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2fd\AC\Temp\"/>
    </mc:Choice>
  </mc:AlternateContent>
  <xr:revisionPtr revIDLastSave="0" documentId="8_{15B8C8CF-CEED-8543-B163-8A977806FE82}" xr6:coauthVersionLast="47" xr6:coauthVersionMax="47" xr10:uidLastSave="{00000000-0000-0000-0000-000000000000}"/>
  <bookViews>
    <workbookView xWindow="-60" yWindow="-60" windowWidth="15480" windowHeight="11640" activeTab="2" xr2:uid="{1244F257-8F91-4E04-A5D9-992DF308E11E}"/>
  </bookViews>
  <sheets>
    <sheet name="Kampe" sheetId="12" r:id="rId1"/>
    <sheet name="Rækker" sheetId="4" r:id="rId2"/>
    <sheet name="1. Division" sheetId="1" r:id="rId3"/>
    <sheet name="2. Division" sheetId="13" r:id="rId4"/>
    <sheet name="3. Division" sheetId="15" r:id="rId5"/>
    <sheet name="Liga Pokalen - Udskrift" sheetId="16" r:id="rId6"/>
    <sheet name="Liga Pokalen - Resultater" sheetId="17" r:id="rId7"/>
    <sheet name="DB" sheetId="5" state="hidden" r:id="rId8"/>
  </sheets>
  <externalReferences>
    <externalReference r:id="rId9"/>
    <externalReference r:id="rId10"/>
    <externalReference r:id="rId11"/>
  </externalReferences>
  <definedNames>
    <definedName name="_xlnm.Print_Area" localSheetId="2">'1. Division'!$A$1:$CF$50</definedName>
    <definedName name="_xlnm.Print_Area" localSheetId="3">'2. Division'!$A$1:$CF$50</definedName>
    <definedName name="_xlnm.Print_Area" localSheetId="4">'3. Division'!$A$1:$CF$50</definedName>
    <definedName name="_xlnm.Print_Area" localSheetId="6">'Liga Pokalen - Resultater'!$A$1:$P$38</definedName>
    <definedName name="_xlnm.Print_Area" localSheetId="5">'Liga Pokalen - Udskrift'!$A$1:$L$38</definedName>
    <definedName name="_xlnm.Print_Area" localSheetId="1">Rækker!$A$3:$AN$64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1" i="5" l="1"/>
  <c r="CG13" i="1"/>
  <c r="CG1" i="1"/>
  <c r="CG2" i="1"/>
  <c r="CG3" i="1"/>
  <c r="CG4" i="1"/>
  <c r="CG5" i="1"/>
  <c r="CG6" i="1"/>
  <c r="CG7" i="1"/>
  <c r="CG8" i="1"/>
  <c r="CG9" i="1"/>
  <c r="CG10" i="1"/>
  <c r="CG11" i="1"/>
  <c r="CG12" i="1"/>
  <c r="CG14" i="1"/>
  <c r="F48" i="1"/>
  <c r="F50" i="1"/>
  <c r="F49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  <c r="H46" i="1"/>
  <c r="H35" i="1"/>
  <c r="H36" i="1"/>
  <c r="H37" i="1"/>
  <c r="H38" i="1"/>
  <c r="H39" i="1"/>
  <c r="H40" i="1"/>
  <c r="H41" i="1"/>
  <c r="H42" i="1"/>
  <c r="H43" i="1"/>
  <c r="H44" i="1"/>
  <c r="H45" i="1"/>
  <c r="H34" i="1"/>
  <c r="B1" i="4"/>
  <c r="A3" i="1"/>
  <c r="F15" i="5"/>
  <c r="K6" i="5"/>
  <c r="K7" i="5"/>
  <c r="D5" i="4"/>
  <c r="T7" i="5"/>
  <c r="V7" i="5"/>
  <c r="U7" i="5"/>
  <c r="M7" i="5"/>
  <c r="O7" i="5"/>
  <c r="P7" i="5"/>
  <c r="R7" i="5"/>
  <c r="M6" i="5"/>
  <c r="T6" i="5"/>
  <c r="V6" i="5"/>
  <c r="N6" i="5"/>
  <c r="O6" i="5"/>
  <c r="P6" i="5"/>
  <c r="E15" i="5"/>
  <c r="BF26" i="1"/>
  <c r="K8" i="5"/>
  <c r="K9" i="5"/>
  <c r="K10" i="5"/>
  <c r="J5" i="4"/>
  <c r="K11" i="5"/>
  <c r="L5" i="4"/>
  <c r="K12" i="5"/>
  <c r="N5" i="4"/>
  <c r="K13" i="5"/>
  <c r="P5" i="4"/>
  <c r="K14" i="5"/>
  <c r="R5" i="4"/>
  <c r="K15" i="5"/>
  <c r="T5" i="4"/>
  <c r="K16" i="5"/>
  <c r="V5" i="4"/>
  <c r="K17" i="5"/>
  <c r="X5" i="4"/>
  <c r="K18" i="5"/>
  <c r="K19" i="5"/>
  <c r="AB5" i="4"/>
  <c r="K20" i="5"/>
  <c r="K21" i="5"/>
  <c r="AF5" i="4"/>
  <c r="T21" i="5"/>
  <c r="V21" i="5"/>
  <c r="U21" i="5"/>
  <c r="M21" i="5"/>
  <c r="O21" i="5"/>
  <c r="R21" i="5"/>
  <c r="M14" i="5"/>
  <c r="T14" i="5"/>
  <c r="V14" i="5"/>
  <c r="O14" i="5"/>
  <c r="F14" i="5"/>
  <c r="AZ26" i="1"/>
  <c r="T17" i="5"/>
  <c r="V17" i="5"/>
  <c r="U17" i="5"/>
  <c r="M17" i="5"/>
  <c r="O17" i="5"/>
  <c r="P17" i="5"/>
  <c r="R17" i="5"/>
  <c r="E14" i="5"/>
  <c r="AT26" i="1"/>
  <c r="U6" i="5"/>
  <c r="R6" i="5"/>
  <c r="F13" i="5"/>
  <c r="AN26" i="1"/>
  <c r="K22" i="5"/>
  <c r="AH5" i="4"/>
  <c r="T22" i="5"/>
  <c r="U22" i="5"/>
  <c r="M22" i="5"/>
  <c r="O22" i="5"/>
  <c r="P22" i="5"/>
  <c r="R22" i="5"/>
  <c r="E13" i="5"/>
  <c r="AH26" i="1"/>
  <c r="T12" i="5"/>
  <c r="V12" i="5"/>
  <c r="U12" i="5"/>
  <c r="M12" i="5"/>
  <c r="O12" i="5"/>
  <c r="R12" i="5"/>
  <c r="F12" i="5"/>
  <c r="AB26" i="1"/>
  <c r="T15" i="5"/>
  <c r="V15" i="5"/>
  <c r="AI22" i="5"/>
  <c r="U15" i="5"/>
  <c r="M15" i="5"/>
  <c r="O15" i="5"/>
  <c r="T6" i="4"/>
  <c r="P15" i="5"/>
  <c r="R15" i="5"/>
  <c r="E12" i="5"/>
  <c r="T9" i="5"/>
  <c r="U9" i="5"/>
  <c r="M9" i="5"/>
  <c r="O9" i="5"/>
  <c r="P9" i="5"/>
  <c r="R9" i="5"/>
  <c r="E6" i="5"/>
  <c r="K23" i="5"/>
  <c r="AJ5" i="4"/>
  <c r="K24" i="5"/>
  <c r="AL5" i="4"/>
  <c r="T24" i="5"/>
  <c r="V24" i="5"/>
  <c r="N24" i="5"/>
  <c r="W24" i="5"/>
  <c r="U24" i="5"/>
  <c r="M24" i="5"/>
  <c r="O24" i="5"/>
  <c r="P24" i="5"/>
  <c r="R24" i="5"/>
  <c r="F6" i="5"/>
  <c r="P3" i="1"/>
  <c r="U14" i="5"/>
  <c r="R14" i="5"/>
  <c r="E7" i="5"/>
  <c r="V3" i="1"/>
  <c r="T20" i="5"/>
  <c r="U20" i="5"/>
  <c r="M20" i="5"/>
  <c r="O20" i="5"/>
  <c r="R20" i="5"/>
  <c r="F7" i="5"/>
  <c r="AB3" i="1"/>
  <c r="T13" i="5"/>
  <c r="V13" i="5"/>
  <c r="U13" i="5"/>
  <c r="O13" i="5"/>
  <c r="P13" i="5"/>
  <c r="R13" i="5"/>
  <c r="E8" i="5"/>
  <c r="AH3" i="1"/>
  <c r="T18" i="5"/>
  <c r="V18" i="5"/>
  <c r="U18" i="5"/>
  <c r="M18" i="5"/>
  <c r="O18" i="5"/>
  <c r="P18" i="5"/>
  <c r="R18" i="5"/>
  <c r="F8" i="5"/>
  <c r="AN3" i="1"/>
  <c r="K25" i="5"/>
  <c r="AN5" i="4"/>
  <c r="T25" i="5"/>
  <c r="V25" i="5"/>
  <c r="N25" i="5"/>
  <c r="W25" i="5"/>
  <c r="U25" i="5"/>
  <c r="M25" i="5"/>
  <c r="R25" i="5"/>
  <c r="E9" i="5"/>
  <c r="AT3" i="1"/>
  <c r="T23" i="5"/>
  <c r="V23" i="5"/>
  <c r="N23" i="5"/>
  <c r="W23" i="5"/>
  <c r="CL4" i="1"/>
  <c r="U23" i="5"/>
  <c r="M23" i="5"/>
  <c r="O23" i="5"/>
  <c r="P23" i="5"/>
  <c r="R23" i="5"/>
  <c r="F9" i="5"/>
  <c r="AZ3" i="1"/>
  <c r="T16" i="5"/>
  <c r="V16" i="5"/>
  <c r="U16" i="5"/>
  <c r="M16" i="5"/>
  <c r="O16" i="5"/>
  <c r="R16" i="5"/>
  <c r="E10" i="5"/>
  <c r="BF3" i="1"/>
  <c r="T11" i="5"/>
  <c r="V11" i="5"/>
  <c r="U11" i="5"/>
  <c r="M11" i="5"/>
  <c r="O11" i="5"/>
  <c r="P11" i="5"/>
  <c r="R11" i="5"/>
  <c r="F10" i="5"/>
  <c r="BL3" i="1"/>
  <c r="T10" i="5"/>
  <c r="V10" i="5"/>
  <c r="N10" i="5"/>
  <c r="W10" i="5"/>
  <c r="U10" i="5"/>
  <c r="M10" i="5"/>
  <c r="O10" i="5"/>
  <c r="R10" i="5"/>
  <c r="E11" i="5"/>
  <c r="J26" i="1"/>
  <c r="T8" i="5"/>
  <c r="V8" i="5"/>
  <c r="N8" i="5"/>
  <c r="U8" i="5"/>
  <c r="M8" i="5"/>
  <c r="O8" i="5"/>
  <c r="P8" i="5"/>
  <c r="R8" i="5"/>
  <c r="F11" i="5"/>
  <c r="P26" i="1"/>
  <c r="T19" i="5"/>
  <c r="V19" i="5"/>
  <c r="U19" i="5"/>
  <c r="M19" i="5"/>
  <c r="N19" i="5"/>
  <c r="W19" i="5"/>
  <c r="O19" i="5"/>
  <c r="P19" i="5"/>
  <c r="I6" i="5"/>
  <c r="A32" i="1"/>
  <c r="I15" i="5"/>
  <c r="A41" i="1"/>
  <c r="I14" i="5"/>
  <c r="A40" i="1"/>
  <c r="I13" i="5"/>
  <c r="A39" i="1"/>
  <c r="I12" i="5"/>
  <c r="A38" i="1"/>
  <c r="I11" i="5"/>
  <c r="A37" i="1"/>
  <c r="I10" i="5"/>
  <c r="A36" i="1"/>
  <c r="I9" i="5"/>
  <c r="A35" i="1"/>
  <c r="I8" i="5"/>
  <c r="A34" i="1"/>
  <c r="I7" i="5"/>
  <c r="A33" i="1"/>
  <c r="J6" i="5"/>
  <c r="E32" i="1"/>
  <c r="J15" i="5"/>
  <c r="E41" i="1"/>
  <c r="J14" i="5"/>
  <c r="E40" i="1"/>
  <c r="J13" i="5"/>
  <c r="E39" i="1"/>
  <c r="J12" i="5"/>
  <c r="E38" i="1"/>
  <c r="J11" i="5"/>
  <c r="E37" i="1"/>
  <c r="J10" i="5"/>
  <c r="E36" i="1"/>
  <c r="J9" i="5"/>
  <c r="E35" i="1"/>
  <c r="J8" i="5"/>
  <c r="E34" i="1"/>
  <c r="J7" i="5"/>
  <c r="E33" i="1"/>
  <c r="B15" i="5"/>
  <c r="A15" i="5"/>
  <c r="B14" i="5"/>
  <c r="A14" i="5"/>
  <c r="B13" i="5"/>
  <c r="A13" i="5"/>
  <c r="BR11" i="1"/>
  <c r="B12" i="5"/>
  <c r="A12" i="5"/>
  <c r="B11" i="5"/>
  <c r="A11" i="5"/>
  <c r="B10" i="5"/>
  <c r="A10" i="5"/>
  <c r="B9" i="5"/>
  <c r="A9" i="5"/>
  <c r="BR7" i="1"/>
  <c r="B8" i="5"/>
  <c r="A8" i="5"/>
  <c r="B7" i="5"/>
  <c r="A7" i="5"/>
  <c r="B6" i="5"/>
  <c r="A6" i="5"/>
  <c r="D1" i="5"/>
  <c r="B1" i="5"/>
  <c r="C14" i="5"/>
  <c r="H11" i="13"/>
  <c r="CG1" i="13"/>
  <c r="H12" i="13"/>
  <c r="CG2" i="13"/>
  <c r="H35" i="13"/>
  <c r="H13" i="13"/>
  <c r="CG3" i="13"/>
  <c r="H14" i="13"/>
  <c r="CG4" i="13"/>
  <c r="H15" i="13"/>
  <c r="H38" i="13"/>
  <c r="H16" i="13"/>
  <c r="H17" i="13"/>
  <c r="H18" i="13"/>
  <c r="H41" i="13"/>
  <c r="CG8" i="13"/>
  <c r="H19" i="13"/>
  <c r="CG9" i="13"/>
  <c r="H20" i="13"/>
  <c r="H43" i="13"/>
  <c r="H21" i="13"/>
  <c r="CG11" i="13"/>
  <c r="H22" i="13"/>
  <c r="H23" i="13"/>
  <c r="H46" i="13"/>
  <c r="F50" i="13"/>
  <c r="F48" i="13"/>
  <c r="F49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11" i="13"/>
  <c r="H34" i="13"/>
  <c r="A3" i="13"/>
  <c r="F26" i="5"/>
  <c r="K27" i="5"/>
  <c r="K28" i="5"/>
  <c r="D26" i="4"/>
  <c r="K29" i="5"/>
  <c r="K30" i="5"/>
  <c r="H26" i="4"/>
  <c r="K31" i="5"/>
  <c r="J26" i="4"/>
  <c r="K32" i="5"/>
  <c r="L26" i="4"/>
  <c r="K33" i="5"/>
  <c r="N26" i="4"/>
  <c r="K34" i="5"/>
  <c r="K35" i="5"/>
  <c r="R26" i="4"/>
  <c r="K36" i="5"/>
  <c r="K37" i="5"/>
  <c r="V26" i="4"/>
  <c r="K38" i="5"/>
  <c r="X26" i="4"/>
  <c r="K39" i="5"/>
  <c r="Z26" i="4"/>
  <c r="K40" i="5"/>
  <c r="AB26" i="4"/>
  <c r="K41" i="5"/>
  <c r="AD26" i="4"/>
  <c r="K42" i="5"/>
  <c r="AF26" i="4"/>
  <c r="K43" i="5"/>
  <c r="T43" i="5"/>
  <c r="V43" i="5"/>
  <c r="U43" i="5"/>
  <c r="M43" i="5"/>
  <c r="N43" i="5"/>
  <c r="O43" i="5"/>
  <c r="R43" i="5"/>
  <c r="M35" i="5"/>
  <c r="T35" i="5"/>
  <c r="O35" i="5"/>
  <c r="P35" i="5"/>
  <c r="M27" i="5"/>
  <c r="T27" i="5"/>
  <c r="V27" i="5"/>
  <c r="O27" i="5"/>
  <c r="P27" i="5"/>
  <c r="E20" i="5"/>
  <c r="AT3" i="13"/>
  <c r="K44" i="5"/>
  <c r="AJ26" i="4"/>
  <c r="K45" i="5"/>
  <c r="AL26" i="4"/>
  <c r="K46" i="5"/>
  <c r="AN26" i="4"/>
  <c r="T46" i="5"/>
  <c r="U46" i="5"/>
  <c r="M46" i="5"/>
  <c r="O46" i="5"/>
  <c r="R46" i="5"/>
  <c r="F21" i="5"/>
  <c r="BL3" i="13"/>
  <c r="T31" i="5"/>
  <c r="V31" i="5"/>
  <c r="U31" i="5"/>
  <c r="M31" i="5"/>
  <c r="O31" i="5"/>
  <c r="P31" i="5"/>
  <c r="R31" i="5"/>
  <c r="F25" i="5"/>
  <c r="AZ26" i="13"/>
  <c r="T39" i="5"/>
  <c r="V39" i="5"/>
  <c r="U39" i="5"/>
  <c r="M39" i="5"/>
  <c r="O39" i="5"/>
  <c r="R39" i="5"/>
  <c r="F23" i="5"/>
  <c r="AB26" i="13"/>
  <c r="T32" i="5"/>
  <c r="V32" i="5"/>
  <c r="U32" i="5"/>
  <c r="M32" i="5"/>
  <c r="O32" i="5"/>
  <c r="P32" i="5"/>
  <c r="R32" i="5"/>
  <c r="E17" i="5"/>
  <c r="J3" i="13"/>
  <c r="U35" i="5"/>
  <c r="R35" i="5"/>
  <c r="F17" i="5"/>
  <c r="P3" i="13"/>
  <c r="T42" i="5"/>
  <c r="V42" i="5"/>
  <c r="U42" i="5"/>
  <c r="M42" i="5"/>
  <c r="O42" i="5"/>
  <c r="R42" i="5"/>
  <c r="E18" i="5"/>
  <c r="V3" i="13"/>
  <c r="T28" i="5"/>
  <c r="V28" i="5"/>
  <c r="N28" i="5"/>
  <c r="W28" i="5"/>
  <c r="CJ2" i="13"/>
  <c r="O9" i="13"/>
  <c r="U28" i="5"/>
  <c r="M28" i="5"/>
  <c r="O28" i="5"/>
  <c r="P28" i="5"/>
  <c r="R28" i="5"/>
  <c r="E19" i="5"/>
  <c r="AH3" i="13"/>
  <c r="T36" i="5"/>
  <c r="V36" i="5"/>
  <c r="N36" i="5"/>
  <c r="U36" i="5"/>
  <c r="O36" i="5"/>
  <c r="P36" i="5"/>
  <c r="R36" i="5"/>
  <c r="F19" i="5"/>
  <c r="AN3" i="13"/>
  <c r="U27" i="5"/>
  <c r="R27" i="5"/>
  <c r="F20" i="5"/>
  <c r="AZ3" i="13"/>
  <c r="T38" i="5"/>
  <c r="U38" i="5"/>
  <c r="M38" i="5"/>
  <c r="O38" i="5"/>
  <c r="R38" i="5"/>
  <c r="E21" i="5"/>
  <c r="BF3" i="13"/>
  <c r="T44" i="5"/>
  <c r="V44" i="5"/>
  <c r="U44" i="5"/>
  <c r="O44" i="5"/>
  <c r="P44" i="5"/>
  <c r="R44" i="5"/>
  <c r="E22" i="5"/>
  <c r="J26" i="13"/>
  <c r="T40" i="5"/>
  <c r="V40" i="5"/>
  <c r="U40" i="5"/>
  <c r="M40" i="5"/>
  <c r="N40" i="5"/>
  <c r="O40" i="5"/>
  <c r="R40" i="5"/>
  <c r="F22" i="5"/>
  <c r="P26" i="13"/>
  <c r="T30" i="5"/>
  <c r="V30" i="5"/>
  <c r="U30" i="5"/>
  <c r="M30" i="5"/>
  <c r="O30" i="5"/>
  <c r="P30" i="5"/>
  <c r="R30" i="5"/>
  <c r="E23" i="5"/>
  <c r="V26" i="13"/>
  <c r="T33" i="5"/>
  <c r="U33" i="5"/>
  <c r="M33" i="5"/>
  <c r="O33" i="5"/>
  <c r="P33" i="5"/>
  <c r="R33" i="5"/>
  <c r="E24" i="5"/>
  <c r="AH26" i="13"/>
  <c r="T37" i="5"/>
  <c r="V37" i="5"/>
  <c r="U37" i="5"/>
  <c r="M37" i="5"/>
  <c r="O37" i="5"/>
  <c r="R37" i="5"/>
  <c r="F24" i="5"/>
  <c r="AN26" i="13"/>
  <c r="T45" i="5"/>
  <c r="V45" i="5"/>
  <c r="U45" i="5"/>
  <c r="M45" i="5"/>
  <c r="R45" i="5"/>
  <c r="E25" i="5"/>
  <c r="AT26" i="13"/>
  <c r="T29" i="5"/>
  <c r="U29" i="5"/>
  <c r="O29" i="5"/>
  <c r="P29" i="5"/>
  <c r="R29" i="5"/>
  <c r="E26" i="5"/>
  <c r="BF26" i="13"/>
  <c r="T34" i="5"/>
  <c r="V34" i="5"/>
  <c r="N34" i="5"/>
  <c r="U34" i="5"/>
  <c r="M34" i="5"/>
  <c r="O34" i="5"/>
  <c r="P34" i="5"/>
  <c r="R34" i="5"/>
  <c r="F18" i="5"/>
  <c r="AB3" i="13"/>
  <c r="T41" i="5"/>
  <c r="V41" i="5"/>
  <c r="U41" i="5"/>
  <c r="O41" i="5"/>
  <c r="P41" i="5"/>
  <c r="R41" i="5"/>
  <c r="I17" i="5"/>
  <c r="A32" i="13"/>
  <c r="J17" i="5"/>
  <c r="E32" i="13"/>
  <c r="I18" i="5"/>
  <c r="A33" i="13"/>
  <c r="J18" i="5"/>
  <c r="E33" i="13"/>
  <c r="I19" i="5"/>
  <c r="A34" i="13"/>
  <c r="J19" i="5"/>
  <c r="E34" i="13"/>
  <c r="I20" i="5"/>
  <c r="A35" i="13"/>
  <c r="J20" i="5"/>
  <c r="E35" i="13"/>
  <c r="I21" i="5"/>
  <c r="A36" i="13"/>
  <c r="J21" i="5"/>
  <c r="E36" i="13"/>
  <c r="I22" i="5"/>
  <c r="A37" i="13"/>
  <c r="J22" i="5"/>
  <c r="E37" i="13"/>
  <c r="I23" i="5"/>
  <c r="A38" i="13"/>
  <c r="J23" i="5"/>
  <c r="E38" i="13"/>
  <c r="I24" i="5"/>
  <c r="A39" i="13"/>
  <c r="J24" i="5"/>
  <c r="E39" i="13"/>
  <c r="I25" i="5"/>
  <c r="A40" i="13"/>
  <c r="J25" i="5"/>
  <c r="E40" i="13"/>
  <c r="I26" i="5"/>
  <c r="A41" i="13"/>
  <c r="J26" i="5"/>
  <c r="E41" i="13"/>
  <c r="A17" i="5"/>
  <c r="B17" i="5"/>
  <c r="A18" i="5"/>
  <c r="B18" i="5"/>
  <c r="CG5" i="13"/>
  <c r="CG6" i="13"/>
  <c r="CG7" i="13"/>
  <c r="CG10" i="13"/>
  <c r="CG12" i="13"/>
  <c r="CG13" i="13"/>
  <c r="CG14" i="13"/>
  <c r="BU5" i="13"/>
  <c r="A19" i="5"/>
  <c r="B19" i="5"/>
  <c r="A20" i="5"/>
  <c r="B20" i="5"/>
  <c r="A21" i="5"/>
  <c r="B21" i="5"/>
  <c r="A22" i="5"/>
  <c r="B22" i="5"/>
  <c r="BU9" i="13"/>
  <c r="A23" i="5"/>
  <c r="B23" i="5"/>
  <c r="A24" i="5"/>
  <c r="B24" i="5"/>
  <c r="A25" i="5"/>
  <c r="B25" i="5"/>
  <c r="A26" i="5"/>
  <c r="B26" i="5"/>
  <c r="BU13" i="13"/>
  <c r="H11" i="15"/>
  <c r="H12" i="15"/>
  <c r="CG2" i="15"/>
  <c r="H13" i="15"/>
  <c r="CG3" i="15"/>
  <c r="H14" i="15"/>
  <c r="CG4" i="15"/>
  <c r="H15" i="15"/>
  <c r="CG5" i="15"/>
  <c r="H16" i="15"/>
  <c r="H17" i="15"/>
  <c r="CG7" i="15"/>
  <c r="H18" i="15"/>
  <c r="H41" i="15"/>
  <c r="H19" i="15"/>
  <c r="CG9" i="15"/>
  <c r="H20" i="15"/>
  <c r="CG10" i="15"/>
  <c r="H21" i="15"/>
  <c r="H22" i="15"/>
  <c r="H45" i="15"/>
  <c r="H23" i="15"/>
  <c r="CG13" i="15"/>
  <c r="F50" i="15"/>
  <c r="F48" i="15"/>
  <c r="F49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11" i="15"/>
  <c r="H35" i="15"/>
  <c r="A3" i="15"/>
  <c r="F36" i="5"/>
  <c r="AZ26" i="15"/>
  <c r="K48" i="5"/>
  <c r="K49" i="5"/>
  <c r="K50" i="5"/>
  <c r="K51" i="5"/>
  <c r="H47" i="4"/>
  <c r="K52" i="5"/>
  <c r="J47" i="4"/>
  <c r="K53" i="5"/>
  <c r="L47" i="4"/>
  <c r="T53" i="5"/>
  <c r="U53" i="5"/>
  <c r="M53" i="5"/>
  <c r="O53" i="5"/>
  <c r="R53" i="5"/>
  <c r="M48" i="5"/>
  <c r="T48" i="5"/>
  <c r="O48" i="5"/>
  <c r="P48" i="5"/>
  <c r="F29" i="5"/>
  <c r="AB3" i="15"/>
  <c r="K54" i="5"/>
  <c r="N47" i="4"/>
  <c r="K55" i="5"/>
  <c r="P47" i="4"/>
  <c r="K56" i="5"/>
  <c r="R47" i="4"/>
  <c r="T56" i="5"/>
  <c r="U56" i="5"/>
  <c r="M56" i="5"/>
  <c r="O56" i="5"/>
  <c r="R56" i="5"/>
  <c r="F34" i="5"/>
  <c r="AB26" i="15"/>
  <c r="U48" i="5"/>
  <c r="R48" i="5"/>
  <c r="F30" i="5"/>
  <c r="AN3" i="15"/>
  <c r="K57" i="5"/>
  <c r="T47" i="4"/>
  <c r="K58" i="5"/>
  <c r="K59" i="5"/>
  <c r="X47" i="4"/>
  <c r="X48" i="4"/>
  <c r="K60" i="5"/>
  <c r="Z47" i="4"/>
  <c r="K61" i="5"/>
  <c r="AB47" i="4"/>
  <c r="T61" i="5"/>
  <c r="V61" i="5"/>
  <c r="U61" i="5"/>
  <c r="M61" i="5"/>
  <c r="O61" i="5"/>
  <c r="P61" i="5"/>
  <c r="R61" i="5"/>
  <c r="F31" i="5"/>
  <c r="AZ3" i="15"/>
  <c r="K62" i="5"/>
  <c r="AD47" i="4"/>
  <c r="K63" i="5"/>
  <c r="AF47" i="4"/>
  <c r="K64" i="5"/>
  <c r="K65" i="5"/>
  <c r="AJ47" i="4"/>
  <c r="K66" i="5"/>
  <c r="AL47" i="4"/>
  <c r="AL48" i="4"/>
  <c r="K67" i="5"/>
  <c r="AN47" i="4"/>
  <c r="AN48" i="4"/>
  <c r="T67" i="5"/>
  <c r="U67" i="5"/>
  <c r="M67" i="5"/>
  <c r="O67" i="5"/>
  <c r="P67" i="5"/>
  <c r="R67" i="5"/>
  <c r="M64" i="5"/>
  <c r="T64" i="5"/>
  <c r="V64" i="5"/>
  <c r="O64" i="5"/>
  <c r="F32" i="5"/>
  <c r="BL3" i="15"/>
  <c r="T66" i="5"/>
  <c r="V66" i="5"/>
  <c r="U66" i="5"/>
  <c r="M66" i="5"/>
  <c r="O66" i="5"/>
  <c r="P66" i="5"/>
  <c r="R66" i="5"/>
  <c r="F33" i="5"/>
  <c r="P26" i="15"/>
  <c r="T55" i="5"/>
  <c r="U55" i="5"/>
  <c r="M55" i="5"/>
  <c r="O55" i="5"/>
  <c r="R55" i="5"/>
  <c r="F35" i="5"/>
  <c r="AN26" i="15"/>
  <c r="T57" i="5"/>
  <c r="V57" i="5"/>
  <c r="U57" i="5"/>
  <c r="M57" i="5"/>
  <c r="N57" i="5"/>
  <c r="W57" i="5"/>
  <c r="O57" i="5"/>
  <c r="P57" i="5"/>
  <c r="R57" i="5"/>
  <c r="F37" i="5"/>
  <c r="BL26" i="15"/>
  <c r="T62" i="5"/>
  <c r="V62" i="5"/>
  <c r="U62" i="5"/>
  <c r="M62" i="5"/>
  <c r="O62" i="5"/>
  <c r="P62" i="5"/>
  <c r="R62" i="5"/>
  <c r="F28" i="5"/>
  <c r="P3" i="15"/>
  <c r="T60" i="5"/>
  <c r="U60" i="5"/>
  <c r="M60" i="5"/>
  <c r="O60" i="5"/>
  <c r="R60" i="5"/>
  <c r="E28" i="5"/>
  <c r="J3" i="15"/>
  <c r="CN13" i="15"/>
  <c r="T58" i="5"/>
  <c r="U58" i="5"/>
  <c r="M58" i="5"/>
  <c r="O58" i="5"/>
  <c r="P58" i="5"/>
  <c r="R58" i="5"/>
  <c r="E29" i="5"/>
  <c r="V3" i="15"/>
  <c r="T54" i="5"/>
  <c r="V54" i="5"/>
  <c r="N54" i="5"/>
  <c r="W54" i="5"/>
  <c r="U54" i="5"/>
  <c r="M54" i="5"/>
  <c r="O54" i="5"/>
  <c r="P54" i="5"/>
  <c r="R54" i="5"/>
  <c r="Q54" i="5"/>
  <c r="S54" i="5"/>
  <c r="E30" i="5"/>
  <c r="AH3" i="15"/>
  <c r="T49" i="5"/>
  <c r="U49" i="5"/>
  <c r="M49" i="5"/>
  <c r="O49" i="5"/>
  <c r="P49" i="5"/>
  <c r="E31" i="5"/>
  <c r="AT3" i="15"/>
  <c r="T63" i="5"/>
  <c r="U63" i="5"/>
  <c r="M63" i="5"/>
  <c r="O63" i="5"/>
  <c r="R63" i="5"/>
  <c r="E32" i="5"/>
  <c r="BF3" i="15"/>
  <c r="T59" i="5"/>
  <c r="V59" i="5"/>
  <c r="U59" i="5"/>
  <c r="M59" i="5"/>
  <c r="O59" i="5"/>
  <c r="P59" i="5"/>
  <c r="R59" i="5"/>
  <c r="E33" i="5"/>
  <c r="J26" i="15"/>
  <c r="U64" i="5"/>
  <c r="E34" i="5"/>
  <c r="V26" i="15"/>
  <c r="T52" i="5"/>
  <c r="V52" i="5"/>
  <c r="U52" i="5"/>
  <c r="M52" i="5"/>
  <c r="O52" i="5"/>
  <c r="P52" i="5"/>
  <c r="R52" i="5"/>
  <c r="E35" i="5"/>
  <c r="AH26" i="15"/>
  <c r="T51" i="5"/>
  <c r="U51" i="5"/>
  <c r="M51" i="5"/>
  <c r="H48" i="4"/>
  <c r="D101" i="4"/>
  <c r="O51" i="5"/>
  <c r="P51" i="5"/>
  <c r="AC51" i="5"/>
  <c r="L97" i="5"/>
  <c r="E36" i="5"/>
  <c r="AT26" i="15"/>
  <c r="T65" i="5"/>
  <c r="V65" i="5"/>
  <c r="U65" i="5"/>
  <c r="O65" i="5"/>
  <c r="P65" i="5"/>
  <c r="R65" i="5"/>
  <c r="E37" i="5"/>
  <c r="BF26" i="15"/>
  <c r="T50" i="5"/>
  <c r="U50" i="5"/>
  <c r="M50" i="5"/>
  <c r="O50" i="5"/>
  <c r="P50" i="5"/>
  <c r="R50" i="5"/>
  <c r="J32" i="5"/>
  <c r="E36" i="15"/>
  <c r="J37" i="5"/>
  <c r="E41" i="15"/>
  <c r="J34" i="5"/>
  <c r="E38" i="15"/>
  <c r="J31" i="5"/>
  <c r="E35" i="15"/>
  <c r="J36" i="5"/>
  <c r="E40" i="15"/>
  <c r="I32" i="5"/>
  <c r="A36" i="15"/>
  <c r="J35" i="5"/>
  <c r="E39" i="15"/>
  <c r="J30" i="5"/>
  <c r="E34" i="15"/>
  <c r="I31" i="5"/>
  <c r="A35" i="15"/>
  <c r="I34" i="5"/>
  <c r="A38" i="15"/>
  <c r="I30" i="5"/>
  <c r="A34" i="15"/>
  <c r="J28" i="5"/>
  <c r="E32" i="15"/>
  <c r="J33" i="5"/>
  <c r="E37" i="15"/>
  <c r="I35" i="5"/>
  <c r="A39" i="15"/>
  <c r="I29" i="5"/>
  <c r="A33" i="15"/>
  <c r="J29" i="5"/>
  <c r="E33" i="15"/>
  <c r="I37" i="5"/>
  <c r="A41" i="15"/>
  <c r="I28" i="5"/>
  <c r="A32" i="15"/>
  <c r="I33" i="5"/>
  <c r="A37" i="15"/>
  <c r="I36" i="5"/>
  <c r="A40" i="15"/>
  <c r="B37" i="5"/>
  <c r="B36" i="5"/>
  <c r="B35" i="5"/>
  <c r="B34" i="5"/>
  <c r="B33" i="5"/>
  <c r="B32" i="5"/>
  <c r="B31" i="5"/>
  <c r="B30" i="5"/>
  <c r="B29" i="5"/>
  <c r="B28" i="5"/>
  <c r="A37" i="5"/>
  <c r="A36" i="5"/>
  <c r="A35" i="5"/>
  <c r="A34" i="5"/>
  <c r="A33" i="5"/>
  <c r="A32" i="5"/>
  <c r="A31" i="5"/>
  <c r="A30" i="5"/>
  <c r="A29" i="5"/>
  <c r="A28" i="5"/>
  <c r="A72" i="5"/>
  <c r="A99" i="5"/>
  <c r="A98" i="5"/>
  <c r="B31" i="17"/>
  <c r="A97" i="5"/>
  <c r="A96" i="5"/>
  <c r="A95" i="5"/>
  <c r="A94" i="5"/>
  <c r="A93" i="5"/>
  <c r="A92" i="5"/>
  <c r="A91" i="5"/>
  <c r="A90" i="5"/>
  <c r="A89" i="5"/>
  <c r="A88" i="5"/>
  <c r="A87" i="5"/>
  <c r="B20" i="16"/>
  <c r="A86" i="5"/>
  <c r="A85" i="5"/>
  <c r="A84" i="5"/>
  <c r="B17" i="17"/>
  <c r="A83" i="5"/>
  <c r="A82" i="5"/>
  <c r="B15" i="17"/>
  <c r="A81" i="5"/>
  <c r="A80" i="5"/>
  <c r="B13" i="16"/>
  <c r="A79" i="5"/>
  <c r="A78" i="5"/>
  <c r="A77" i="5"/>
  <c r="A76" i="5"/>
  <c r="B9" i="17"/>
  <c r="A75" i="5"/>
  <c r="B8" i="17"/>
  <c r="A74" i="5"/>
  <c r="A73" i="5"/>
  <c r="T72" i="5"/>
  <c r="Y72" i="5"/>
  <c r="T98" i="5"/>
  <c r="T97" i="5"/>
  <c r="L30" i="16"/>
  <c r="T96" i="5"/>
  <c r="Y96" i="5"/>
  <c r="B96" i="5"/>
  <c r="B91" i="5"/>
  <c r="T86" i="5"/>
  <c r="Y86" i="5"/>
  <c r="P19" i="17"/>
  <c r="T85" i="5"/>
  <c r="L18" i="16"/>
  <c r="Y85" i="5"/>
  <c r="T84" i="5"/>
  <c r="T82" i="5"/>
  <c r="B82" i="5"/>
  <c r="D15" i="16"/>
  <c r="T80" i="5"/>
  <c r="L13" i="16"/>
  <c r="T75" i="5"/>
  <c r="O73" i="5"/>
  <c r="E6" i="17"/>
  <c r="F6" i="17"/>
  <c r="P73" i="5"/>
  <c r="Q73" i="5"/>
  <c r="O74" i="5"/>
  <c r="E7" i="16"/>
  <c r="F7" i="16"/>
  <c r="P74" i="5"/>
  <c r="G7" i="17"/>
  <c r="Q74" i="5"/>
  <c r="O75" i="5"/>
  <c r="P75" i="5"/>
  <c r="G8" i="16"/>
  <c r="Q75" i="5"/>
  <c r="O76" i="5"/>
  <c r="P76" i="5"/>
  <c r="Q76" i="5"/>
  <c r="O77" i="5"/>
  <c r="E10" i="17"/>
  <c r="F10" i="17"/>
  <c r="P77" i="5"/>
  <c r="Q77" i="5"/>
  <c r="O78" i="5"/>
  <c r="P78" i="5"/>
  <c r="Q78" i="5"/>
  <c r="O79" i="5"/>
  <c r="P79" i="5"/>
  <c r="Q79" i="5"/>
  <c r="O80" i="5"/>
  <c r="P80" i="5"/>
  <c r="G13" i="16"/>
  <c r="G13" i="17"/>
  <c r="Q80" i="5"/>
  <c r="O81" i="5"/>
  <c r="P81" i="5"/>
  <c r="Q81" i="5"/>
  <c r="O82" i="5"/>
  <c r="P82" i="5"/>
  <c r="Q82" i="5"/>
  <c r="O83" i="5"/>
  <c r="P83" i="5"/>
  <c r="Q83" i="5"/>
  <c r="O84" i="5"/>
  <c r="E17" i="17"/>
  <c r="F17" i="17"/>
  <c r="P84" i="5"/>
  <c r="Q84" i="5"/>
  <c r="O85" i="5"/>
  <c r="P85" i="5"/>
  <c r="G18" i="17"/>
  <c r="Q85" i="5"/>
  <c r="O86" i="5"/>
  <c r="P86" i="5"/>
  <c r="Q86" i="5"/>
  <c r="O87" i="5"/>
  <c r="P87" i="5"/>
  <c r="Q87" i="5"/>
  <c r="O88" i="5"/>
  <c r="P88" i="5"/>
  <c r="Q88" i="5"/>
  <c r="O89" i="5"/>
  <c r="P89" i="5"/>
  <c r="Q89" i="5"/>
  <c r="O90" i="5"/>
  <c r="P90" i="5"/>
  <c r="Q90" i="5"/>
  <c r="O91" i="5"/>
  <c r="P91" i="5"/>
  <c r="Q91" i="5"/>
  <c r="O92" i="5"/>
  <c r="P92" i="5"/>
  <c r="Q92" i="5"/>
  <c r="O93" i="5"/>
  <c r="P93" i="5"/>
  <c r="G26" i="17"/>
  <c r="Q93" i="5"/>
  <c r="O94" i="5"/>
  <c r="E27" i="17"/>
  <c r="F27" i="17"/>
  <c r="P94" i="5"/>
  <c r="Q94" i="5"/>
  <c r="O95" i="5"/>
  <c r="P95" i="5"/>
  <c r="Q95" i="5"/>
  <c r="O96" i="5"/>
  <c r="P96" i="5"/>
  <c r="Q96" i="5"/>
  <c r="O97" i="5"/>
  <c r="E30" i="17"/>
  <c r="F30" i="17"/>
  <c r="P97" i="5"/>
  <c r="Q97" i="5"/>
  <c r="O98" i="5"/>
  <c r="E31" i="16"/>
  <c r="F31" i="16"/>
  <c r="P98" i="5"/>
  <c r="Q98" i="5"/>
  <c r="O99" i="5"/>
  <c r="P99" i="5"/>
  <c r="G32" i="17"/>
  <c r="Q99" i="5"/>
  <c r="P72" i="5"/>
  <c r="G5" i="17"/>
  <c r="Q72" i="5"/>
  <c r="B101" i="5"/>
  <c r="A101" i="5"/>
  <c r="B36" i="16"/>
  <c r="B100" i="5"/>
  <c r="A100" i="5"/>
  <c r="B99" i="5"/>
  <c r="B98" i="5"/>
  <c r="D31" i="16"/>
  <c r="B97" i="5"/>
  <c r="B95" i="5"/>
  <c r="B94" i="5"/>
  <c r="B93" i="5"/>
  <c r="B92" i="5"/>
  <c r="D25" i="17"/>
  <c r="B90" i="5"/>
  <c r="B89" i="5"/>
  <c r="B88" i="5"/>
  <c r="B87" i="5"/>
  <c r="B86" i="5"/>
  <c r="D19" i="17"/>
  <c r="B85" i="5"/>
  <c r="B84" i="5"/>
  <c r="B83" i="5"/>
  <c r="D16" i="16"/>
  <c r="B81" i="5"/>
  <c r="B80" i="5"/>
  <c r="B79" i="5"/>
  <c r="D12" i="16"/>
  <c r="B78" i="5"/>
  <c r="B77" i="5"/>
  <c r="B76" i="5"/>
  <c r="B75" i="5"/>
  <c r="D8" i="17"/>
  <c r="B74" i="5"/>
  <c r="D7" i="16"/>
  <c r="B73" i="5"/>
  <c r="O72" i="5"/>
  <c r="E5" i="16"/>
  <c r="B72" i="5"/>
  <c r="Q67" i="5"/>
  <c r="S67" i="5"/>
  <c r="L67" i="5"/>
  <c r="Q66" i="5"/>
  <c r="L66" i="5"/>
  <c r="Q65" i="5"/>
  <c r="S65" i="5"/>
  <c r="L65" i="5"/>
  <c r="Q64" i="5"/>
  <c r="L64" i="5"/>
  <c r="Q63" i="5"/>
  <c r="L63" i="5"/>
  <c r="Q62" i="5"/>
  <c r="S62" i="5"/>
  <c r="L62" i="5"/>
  <c r="Q61" i="5"/>
  <c r="S61" i="5"/>
  <c r="L61" i="5"/>
  <c r="Q60" i="5"/>
  <c r="S60" i="5"/>
  <c r="L60" i="5"/>
  <c r="Q59" i="5"/>
  <c r="L59" i="5"/>
  <c r="Q58" i="5"/>
  <c r="S58" i="5"/>
  <c r="L58" i="5"/>
  <c r="Q57" i="5"/>
  <c r="S57" i="5"/>
  <c r="L57" i="5"/>
  <c r="Q56" i="5"/>
  <c r="S56" i="5"/>
  <c r="L56" i="5"/>
  <c r="Q55" i="5"/>
  <c r="S55" i="5"/>
  <c r="L55" i="5"/>
  <c r="L54" i="5"/>
  <c r="Q53" i="5"/>
  <c r="L53" i="5"/>
  <c r="Q52" i="5"/>
  <c r="S52" i="5"/>
  <c r="L52" i="5"/>
  <c r="Q51" i="5"/>
  <c r="L51" i="5"/>
  <c r="Q50" i="5"/>
  <c r="S50" i="5"/>
  <c r="L50" i="5"/>
  <c r="Q49" i="5"/>
  <c r="L49" i="5"/>
  <c r="Q48" i="5"/>
  <c r="S48" i="5"/>
  <c r="L48" i="5"/>
  <c r="Q46" i="5"/>
  <c r="S46" i="5"/>
  <c r="L46" i="5"/>
  <c r="Q45" i="5"/>
  <c r="S45" i="5"/>
  <c r="L45" i="5"/>
  <c r="Q44" i="5"/>
  <c r="S44" i="5"/>
  <c r="L44" i="5"/>
  <c r="Q43" i="5"/>
  <c r="L43" i="5"/>
  <c r="Q42" i="5"/>
  <c r="S42" i="5"/>
  <c r="L42" i="5"/>
  <c r="Q41" i="5"/>
  <c r="S41" i="5"/>
  <c r="L41" i="5"/>
  <c r="Q40" i="5"/>
  <c r="S40" i="5"/>
  <c r="L40" i="5"/>
  <c r="Q39" i="5"/>
  <c r="S39" i="5"/>
  <c r="L39" i="5"/>
  <c r="Q38" i="5"/>
  <c r="S38" i="5"/>
  <c r="L38" i="5"/>
  <c r="Q37" i="5"/>
  <c r="S37" i="5"/>
  <c r="L37" i="5"/>
  <c r="Q36" i="5"/>
  <c r="S36" i="5"/>
  <c r="L36" i="5"/>
  <c r="Q35" i="5"/>
  <c r="S35" i="5"/>
  <c r="L35" i="5"/>
  <c r="Q34" i="5"/>
  <c r="S34" i="5"/>
  <c r="L34" i="5"/>
  <c r="Q33" i="5"/>
  <c r="S33" i="5"/>
  <c r="L33" i="5"/>
  <c r="Q32" i="5"/>
  <c r="S32" i="5"/>
  <c r="L32" i="5"/>
  <c r="Q31" i="5"/>
  <c r="S31" i="5"/>
  <c r="L31" i="5"/>
  <c r="Q30" i="5"/>
  <c r="S30" i="5"/>
  <c r="L30" i="5"/>
  <c r="Q29" i="5"/>
  <c r="S29" i="5"/>
  <c r="L29" i="5"/>
  <c r="Q28" i="5"/>
  <c r="S28" i="5"/>
  <c r="L28" i="5"/>
  <c r="Q27" i="5"/>
  <c r="S27" i="5"/>
  <c r="L27" i="5"/>
  <c r="Q25" i="5"/>
  <c r="L25" i="5"/>
  <c r="Q24" i="5"/>
  <c r="S24" i="5"/>
  <c r="L24" i="5"/>
  <c r="Q23" i="5"/>
  <c r="S23" i="5"/>
  <c r="L23" i="5"/>
  <c r="Q22" i="5"/>
  <c r="S22" i="5"/>
  <c r="L22" i="5"/>
  <c r="Q21" i="5"/>
  <c r="S21" i="5"/>
  <c r="L21" i="5"/>
  <c r="Q20" i="5"/>
  <c r="S20" i="5"/>
  <c r="L20" i="5"/>
  <c r="Q19" i="5"/>
  <c r="S19" i="5"/>
  <c r="L19" i="5"/>
  <c r="Q18" i="5"/>
  <c r="L18" i="5"/>
  <c r="Q17" i="5"/>
  <c r="S17" i="5"/>
  <c r="L17" i="5"/>
  <c r="Q16" i="5"/>
  <c r="S16" i="5"/>
  <c r="L16" i="5"/>
  <c r="Q15" i="5"/>
  <c r="S15" i="5"/>
  <c r="L15" i="5"/>
  <c r="Q14" i="5"/>
  <c r="L14" i="5"/>
  <c r="Q13" i="5"/>
  <c r="S13" i="5"/>
  <c r="L13" i="5"/>
  <c r="Q12" i="5"/>
  <c r="S12" i="5"/>
  <c r="L12" i="5"/>
  <c r="Q11" i="5"/>
  <c r="S11" i="5"/>
  <c r="L11" i="5"/>
  <c r="Q10" i="5"/>
  <c r="S10" i="5"/>
  <c r="L10" i="5"/>
  <c r="Q9" i="5"/>
  <c r="L9" i="5"/>
  <c r="Q8" i="5"/>
  <c r="S8" i="5"/>
  <c r="L8" i="5"/>
  <c r="Q7" i="5"/>
  <c r="S7" i="5"/>
  <c r="L7" i="5"/>
  <c r="Q6" i="5"/>
  <c r="S6" i="5"/>
  <c r="L6" i="5"/>
  <c r="R64" i="5"/>
  <c r="R51" i="5"/>
  <c r="AE51" i="5"/>
  <c r="AF51" i="5"/>
  <c r="R49" i="5"/>
  <c r="R19" i="5"/>
  <c r="S18" i="5"/>
  <c r="T95" i="5"/>
  <c r="T93" i="5"/>
  <c r="Y93" i="5"/>
  <c r="T87" i="5"/>
  <c r="Y87" i="5"/>
  <c r="T79" i="5"/>
  <c r="Y79" i="5"/>
  <c r="P12" i="17"/>
  <c r="T78" i="5"/>
  <c r="T74" i="5"/>
  <c r="T73" i="5"/>
  <c r="A1" i="12"/>
  <c r="A3" i="17"/>
  <c r="E31" i="17"/>
  <c r="F31" i="17"/>
  <c r="E16" i="17"/>
  <c r="F16" i="17"/>
  <c r="E7" i="17"/>
  <c r="F7" i="17"/>
  <c r="D11" i="17"/>
  <c r="B16" i="17"/>
  <c r="B20" i="17"/>
  <c r="B22" i="17"/>
  <c r="B27" i="17"/>
  <c r="B29" i="17"/>
  <c r="D29" i="17"/>
  <c r="B35" i="17"/>
  <c r="A3" i="16"/>
  <c r="L6" i="16"/>
  <c r="L20" i="16"/>
  <c r="L28" i="16"/>
  <c r="L29" i="16"/>
  <c r="L5" i="16"/>
  <c r="B35" i="16"/>
  <c r="G32" i="16"/>
  <c r="D29" i="16"/>
  <c r="B29" i="16"/>
  <c r="B22" i="16"/>
  <c r="D21" i="16"/>
  <c r="G18" i="16"/>
  <c r="B17" i="16"/>
  <c r="E16" i="16"/>
  <c r="F16" i="16"/>
  <c r="B16" i="16"/>
  <c r="D11" i="16"/>
  <c r="E6" i="16"/>
  <c r="F6" i="16"/>
  <c r="G5" i="16"/>
  <c r="P27" i="4"/>
  <c r="H27" i="4"/>
  <c r="D27" i="4"/>
  <c r="B27" i="4"/>
  <c r="AL6" i="4"/>
  <c r="AJ6" i="4"/>
  <c r="R71" i="4"/>
  <c r="AH6" i="4"/>
  <c r="Q66" i="4"/>
  <c r="AB6" i="4"/>
  <c r="F6" i="4"/>
  <c r="C65" i="4"/>
  <c r="AD48" i="4"/>
  <c r="O99" i="4"/>
  <c r="S74" i="4"/>
  <c r="V33" i="5"/>
  <c r="N52" i="5"/>
  <c r="V48" i="5"/>
  <c r="S76" i="4"/>
  <c r="A90" i="4"/>
  <c r="V67" i="5"/>
  <c r="N67" i="5"/>
  <c r="W67" i="5"/>
  <c r="V56" i="5"/>
  <c r="N56" i="5"/>
  <c r="V58" i="5"/>
  <c r="N58" i="5"/>
  <c r="H34" i="15"/>
  <c r="H42" i="15"/>
  <c r="H46" i="15"/>
  <c r="H40" i="15"/>
  <c r="H36" i="15"/>
  <c r="CG1" i="15"/>
  <c r="AH26" i="4"/>
  <c r="CU26" i="13"/>
  <c r="V38" i="5"/>
  <c r="H44" i="13"/>
  <c r="H36" i="13"/>
  <c r="D2" i="5"/>
  <c r="A1" i="1"/>
  <c r="V9" i="5"/>
  <c r="N9" i="5"/>
  <c r="V20" i="5"/>
  <c r="N20" i="5"/>
  <c r="B89" i="4"/>
  <c r="D6" i="17"/>
  <c r="D6" i="16"/>
  <c r="D10" i="16"/>
  <c r="D10" i="17"/>
  <c r="D19" i="16"/>
  <c r="F5" i="4"/>
  <c r="B6" i="4"/>
  <c r="A66" i="4"/>
  <c r="G28" i="16"/>
  <c r="G28" i="17"/>
  <c r="G16" i="17"/>
  <c r="G16" i="16"/>
  <c r="G8" i="17"/>
  <c r="B27" i="16"/>
  <c r="T26" i="4"/>
  <c r="CQ19" i="13"/>
  <c r="B88" i="4"/>
  <c r="Y73" i="5"/>
  <c r="D15" i="17"/>
  <c r="B47" i="4"/>
  <c r="J71" i="4"/>
  <c r="B87" i="4"/>
  <c r="V26" i="1"/>
  <c r="CU21" i="1"/>
  <c r="A80" i="4"/>
  <c r="S71" i="4"/>
  <c r="J67" i="4"/>
  <c r="J3" i="1"/>
  <c r="D25" i="16"/>
  <c r="L11" i="16"/>
  <c r="D21" i="17"/>
  <c r="A70" i="4"/>
  <c r="A72" i="4"/>
  <c r="A77" i="4"/>
  <c r="DC1" i="13"/>
  <c r="DC10" i="13"/>
  <c r="DC5" i="13"/>
  <c r="DC8" i="13"/>
  <c r="DB8" i="13"/>
  <c r="DC13" i="13"/>
  <c r="DB13" i="13"/>
  <c r="DC6" i="13"/>
  <c r="DB6" i="13"/>
  <c r="DC3" i="13"/>
  <c r="DC11" i="13"/>
  <c r="R73" i="4"/>
  <c r="R70" i="4"/>
  <c r="Y78" i="5"/>
  <c r="H42" i="13"/>
  <c r="CG8" i="15"/>
  <c r="H40" i="13"/>
  <c r="H37" i="15"/>
  <c r="D5" i="17"/>
  <c r="D5" i="16"/>
  <c r="Y95" i="5"/>
  <c r="D16" i="17"/>
  <c r="D20" i="16"/>
  <c r="D20" i="17"/>
  <c r="G22" i="17"/>
  <c r="G22" i="16"/>
  <c r="E17" i="16"/>
  <c r="F17" i="16"/>
  <c r="B7" i="17"/>
  <c r="B7" i="16"/>
  <c r="B11" i="16"/>
  <c r="B11" i="17"/>
  <c r="E12" i="17"/>
  <c r="F12" i="17"/>
  <c r="E12" i="16"/>
  <c r="F12" i="16"/>
  <c r="B14" i="17"/>
  <c r="B14" i="16"/>
  <c r="N16" i="5"/>
  <c r="J73" i="4"/>
  <c r="J66" i="4"/>
  <c r="J74" i="4"/>
  <c r="A82" i="4"/>
  <c r="A83" i="4"/>
  <c r="L12" i="16"/>
  <c r="E10" i="16"/>
  <c r="F10" i="16"/>
  <c r="CO10" i="13"/>
  <c r="B5" i="4"/>
  <c r="DE11" i="1"/>
  <c r="E30" i="16"/>
  <c r="F30" i="16"/>
  <c r="CX9" i="13"/>
  <c r="CU27" i="13"/>
  <c r="CZ26" i="13"/>
  <c r="CY26" i="13"/>
  <c r="CN3" i="13"/>
  <c r="CN1" i="13"/>
  <c r="CM1" i="13"/>
  <c r="K11" i="13"/>
  <c r="CZ24" i="13"/>
  <c r="CU20" i="13"/>
  <c r="CX7" i="13"/>
  <c r="CN2" i="13"/>
  <c r="CN12" i="13"/>
  <c r="CU24" i="13"/>
  <c r="BU4" i="1"/>
  <c r="P11" i="17"/>
  <c r="BR5" i="1"/>
  <c r="BU8" i="1"/>
  <c r="BR8" i="1"/>
  <c r="BR9" i="1"/>
  <c r="BU10" i="1"/>
  <c r="P20" i="17"/>
  <c r="P6" i="17"/>
  <c r="P18" i="17"/>
  <c r="BR13" i="1"/>
  <c r="BU5" i="1"/>
  <c r="BU9" i="1"/>
  <c r="BU6" i="1"/>
  <c r="BU7" i="1"/>
  <c r="Y84" i="5"/>
  <c r="P17" i="17"/>
  <c r="Y75" i="5"/>
  <c r="P8" i="17"/>
  <c r="BU12" i="1"/>
  <c r="P5" i="17"/>
  <c r="P28" i="17"/>
  <c r="H38" i="15"/>
  <c r="CG12" i="15"/>
  <c r="D12" i="17"/>
  <c r="G7" i="16"/>
  <c r="B13" i="17"/>
  <c r="B21" i="17"/>
  <c r="B21" i="16"/>
  <c r="F47" i="4"/>
  <c r="F48" i="4"/>
  <c r="C95" i="4"/>
  <c r="B26" i="4"/>
  <c r="H6" i="4"/>
  <c r="W9" i="5"/>
  <c r="D13" i="17"/>
  <c r="D13" i="16"/>
  <c r="G12" i="16"/>
  <c r="G12" i="17"/>
  <c r="CT11" i="13"/>
  <c r="E5" i="17"/>
  <c r="F5" i="17"/>
  <c r="F5" i="16"/>
  <c r="B30" i="16"/>
  <c r="B30" i="17"/>
  <c r="D99" i="4"/>
  <c r="P53" i="5"/>
  <c r="C70" i="4"/>
  <c r="C69" i="4"/>
  <c r="C75" i="4"/>
  <c r="C67" i="4"/>
  <c r="C71" i="4"/>
  <c r="C66" i="4"/>
  <c r="C73" i="4"/>
  <c r="C74" i="4"/>
  <c r="B23" i="17"/>
  <c r="A86" i="4"/>
  <c r="D7" i="17"/>
  <c r="P48" i="4"/>
  <c r="H97" i="4"/>
  <c r="P55" i="5"/>
  <c r="W55" i="5"/>
  <c r="CJ8" i="15"/>
  <c r="P43" i="5"/>
  <c r="W43" i="5"/>
  <c r="AH27" i="4"/>
  <c r="Q81" i="4"/>
  <c r="B48" i="4"/>
  <c r="R76" i="4"/>
  <c r="R66" i="4"/>
  <c r="G31" i="16"/>
  <c r="G31" i="17"/>
  <c r="P46" i="5"/>
  <c r="R75" i="4"/>
  <c r="D27" i="16"/>
  <c r="D27" i="17"/>
  <c r="P39" i="5"/>
  <c r="Z27" i="4"/>
  <c r="J68" i="4"/>
  <c r="R72" i="4"/>
  <c r="R74" i="4"/>
  <c r="R68" i="4"/>
  <c r="R69" i="4"/>
  <c r="R77" i="4"/>
  <c r="R65" i="4"/>
  <c r="R67" i="4"/>
  <c r="CX2" i="1"/>
  <c r="AF6" i="4"/>
  <c r="P21" i="5"/>
  <c r="G10" i="17"/>
  <c r="G10" i="16"/>
  <c r="B28" i="17"/>
  <c r="B28" i="16"/>
  <c r="S65" i="4"/>
  <c r="B9" i="16"/>
  <c r="S43" i="5"/>
  <c r="D31" i="17"/>
  <c r="V35" i="5"/>
  <c r="N32" i="5"/>
  <c r="W32" i="5"/>
  <c r="D24" i="16"/>
  <c r="N14" i="5"/>
  <c r="AD5" i="4"/>
  <c r="DL8" i="1"/>
  <c r="DC8" i="1"/>
  <c r="DL6" i="1"/>
  <c r="DC12" i="1"/>
  <c r="DL1" i="1"/>
  <c r="DL13" i="1"/>
  <c r="DC26" i="1"/>
  <c r="DL3" i="1"/>
  <c r="DC7" i="1"/>
  <c r="DL4" i="1"/>
  <c r="DC23" i="1"/>
  <c r="DL5" i="1"/>
  <c r="DC6" i="1"/>
  <c r="DC13" i="1"/>
  <c r="DC17" i="1"/>
  <c r="DC25" i="1"/>
  <c r="DL9" i="1"/>
  <c r="DC11" i="1"/>
  <c r="DL2" i="1"/>
  <c r="DC19" i="1"/>
  <c r="DC3" i="1"/>
  <c r="DC27" i="1"/>
  <c r="DC2" i="1"/>
  <c r="DC9" i="1"/>
  <c r="DL7" i="1"/>
  <c r="DC4" i="1"/>
  <c r="DC21" i="1"/>
  <c r="DC5" i="1"/>
  <c r="DL11" i="1"/>
  <c r="DC18" i="1"/>
  <c r="DC10" i="1"/>
  <c r="DL12" i="1"/>
  <c r="DC22" i="1"/>
  <c r="DC20" i="1"/>
  <c r="DL10" i="1"/>
  <c r="DC16" i="1"/>
  <c r="DC1" i="1"/>
  <c r="DC15" i="1"/>
  <c r="DC24" i="1"/>
  <c r="CN12" i="1"/>
  <c r="CN9" i="1"/>
  <c r="CN8" i="1"/>
  <c r="CN1" i="1"/>
  <c r="CN5" i="1"/>
  <c r="CN7" i="1"/>
  <c r="CN13" i="1"/>
  <c r="CN11" i="1"/>
  <c r="CN3" i="1"/>
  <c r="CN4" i="1"/>
  <c r="CN10" i="1"/>
  <c r="CN2" i="1"/>
  <c r="CN6" i="1"/>
  <c r="DE9" i="1"/>
  <c r="DH22" i="1"/>
  <c r="BR10" i="1"/>
  <c r="BU11" i="1"/>
  <c r="P29" i="17"/>
  <c r="BR6" i="1"/>
  <c r="BR12" i="1"/>
  <c r="BR4" i="1"/>
  <c r="BU13" i="1"/>
  <c r="CT4" i="13"/>
  <c r="CS4" i="13"/>
  <c r="CT1" i="13"/>
  <c r="CS1" i="13"/>
  <c r="CT8" i="13"/>
  <c r="CS8" i="13"/>
  <c r="CT5" i="13"/>
  <c r="CT12" i="13"/>
  <c r="CT13" i="13"/>
  <c r="CT2" i="13"/>
  <c r="CT10" i="13"/>
  <c r="CT7" i="13"/>
  <c r="CS7" i="13"/>
  <c r="CT9" i="13"/>
  <c r="CS9" i="13"/>
  <c r="A1" i="13"/>
  <c r="BR3" i="1"/>
  <c r="AH47" i="4"/>
  <c r="CU16" i="15"/>
  <c r="N61" i="5"/>
  <c r="AB48" i="4"/>
  <c r="N96" i="4"/>
  <c r="V47" i="4"/>
  <c r="DL7" i="15"/>
  <c r="P56" i="5"/>
  <c r="R48" i="4"/>
  <c r="D47" i="4"/>
  <c r="CG11" i="15"/>
  <c r="H44" i="15"/>
  <c r="P38" i="5"/>
  <c r="X27" i="4"/>
  <c r="L86" i="4"/>
  <c r="M81" i="4"/>
  <c r="M89" i="4"/>
  <c r="M84" i="4"/>
  <c r="B25" i="16"/>
  <c r="B25" i="17"/>
  <c r="B5" i="17"/>
  <c r="B5" i="16"/>
  <c r="V55" i="5"/>
  <c r="DP12" i="15"/>
  <c r="CN3" i="15"/>
  <c r="CN4" i="15"/>
  <c r="CN10" i="15"/>
  <c r="CX5" i="15"/>
  <c r="CX8" i="15"/>
  <c r="CX12" i="15"/>
  <c r="CX3" i="15"/>
  <c r="CX2" i="15"/>
  <c r="CX4" i="15"/>
  <c r="V53" i="5"/>
  <c r="N53" i="5"/>
  <c r="O96" i="4"/>
  <c r="E25" i="17"/>
  <c r="F25" i="17"/>
  <c r="E25" i="16"/>
  <c r="F25" i="16"/>
  <c r="CG6" i="15"/>
  <c r="H39" i="15"/>
  <c r="F26" i="4"/>
  <c r="H39" i="13"/>
  <c r="D14" i="16"/>
  <c r="D14" i="17"/>
  <c r="D23" i="16"/>
  <c r="D23" i="17"/>
  <c r="N39" i="5"/>
  <c r="B19" i="17"/>
  <c r="B19" i="16"/>
  <c r="DD27" i="15"/>
  <c r="CR27" i="15"/>
  <c r="DC11" i="15"/>
  <c r="B12" i="17"/>
  <c r="B12" i="16"/>
  <c r="V50" i="5"/>
  <c r="P16" i="5"/>
  <c r="V6" i="4"/>
  <c r="K75" i="4"/>
  <c r="C68" i="4"/>
  <c r="C77" i="4"/>
  <c r="C76" i="4"/>
  <c r="C72" i="4"/>
  <c r="E23" i="17"/>
  <c r="F23" i="17"/>
  <c r="E23" i="16"/>
  <c r="F23" i="16"/>
  <c r="E18" i="16"/>
  <c r="F18" i="16"/>
  <c r="E18" i="17"/>
  <c r="F18" i="17"/>
  <c r="G15" i="17"/>
  <c r="G15" i="16"/>
  <c r="E8" i="16"/>
  <c r="F8" i="16"/>
  <c r="E8" i="17"/>
  <c r="F8" i="17"/>
  <c r="D28" i="16"/>
  <c r="D28" i="17"/>
  <c r="D36" i="17"/>
  <c r="D36" i="16"/>
  <c r="E15" i="16"/>
  <c r="F15" i="16"/>
  <c r="E15" i="17"/>
  <c r="F15" i="17"/>
  <c r="H45" i="13"/>
  <c r="P10" i="5"/>
  <c r="J6" i="4"/>
  <c r="G11" i="16"/>
  <c r="G11" i="17"/>
  <c r="E21" i="16"/>
  <c r="F21" i="16"/>
  <c r="E21" i="17"/>
  <c r="F21" i="17"/>
  <c r="V51" i="5"/>
  <c r="N51" i="5"/>
  <c r="V63" i="5"/>
  <c r="V22" i="5"/>
  <c r="N22" i="5"/>
  <c r="W22" i="5"/>
  <c r="D9" i="16"/>
  <c r="D9" i="17"/>
  <c r="E22" i="17"/>
  <c r="F22" i="17"/>
  <c r="E22" i="16"/>
  <c r="F22" i="16"/>
  <c r="V29" i="5"/>
  <c r="AF27" i="4"/>
  <c r="P85" i="4"/>
  <c r="P42" i="5"/>
  <c r="V46" i="5"/>
  <c r="S9" i="5"/>
  <c r="V60" i="5"/>
  <c r="P40" i="5"/>
  <c r="W40" i="5"/>
  <c r="CK12" i="13"/>
  <c r="AB27" i="4"/>
  <c r="N27" i="5"/>
  <c r="N59" i="5"/>
  <c r="V49" i="5"/>
  <c r="H43" i="15"/>
  <c r="H37" i="13"/>
  <c r="BU6" i="13"/>
  <c r="A101" i="4"/>
  <c r="A98" i="4"/>
  <c r="A104" i="4"/>
  <c r="A102" i="4"/>
  <c r="A105" i="4"/>
  <c r="A95" i="4"/>
  <c r="A94" i="4"/>
  <c r="A103" i="4"/>
  <c r="A97" i="4"/>
  <c r="A99" i="4"/>
  <c r="A96" i="4"/>
  <c r="A93" i="4"/>
  <c r="A100" i="4"/>
  <c r="H94" i="4"/>
  <c r="H99" i="4"/>
  <c r="H95" i="4"/>
  <c r="H104" i="4"/>
  <c r="Q90" i="4"/>
  <c r="Q86" i="4"/>
  <c r="Q83" i="4"/>
  <c r="Q88" i="4"/>
  <c r="P74" i="4"/>
  <c r="P77" i="4"/>
  <c r="BR16" i="1"/>
  <c r="CS14" i="1"/>
  <c r="V24" i="1"/>
  <c r="G7" i="5"/>
  <c r="D73" i="4"/>
  <c r="T105" i="4"/>
  <c r="DN28" i="1"/>
  <c r="BL47" i="1"/>
  <c r="H15" i="5"/>
  <c r="BU10" i="13"/>
  <c r="BR6" i="13"/>
  <c r="BR4" i="13"/>
  <c r="BR8" i="13"/>
  <c r="BR7" i="13"/>
  <c r="BR3" i="13"/>
  <c r="BR13" i="13"/>
  <c r="BR12" i="13"/>
  <c r="BR5" i="13"/>
  <c r="BU11" i="13"/>
  <c r="BR10" i="13"/>
  <c r="BU4" i="13"/>
  <c r="BU7" i="13"/>
  <c r="BR11" i="13"/>
  <c r="BR9" i="13"/>
  <c r="BU12" i="13"/>
  <c r="BR16" i="13"/>
  <c r="P90" i="4"/>
  <c r="P86" i="4"/>
  <c r="P84" i="4"/>
  <c r="P88" i="4"/>
  <c r="P83" i="4"/>
  <c r="P81" i="4"/>
  <c r="P89" i="4"/>
  <c r="P87" i="4"/>
  <c r="P79" i="4"/>
  <c r="P91" i="4"/>
  <c r="CG14" i="15"/>
  <c r="N55" i="5"/>
  <c r="L82" i="4"/>
  <c r="L79" i="4"/>
  <c r="L87" i="4"/>
  <c r="L80" i="4"/>
  <c r="DE22" i="15"/>
  <c r="AS41" i="15"/>
  <c r="DH15" i="15"/>
  <c r="BC34" i="15"/>
  <c r="DE24" i="15"/>
  <c r="AU43" i="15"/>
  <c r="DE18" i="15"/>
  <c r="AS37" i="15"/>
  <c r="DH23" i="15"/>
  <c r="BA42" i="15"/>
  <c r="DE15" i="15"/>
  <c r="AW34" i="15"/>
  <c r="DE9" i="15"/>
  <c r="AU19" i="15"/>
  <c r="DE27" i="15"/>
  <c r="AW46" i="15"/>
  <c r="DE3" i="15"/>
  <c r="AS13" i="15"/>
  <c r="DE7" i="15"/>
  <c r="U98" i="5"/>
  <c r="M31" i="17"/>
  <c r="L31" i="17"/>
  <c r="CP28" i="1"/>
  <c r="P47" i="1"/>
  <c r="H11" i="5"/>
  <c r="N63" i="5"/>
  <c r="W27" i="5"/>
  <c r="DN5" i="13"/>
  <c r="BK15" i="13"/>
  <c r="DN7" i="13"/>
  <c r="DN4" i="13"/>
  <c r="BK14" i="13"/>
  <c r="DK16" i="13"/>
  <c r="CP5" i="13"/>
  <c r="O15" i="13"/>
  <c r="S15" i="13"/>
  <c r="CP11" i="13"/>
  <c r="O21" i="13"/>
  <c r="DK21" i="13"/>
  <c r="BE40" i="13"/>
  <c r="DN8" i="13"/>
  <c r="BO18" i="13"/>
  <c r="CP2" i="13"/>
  <c r="O12" i="13"/>
  <c r="DN12" i="13"/>
  <c r="BK22" i="13"/>
  <c r="DN11" i="13"/>
  <c r="BO21" i="13"/>
  <c r="DN9" i="13"/>
  <c r="BM19" i="13"/>
  <c r="CP3" i="13"/>
  <c r="Q13" i="13"/>
  <c r="DK17" i="13"/>
  <c r="BI36" i="13"/>
  <c r="DN13" i="13"/>
  <c r="BO23" i="13"/>
  <c r="BM23" i="13"/>
  <c r="CP9" i="13"/>
  <c r="Q19" i="13"/>
  <c r="CP4" i="13"/>
  <c r="O14" i="13"/>
  <c r="DK20" i="13"/>
  <c r="BE39" i="13"/>
  <c r="DK24" i="13"/>
  <c r="BG43" i="13"/>
  <c r="CP6" i="13"/>
  <c r="Q16" i="13"/>
  <c r="DN3" i="13"/>
  <c r="BO13" i="13"/>
  <c r="DN6" i="13"/>
  <c r="BK16" i="13"/>
  <c r="DK22" i="13"/>
  <c r="BG41" i="13"/>
  <c r="CP13" i="13"/>
  <c r="Q23" i="13"/>
  <c r="DK18" i="13"/>
  <c r="BG37" i="13"/>
  <c r="DK27" i="13"/>
  <c r="BE46" i="13"/>
  <c r="BG46" i="13"/>
  <c r="DK15" i="13"/>
  <c r="BG34" i="13"/>
  <c r="DK23" i="13"/>
  <c r="DK25" i="13"/>
  <c r="BG44" i="13"/>
  <c r="CP7" i="13"/>
  <c r="Q17" i="13"/>
  <c r="DN10" i="13"/>
  <c r="BK20" i="13"/>
  <c r="DK26" i="13"/>
  <c r="BG45" i="13"/>
  <c r="DN1" i="13"/>
  <c r="BO11" i="13"/>
  <c r="CP12" i="13"/>
  <c r="CP1" i="13"/>
  <c r="Q11" i="13"/>
  <c r="DK19" i="13"/>
  <c r="BE38" i="13"/>
  <c r="DE26" i="13"/>
  <c r="AU45" i="13"/>
  <c r="DH17" i="13"/>
  <c r="BA36" i="13"/>
  <c r="AY36" i="13"/>
  <c r="CP8" i="13"/>
  <c r="S18" i="13"/>
  <c r="DH20" i="13"/>
  <c r="AY39" i="13"/>
  <c r="DN2" i="13"/>
  <c r="BO12" i="13"/>
  <c r="DH15" i="13"/>
  <c r="BC34" i="13"/>
  <c r="DH25" i="13"/>
  <c r="AY44" i="13"/>
  <c r="DE23" i="13"/>
  <c r="AU42" i="13"/>
  <c r="DE22" i="13"/>
  <c r="AS41" i="13"/>
  <c r="DE9" i="13"/>
  <c r="AU19" i="13"/>
  <c r="DH27" i="13"/>
  <c r="AY46" i="13"/>
  <c r="DE25" i="13"/>
  <c r="AU44" i="13"/>
  <c r="DE8" i="13"/>
  <c r="AW18" i="13"/>
  <c r="DH18" i="13"/>
  <c r="BA37" i="13"/>
  <c r="DH21" i="13"/>
  <c r="BA40" i="13"/>
  <c r="DE27" i="13"/>
  <c r="AU46" i="13"/>
  <c r="DH22" i="13"/>
  <c r="BA41" i="13"/>
  <c r="DE17" i="13"/>
  <c r="AW36" i="13"/>
  <c r="DE18" i="13"/>
  <c r="AW37" i="13"/>
  <c r="AU37" i="13"/>
  <c r="DE21" i="13"/>
  <c r="AS40" i="13"/>
  <c r="DE20" i="13"/>
  <c r="AW39" i="13"/>
  <c r="DE11" i="13"/>
  <c r="AU21" i="13"/>
  <c r="DH26" i="13"/>
  <c r="BC45" i="13"/>
  <c r="DE16" i="13"/>
  <c r="AW35" i="13"/>
  <c r="AU35" i="13"/>
  <c r="DE3" i="13"/>
  <c r="AS13" i="13"/>
  <c r="DE15" i="13"/>
  <c r="AW34" i="13"/>
  <c r="DH23" i="13"/>
  <c r="BC42" i="13"/>
  <c r="DE2" i="13"/>
  <c r="AS12" i="13"/>
  <c r="DH19" i="13"/>
  <c r="AY38" i="13"/>
  <c r="DE7" i="13"/>
  <c r="AS17" i="13"/>
  <c r="DH24" i="13"/>
  <c r="BA43" i="13"/>
  <c r="DE6" i="13"/>
  <c r="AW16" i="13"/>
  <c r="DE10" i="13"/>
  <c r="AU20" i="13"/>
  <c r="CP10" i="13"/>
  <c r="Q20" i="13"/>
  <c r="DE4" i="13"/>
  <c r="AW14" i="13"/>
  <c r="DH16" i="13"/>
  <c r="AY35" i="13"/>
  <c r="BC35" i="13"/>
  <c r="DE24" i="13"/>
  <c r="DE5" i="13"/>
  <c r="AS15" i="13"/>
  <c r="DE13" i="13"/>
  <c r="AU23" i="13"/>
  <c r="DE19" i="13"/>
  <c r="AS38" i="13"/>
  <c r="DE12" i="13"/>
  <c r="AS22" i="13"/>
  <c r="AW22" i="13"/>
  <c r="DE1" i="13"/>
  <c r="DE14" i="13"/>
  <c r="DE14" i="1"/>
  <c r="AT24" i="1"/>
  <c r="G9" i="5"/>
  <c r="W98" i="5"/>
  <c r="O31" i="17"/>
  <c r="N90" i="4"/>
  <c r="K68" i="4"/>
  <c r="K76" i="4"/>
  <c r="K69" i="4"/>
  <c r="W39" i="5"/>
  <c r="CK3" i="13"/>
  <c r="DC1" i="15"/>
  <c r="CN2" i="15"/>
  <c r="CN7" i="15"/>
  <c r="DC19" i="15"/>
  <c r="DE8" i="15"/>
  <c r="AU18" i="15"/>
  <c r="CN9" i="15"/>
  <c r="CN5" i="15"/>
  <c r="CN11" i="15"/>
  <c r="DE1" i="15"/>
  <c r="AU11" i="15"/>
  <c r="AS11" i="15"/>
  <c r="E69" i="4"/>
  <c r="E72" i="4"/>
  <c r="E76" i="4"/>
  <c r="E77" i="4"/>
  <c r="E70" i="4"/>
  <c r="E67" i="4"/>
  <c r="E74" i="4"/>
  <c r="E73" i="4"/>
  <c r="E78" i="4"/>
  <c r="J22" i="4"/>
  <c r="E66" i="4"/>
  <c r="E68" i="4"/>
  <c r="E75" i="4"/>
  <c r="E71" i="4"/>
  <c r="E65" i="4"/>
  <c r="N49" i="5"/>
  <c r="N60" i="5"/>
  <c r="I98" i="4"/>
  <c r="I104" i="4"/>
  <c r="I100" i="4"/>
  <c r="I99" i="4"/>
  <c r="I97" i="4"/>
  <c r="I96" i="4"/>
  <c r="I102" i="4"/>
  <c r="I94" i="4"/>
  <c r="I95" i="4"/>
  <c r="I106" i="4"/>
  <c r="R64" i="4"/>
  <c r="I93" i="4"/>
  <c r="I105" i="4"/>
  <c r="I103" i="4"/>
  <c r="I101" i="4"/>
  <c r="N103" i="4"/>
  <c r="N99" i="4"/>
  <c r="N104" i="4"/>
  <c r="N95" i="4"/>
  <c r="N106" i="4"/>
  <c r="AB64" i="4"/>
  <c r="N101" i="4"/>
  <c r="N93" i="4"/>
  <c r="W16" i="5"/>
  <c r="CK16" i="1"/>
  <c r="U96" i="5"/>
  <c r="M29" i="17"/>
  <c r="N29" i="17"/>
  <c r="U88" i="5"/>
  <c r="M21" i="17"/>
  <c r="L21" i="17"/>
  <c r="W88" i="5"/>
  <c r="O21" i="17"/>
  <c r="DG2" i="15"/>
  <c r="DP25" i="15"/>
  <c r="DJ2" i="15"/>
  <c r="CO8" i="15"/>
  <c r="DP20" i="15"/>
  <c r="DJ16" i="15"/>
  <c r="DP19" i="15"/>
  <c r="DP15" i="15"/>
  <c r="DJ17" i="15"/>
  <c r="CO10" i="15"/>
  <c r="DP27" i="15"/>
  <c r="CO2" i="15"/>
  <c r="DC9" i="15"/>
  <c r="DD12" i="15"/>
  <c r="DC12" i="15"/>
  <c r="CX15" i="15"/>
  <c r="CX17" i="15"/>
  <c r="DG16" i="15"/>
  <c r="DD16" i="15"/>
  <c r="DG25" i="15"/>
  <c r="DM22" i="15"/>
  <c r="DC13" i="15"/>
  <c r="DC2" i="15"/>
  <c r="DM19" i="15"/>
  <c r="CU5" i="15"/>
  <c r="DD3" i="15"/>
  <c r="DC3" i="15"/>
  <c r="DG21" i="15"/>
  <c r="CU4" i="15"/>
  <c r="DC5" i="15"/>
  <c r="DC8" i="15"/>
  <c r="DC10" i="15"/>
  <c r="DJ26" i="15"/>
  <c r="DJ21" i="15"/>
  <c r="CO21" i="15"/>
  <c r="DA6" i="15"/>
  <c r="DM26" i="15"/>
  <c r="CU8" i="15"/>
  <c r="CX23" i="15"/>
  <c r="DD1" i="15"/>
  <c r="DA26" i="15"/>
  <c r="DC7" i="15"/>
  <c r="CU24" i="15"/>
  <c r="DC4" i="15"/>
  <c r="CX24" i="15"/>
  <c r="DG17" i="15"/>
  <c r="DC6" i="15"/>
  <c r="CX13" i="15"/>
  <c r="DP26" i="15"/>
  <c r="CU27" i="15"/>
  <c r="DG18" i="15"/>
  <c r="CX7" i="15"/>
  <c r="CX21" i="15"/>
  <c r="DA3" i="15"/>
  <c r="CU21" i="15"/>
  <c r="DP23" i="15"/>
  <c r="DP21" i="15"/>
  <c r="DM11" i="15"/>
  <c r="CX6" i="15"/>
  <c r="CR25" i="15"/>
  <c r="DM9" i="15"/>
  <c r="DD22" i="15"/>
  <c r="CO9" i="15"/>
  <c r="DM25" i="15"/>
  <c r="DP18" i="15"/>
  <c r="DM5" i="15"/>
  <c r="CU17" i="15"/>
  <c r="DP24" i="15"/>
  <c r="CU25" i="15"/>
  <c r="DA25" i="15"/>
  <c r="CX1" i="15"/>
  <c r="DP22" i="15"/>
  <c r="DA23" i="15"/>
  <c r="CX11" i="15"/>
  <c r="DM10" i="15"/>
  <c r="DP17" i="15"/>
  <c r="DD17" i="15"/>
  <c r="DP16" i="15"/>
  <c r="DD25" i="15"/>
  <c r="DE13" i="15"/>
  <c r="AU23" i="15"/>
  <c r="BU8" i="13"/>
  <c r="CJ18" i="13"/>
  <c r="AY32" i="13"/>
  <c r="DB14" i="1"/>
  <c r="AN24" i="1"/>
  <c r="H8" i="5"/>
  <c r="DB28" i="1"/>
  <c r="AN47" i="1"/>
  <c r="H13" i="5"/>
  <c r="DK14" i="1"/>
  <c r="BF24" i="1"/>
  <c r="G10" i="5"/>
  <c r="W96" i="5"/>
  <c r="O29" i="17"/>
  <c r="U80" i="5"/>
  <c r="M13" i="17"/>
  <c r="N13" i="17"/>
  <c r="L13" i="17"/>
  <c r="W80" i="5"/>
  <c r="O13" i="17"/>
  <c r="W92" i="5"/>
  <c r="O25" i="17"/>
  <c r="U92" i="5"/>
  <c r="M25" i="17"/>
  <c r="L25" i="17"/>
  <c r="W87" i="5"/>
  <c r="O20" i="17"/>
  <c r="U87" i="5"/>
  <c r="M20" i="17"/>
  <c r="N20" i="17"/>
  <c r="CY28" i="13"/>
  <c r="AH47" i="13"/>
  <c r="G24" i="5"/>
  <c r="BA45" i="13"/>
  <c r="DB14" i="13"/>
  <c r="AN24" i="13"/>
  <c r="H19" i="5"/>
  <c r="U74" i="5"/>
  <c r="M7" i="17"/>
  <c r="N7" i="17"/>
  <c r="W74" i="5"/>
  <c r="O7" i="17"/>
  <c r="U91" i="5"/>
  <c r="M24" i="17"/>
  <c r="L24" i="17"/>
  <c r="W91" i="5"/>
  <c r="O24" i="17"/>
  <c r="W84" i="5"/>
  <c r="O17" i="17"/>
  <c r="U84" i="5"/>
  <c r="M17" i="17"/>
  <c r="L17" i="17"/>
  <c r="N17" i="17"/>
  <c r="CV28" i="1"/>
  <c r="AB47" i="1"/>
  <c r="H12" i="5"/>
  <c r="W89" i="5"/>
  <c r="O22" i="17"/>
  <c r="U89" i="5"/>
  <c r="M22" i="17"/>
  <c r="L22" i="17"/>
  <c r="CP14" i="1"/>
  <c r="P24" i="1"/>
  <c r="H6" i="5"/>
  <c r="CK1" i="15"/>
  <c r="CJ1" i="15"/>
  <c r="I9" i="15"/>
  <c r="W72" i="5"/>
  <c r="O5" i="17"/>
  <c r="U72" i="5"/>
  <c r="M5" i="17"/>
  <c r="N5" i="17"/>
  <c r="CY28" i="1"/>
  <c r="AH47" i="1"/>
  <c r="G13" i="5"/>
  <c r="W53" i="5"/>
  <c r="CJ11" i="15"/>
  <c r="I32" i="15"/>
  <c r="CI11" i="15"/>
  <c r="DH14" i="1"/>
  <c r="AZ24" i="1"/>
  <c r="H9" i="5"/>
  <c r="CS28" i="1"/>
  <c r="V47" i="1"/>
  <c r="G12" i="5"/>
  <c r="W90" i="5"/>
  <c r="O23" i="17"/>
  <c r="U90" i="5"/>
  <c r="M23" i="17"/>
  <c r="L23" i="17"/>
  <c r="DH28" i="13"/>
  <c r="AZ47" i="13"/>
  <c r="H25" i="5"/>
  <c r="BO17" i="13"/>
  <c r="DK28" i="1"/>
  <c r="BF47" i="1"/>
  <c r="G15" i="5"/>
  <c r="CM14" i="15"/>
  <c r="CH1" i="15"/>
  <c r="CP14" i="15"/>
  <c r="CH2" i="15"/>
  <c r="CS14" i="15"/>
  <c r="CH3" i="15"/>
  <c r="CV14" i="15"/>
  <c r="CH4" i="15"/>
  <c r="CY14" i="15"/>
  <c r="CH5" i="15"/>
  <c r="DB14" i="15"/>
  <c r="CH6" i="15"/>
  <c r="DE14" i="15"/>
  <c r="CH7" i="15"/>
  <c r="DH14" i="15"/>
  <c r="CH8" i="15"/>
  <c r="DK14" i="15"/>
  <c r="CH9" i="15"/>
  <c r="DN14" i="15"/>
  <c r="CH10" i="15"/>
  <c r="CM28" i="15"/>
  <c r="CH11" i="15"/>
  <c r="CP28" i="15"/>
  <c r="CH12" i="15"/>
  <c r="CS28" i="15"/>
  <c r="CH13" i="15"/>
  <c r="CV28" i="15"/>
  <c r="CH14" i="15"/>
  <c r="CY28" i="15"/>
  <c r="CH15" i="15"/>
  <c r="DB28" i="15"/>
  <c r="CH16" i="15"/>
  <c r="CH17" i="15"/>
  <c r="DH28" i="15"/>
  <c r="CH18" i="15"/>
  <c r="DK28" i="15"/>
  <c r="CH19" i="15"/>
  <c r="DN28" i="15"/>
  <c r="CH20" i="15"/>
  <c r="CH21" i="15"/>
  <c r="CG16" i="15"/>
  <c r="CG17" i="15"/>
  <c r="AT47" i="15"/>
  <c r="G36" i="5"/>
  <c r="O18" i="13"/>
  <c r="CM28" i="1"/>
  <c r="J47" i="1"/>
  <c r="G11" i="5"/>
  <c r="AB24" i="15"/>
  <c r="H29" i="5"/>
  <c r="AS49" i="5"/>
  <c r="V24" i="15"/>
  <c r="G29" i="5"/>
  <c r="AV49" i="5"/>
  <c r="AY49" i="5"/>
  <c r="U79" i="5"/>
  <c r="M12" i="17"/>
  <c r="L12" i="17"/>
  <c r="W79" i="5"/>
  <c r="O12" i="17"/>
  <c r="BU5" i="15"/>
  <c r="BR12" i="15"/>
  <c r="BR8" i="15"/>
  <c r="BF47" i="15"/>
  <c r="G37" i="5"/>
  <c r="BR6" i="15"/>
  <c r="BU12" i="15"/>
  <c r="BR16" i="15"/>
  <c r="BU7" i="15"/>
  <c r="BU4" i="15"/>
  <c r="BU10" i="15"/>
  <c r="BU13" i="15"/>
  <c r="BR9" i="15"/>
  <c r="BR10" i="15"/>
  <c r="BR7" i="15"/>
  <c r="BU6" i="15"/>
  <c r="BR3" i="15"/>
  <c r="BR5" i="15"/>
  <c r="BR13" i="15"/>
  <c r="BR11" i="15"/>
  <c r="BU8" i="15"/>
  <c r="BU11" i="15"/>
  <c r="BR4" i="15"/>
  <c r="BL47" i="15"/>
  <c r="H37" i="5"/>
  <c r="AT24" i="15"/>
  <c r="G31" i="5"/>
  <c r="AV48" i="5"/>
  <c r="AB47" i="15"/>
  <c r="H34" i="5"/>
  <c r="AN24" i="15"/>
  <c r="H30" i="5"/>
  <c r="BU9" i="15"/>
  <c r="AZ47" i="15"/>
  <c r="H36" i="5"/>
  <c r="V47" i="15"/>
  <c r="G34" i="5"/>
  <c r="AV54" i="5"/>
  <c r="AW54" i="5"/>
  <c r="J24" i="15"/>
  <c r="G28" i="5"/>
  <c r="AV63" i="5"/>
  <c r="CY14" i="1"/>
  <c r="AH24" i="1"/>
  <c r="G8" i="5"/>
  <c r="DE28" i="1"/>
  <c r="AT47" i="1"/>
  <c r="G14" i="5"/>
  <c r="W49" i="5"/>
  <c r="AH24" i="15"/>
  <c r="G30" i="5"/>
  <c r="AS55" i="5"/>
  <c r="AV55" i="5"/>
  <c r="AO55" i="5"/>
  <c r="DH28" i="1"/>
  <c r="AZ47" i="1"/>
  <c r="H14" i="5"/>
  <c r="CY14" i="13"/>
  <c r="AH24" i="13"/>
  <c r="G19" i="5"/>
  <c r="CV14" i="1"/>
  <c r="AB24" i="1"/>
  <c r="H7" i="5"/>
  <c r="W78" i="5"/>
  <c r="O11" i="17"/>
  <c r="U78" i="5"/>
  <c r="M11" i="17"/>
  <c r="N11" i="17"/>
  <c r="P24" i="15"/>
  <c r="H28" i="5"/>
  <c r="AS63" i="5"/>
  <c r="P47" i="15"/>
  <c r="H33" i="5"/>
  <c r="DN28" i="13"/>
  <c r="BL47" i="13"/>
  <c r="H26" i="5"/>
  <c r="AS35" i="5"/>
  <c r="CS28" i="13"/>
  <c r="V47" i="13"/>
  <c r="G23" i="5"/>
  <c r="AS34" i="5"/>
  <c r="CL10" i="15"/>
  <c r="CK10" i="15"/>
  <c r="CJ10" i="15"/>
  <c r="BK9" i="15"/>
  <c r="CI10" i="15"/>
  <c r="BL24" i="15"/>
  <c r="H32" i="5"/>
  <c r="CL11" i="15"/>
  <c r="CK11" i="15"/>
  <c r="CL5" i="15"/>
  <c r="CL9" i="15"/>
  <c r="CL19" i="15"/>
  <c r="CK19" i="15"/>
  <c r="CL18" i="15"/>
  <c r="CK18" i="15"/>
  <c r="CL6" i="15"/>
  <c r="CL16" i="15"/>
  <c r="CL7" i="15"/>
  <c r="CK7" i="15"/>
  <c r="CL17" i="15"/>
  <c r="CK17" i="15"/>
  <c r="CL8" i="15"/>
  <c r="CK8" i="15"/>
  <c r="AY9" i="15"/>
  <c r="CL3" i="15"/>
  <c r="CL1" i="15"/>
  <c r="CL15" i="15"/>
  <c r="W73" i="5"/>
  <c r="O6" i="17"/>
  <c r="CV14" i="13"/>
  <c r="AB24" i="13"/>
  <c r="H18" i="5"/>
  <c r="AN47" i="15"/>
  <c r="H35" i="5"/>
  <c r="AS58" i="5"/>
  <c r="DN14" i="1"/>
  <c r="BL24" i="1"/>
  <c r="H10" i="5"/>
  <c r="CM14" i="1"/>
  <c r="J24" i="1"/>
  <c r="G6" i="5"/>
  <c r="U73" i="5"/>
  <c r="M6" i="17"/>
  <c r="N6" i="17"/>
  <c r="AT24" i="13"/>
  <c r="G20" i="5"/>
  <c r="DH14" i="13"/>
  <c r="AZ24" i="13"/>
  <c r="H20" i="5"/>
  <c r="W75" i="5"/>
  <c r="O8" i="17"/>
  <c r="U75" i="5"/>
  <c r="M8" i="17"/>
  <c r="CS14" i="13"/>
  <c r="V24" i="13"/>
  <c r="G18" i="5"/>
  <c r="AV28" i="5"/>
  <c r="BF24" i="15"/>
  <c r="G32" i="5"/>
  <c r="AS50" i="5"/>
  <c r="AZ24" i="15"/>
  <c r="H31" i="5"/>
  <c r="AS48" i="5"/>
  <c r="CV28" i="13"/>
  <c r="AB47" i="13"/>
  <c r="H23" i="5"/>
  <c r="CB12" i="1"/>
  <c r="DN14" i="13"/>
  <c r="BL24" i="13"/>
  <c r="H21" i="5"/>
  <c r="AS32" i="5"/>
  <c r="CM28" i="13"/>
  <c r="J47" i="13"/>
  <c r="G22" i="5"/>
  <c r="CP28" i="13"/>
  <c r="P47" i="13"/>
  <c r="H22" i="5"/>
  <c r="W93" i="5"/>
  <c r="O26" i="17"/>
  <c r="U93" i="5"/>
  <c r="M26" i="17"/>
  <c r="N26" i="17"/>
  <c r="DB28" i="13"/>
  <c r="AN47" i="13"/>
  <c r="H24" i="5"/>
  <c r="CL13" i="13"/>
  <c r="CK13" i="13"/>
  <c r="CJ13" i="13"/>
  <c r="U32" i="13"/>
  <c r="CI13" i="13"/>
  <c r="CP14" i="13"/>
  <c r="P24" i="13"/>
  <c r="H17" i="5"/>
  <c r="AV30" i="5"/>
  <c r="AH47" i="15"/>
  <c r="G35" i="5"/>
  <c r="DK28" i="13"/>
  <c r="BF47" i="13"/>
  <c r="G26" i="5"/>
  <c r="CH1" i="13"/>
  <c r="CH2" i="13"/>
  <c r="CH3" i="13"/>
  <c r="CH4" i="13"/>
  <c r="CH5" i="13"/>
  <c r="CH6" i="13"/>
  <c r="CH7" i="13"/>
  <c r="CH8" i="13"/>
  <c r="DK14" i="13"/>
  <c r="CH9" i="13"/>
  <c r="CH10" i="13"/>
  <c r="CH11" i="13"/>
  <c r="CH12" i="13"/>
  <c r="CH13" i="13"/>
  <c r="CH14" i="13"/>
  <c r="CH15" i="13"/>
  <c r="CH16" i="13"/>
  <c r="DE28" i="13"/>
  <c r="CH17" i="13"/>
  <c r="CH18" i="13"/>
  <c r="CH19" i="13"/>
  <c r="CH20" i="13"/>
  <c r="CH21" i="13"/>
  <c r="CG16" i="13"/>
  <c r="CG17" i="13"/>
  <c r="J24" i="13"/>
  <c r="G17" i="5"/>
  <c r="W85" i="5"/>
  <c r="O18" i="17"/>
  <c r="U85" i="5"/>
  <c r="M18" i="17"/>
  <c r="N18" i="17"/>
  <c r="AT47" i="13"/>
  <c r="G25" i="5"/>
  <c r="J47" i="15"/>
  <c r="G33" i="5"/>
  <c r="U76" i="5"/>
  <c r="M9" i="17"/>
  <c r="L9" i="17"/>
  <c r="W76" i="5"/>
  <c r="O9" i="17"/>
  <c r="W95" i="5"/>
  <c r="O28" i="17"/>
  <c r="U95" i="5"/>
  <c r="M28" i="17"/>
  <c r="N28" i="17"/>
  <c r="L28" i="17"/>
  <c r="BF24" i="13"/>
  <c r="G21" i="5"/>
  <c r="W99" i="5"/>
  <c r="O32" i="17"/>
  <c r="U81" i="5"/>
  <c r="M14" i="17"/>
  <c r="N14" i="17"/>
  <c r="W81" i="5"/>
  <c r="O14" i="17"/>
  <c r="AS9" i="5"/>
  <c r="X77" i="5"/>
  <c r="W77" i="5"/>
  <c r="O10" i="17"/>
  <c r="AS64" i="5"/>
  <c r="V77" i="5"/>
  <c r="U77" i="5"/>
  <c r="M10" i="17"/>
  <c r="N10" i="17"/>
  <c r="U82" i="5"/>
  <c r="M15" i="17"/>
  <c r="L15" i="17"/>
  <c r="W82" i="5"/>
  <c r="O15" i="17"/>
  <c r="U94" i="5"/>
  <c r="M27" i="17"/>
  <c r="L27" i="17"/>
  <c r="W94" i="5"/>
  <c r="O27" i="17"/>
  <c r="W83" i="5"/>
  <c r="O16" i="17"/>
  <c r="U97" i="5"/>
  <c r="M30" i="17"/>
  <c r="W86" i="5"/>
  <c r="O19" i="17"/>
  <c r="U86" i="5"/>
  <c r="M19" i="17"/>
  <c r="U83" i="5"/>
  <c r="M16" i="17"/>
  <c r="N16" i="17"/>
  <c r="U99" i="5"/>
  <c r="M32" i="17"/>
  <c r="N32" i="17"/>
  <c r="W97" i="5"/>
  <c r="O30" i="17"/>
  <c r="Y97" i="5"/>
  <c r="P30" i="17"/>
  <c r="AY42" i="13"/>
  <c r="AW37" i="15"/>
  <c r="BI34" i="13"/>
  <c r="AS43" i="15"/>
  <c r="AU39" i="13"/>
  <c r="BO20" i="13"/>
  <c r="AW23" i="13"/>
  <c r="O17" i="13"/>
  <c r="AU37" i="15"/>
  <c r="AS43" i="13"/>
  <c r="AY45" i="13"/>
  <c r="Q18" i="13"/>
  <c r="AW19" i="13"/>
  <c r="BI39" i="13"/>
  <c r="BM14" i="13"/>
  <c r="AS19" i="13"/>
  <c r="BG39" i="13"/>
  <c r="BA46" i="13"/>
  <c r="BO22" i="13"/>
  <c r="AU17" i="13"/>
  <c r="BC40" i="13"/>
  <c r="S12" i="13"/>
  <c r="AW41" i="13"/>
  <c r="BE34" i="13"/>
  <c r="S11" i="13"/>
  <c r="BC46" i="13"/>
  <c r="BC39" i="13"/>
  <c r="O11" i="13"/>
  <c r="BA39" i="13"/>
  <c r="BI43" i="13"/>
  <c r="BC41" i="13"/>
  <c r="BE43" i="13"/>
  <c r="AS39" i="13"/>
  <c r="AS23" i="13"/>
  <c r="BE41" i="13"/>
  <c r="BG40" i="13"/>
  <c r="BI41" i="13"/>
  <c r="BI40" i="13"/>
  <c r="BK23" i="13"/>
  <c r="AS45" i="13"/>
  <c r="BM16" i="13"/>
  <c r="AY40" i="13"/>
  <c r="Q12" i="13"/>
  <c r="AU22" i="13"/>
  <c r="AU41" i="13"/>
  <c r="O23" i="13"/>
  <c r="S14" i="13"/>
  <c r="Q14" i="13"/>
  <c r="BC36" i="13"/>
  <c r="BI37" i="13"/>
  <c r="AW19" i="15"/>
  <c r="AS19" i="15"/>
  <c r="AW23" i="15"/>
  <c r="AS23" i="15"/>
  <c r="AU18" i="13"/>
  <c r="AW45" i="13"/>
  <c r="BA42" i="13"/>
  <c r="AU15" i="13"/>
  <c r="S17" i="13"/>
  <c r="BO16" i="13"/>
  <c r="AU40" i="13"/>
  <c r="AW40" i="13"/>
  <c r="S20" i="13"/>
  <c r="O20" i="13"/>
  <c r="BG36" i="13"/>
  <c r="AW15" i="13"/>
  <c r="Q15" i="13"/>
  <c r="A106" i="4"/>
  <c r="B64" i="4"/>
  <c r="AU46" i="15"/>
  <c r="AS46" i="15"/>
  <c r="BI38" i="13"/>
  <c r="BG38" i="13"/>
  <c r="BA41" i="1"/>
  <c r="N31" i="17"/>
  <c r="C78" i="4"/>
  <c r="F22" i="4"/>
  <c r="BK18" i="13"/>
  <c r="AS14" i="13"/>
  <c r="O19" i="13"/>
  <c r="S23" i="13"/>
  <c r="S19" i="13"/>
  <c r="AS21" i="13"/>
  <c r="AU38" i="13"/>
  <c r="BA38" i="13"/>
  <c r="AW21" i="13"/>
  <c r="AW38" i="13"/>
  <c r="BM18" i="13"/>
  <c r="AW41" i="15"/>
  <c r="AW13" i="15"/>
  <c r="AU41" i="15"/>
  <c r="BA34" i="13"/>
  <c r="BE44" i="13"/>
  <c r="AW20" i="13"/>
  <c r="AU34" i="13"/>
  <c r="AY34" i="13"/>
  <c r="AS20" i="13"/>
  <c r="S13" i="13"/>
  <c r="AS34" i="13"/>
  <c r="O13" i="13"/>
  <c r="N22" i="17"/>
  <c r="L29" i="17"/>
  <c r="L14" i="16"/>
  <c r="Y81" i="5"/>
  <c r="P14" i="17"/>
  <c r="L20" i="17"/>
  <c r="T76" i="5"/>
  <c r="T94" i="5"/>
  <c r="Y80" i="5"/>
  <c r="P13" i="17"/>
  <c r="N24" i="17"/>
  <c r="P26" i="17"/>
  <c r="L26" i="16"/>
  <c r="AS16" i="13"/>
  <c r="AU16" i="13"/>
  <c r="AU36" i="13"/>
  <c r="BK12" i="13"/>
  <c r="BM12" i="13"/>
  <c r="BE42" i="13"/>
  <c r="BI42" i="13"/>
  <c r="BG42" i="13"/>
  <c r="O16" i="13"/>
  <c r="S16" i="13"/>
  <c r="BK19" i="13"/>
  <c r="BO19" i="13"/>
  <c r="BG35" i="13"/>
  <c r="BI35" i="13"/>
  <c r="BE35" i="13"/>
  <c r="AS34" i="15"/>
  <c r="AU34" i="15"/>
  <c r="W56" i="5"/>
  <c r="CK6" i="15"/>
  <c r="CJ6" i="15"/>
  <c r="AM9" i="15"/>
  <c r="CI6" i="15"/>
  <c r="P69" i="4"/>
  <c r="P72" i="4"/>
  <c r="P73" i="4"/>
  <c r="P67" i="4"/>
  <c r="P75" i="4"/>
  <c r="P76" i="4"/>
  <c r="P70" i="4"/>
  <c r="P68" i="4"/>
  <c r="P65" i="4"/>
  <c r="P66" i="4"/>
  <c r="P71" i="4"/>
  <c r="BC42" i="15"/>
  <c r="AY42" i="15"/>
  <c r="C98" i="4"/>
  <c r="DC20" i="15"/>
  <c r="DL8" i="15"/>
  <c r="DC26" i="15"/>
  <c r="DL4" i="15"/>
  <c r="DL12" i="15"/>
  <c r="V48" i="4"/>
  <c r="DC21" i="15"/>
  <c r="DC15" i="15"/>
  <c r="DL6" i="15"/>
  <c r="DL13" i="15"/>
  <c r="DL1" i="15"/>
  <c r="DC18" i="15"/>
  <c r="DC23" i="15"/>
  <c r="DL5" i="15"/>
  <c r="DC16" i="15"/>
  <c r="DL2" i="15"/>
  <c r="DL9" i="15"/>
  <c r="DC22" i="15"/>
  <c r="DL10" i="15"/>
  <c r="DC17" i="15"/>
  <c r="DC25" i="15"/>
  <c r="CX20" i="15"/>
  <c r="CX16" i="15"/>
  <c r="CX22" i="15"/>
  <c r="CX27" i="15"/>
  <c r="CL14" i="15"/>
  <c r="CK14" i="15"/>
  <c r="CJ14" i="15"/>
  <c r="AA32" i="15"/>
  <c r="CI14" i="15"/>
  <c r="CX25" i="15"/>
  <c r="CX19" i="15"/>
  <c r="CX26" i="15"/>
  <c r="CX18" i="15"/>
  <c r="CX6" i="1"/>
  <c r="CX5" i="1"/>
  <c r="CX1" i="1"/>
  <c r="CX13" i="1"/>
  <c r="CX8" i="1"/>
  <c r="CX12" i="1"/>
  <c r="CX9" i="1"/>
  <c r="CX4" i="1"/>
  <c r="CX11" i="1"/>
  <c r="AY34" i="15"/>
  <c r="L17" i="16"/>
  <c r="CI8" i="15"/>
  <c r="DL3" i="15"/>
  <c r="DH25" i="15"/>
  <c r="DJ23" i="15"/>
  <c r="DJ18" i="15"/>
  <c r="DH24" i="15"/>
  <c r="DH22" i="15"/>
  <c r="DH19" i="15"/>
  <c r="DJ15" i="15"/>
  <c r="DJ19" i="15"/>
  <c r="DJ25" i="15"/>
  <c r="DH18" i="15"/>
  <c r="DH20" i="15"/>
  <c r="DH16" i="15"/>
  <c r="DJ20" i="15"/>
  <c r="DJ24" i="15"/>
  <c r="DH26" i="15"/>
  <c r="DH21" i="15"/>
  <c r="BA40" i="15"/>
  <c r="DH17" i="15"/>
  <c r="DH27" i="15"/>
  <c r="DJ27" i="15"/>
  <c r="DJ22" i="15"/>
  <c r="BA34" i="15"/>
  <c r="G29" i="17"/>
  <c r="G29" i="16"/>
  <c r="N79" i="4"/>
  <c r="N82" i="4"/>
  <c r="N84" i="4"/>
  <c r="N89" i="4"/>
  <c r="N81" i="4"/>
  <c r="N83" i="4"/>
  <c r="N80" i="4"/>
  <c r="N92" i="4"/>
  <c r="AB43" i="4"/>
  <c r="N88" i="4"/>
  <c r="N87" i="4"/>
  <c r="N85" i="4"/>
  <c r="N91" i="4"/>
  <c r="N86" i="4"/>
  <c r="P63" i="5"/>
  <c r="W63" i="5"/>
  <c r="CK5" i="15"/>
  <c r="CJ5" i="15"/>
  <c r="AG9" i="15"/>
  <c r="AF48" i="4"/>
  <c r="CR24" i="15"/>
  <c r="CR19" i="15"/>
  <c r="CR15" i="15"/>
  <c r="CR17" i="15"/>
  <c r="CR26" i="15"/>
  <c r="CR22" i="15"/>
  <c r="CR16" i="15"/>
  <c r="CR23" i="15"/>
  <c r="CR21" i="15"/>
  <c r="CL12" i="15"/>
  <c r="CR18" i="15"/>
  <c r="P64" i="5"/>
  <c r="AH48" i="4"/>
  <c r="DJ11" i="15"/>
  <c r="DJ10" i="15"/>
  <c r="DJ3" i="15"/>
  <c r="DM23" i="15"/>
  <c r="DM8" i="15"/>
  <c r="DG20" i="15"/>
  <c r="CU13" i="15"/>
  <c r="DJ5" i="15"/>
  <c r="DA17" i="15"/>
  <c r="DD26" i="15"/>
  <c r="DJ4" i="15"/>
  <c r="CO4" i="15"/>
  <c r="DP5" i="15"/>
  <c r="DD11" i="15"/>
  <c r="CO19" i="15"/>
  <c r="DG12" i="15"/>
  <c r="DM20" i="15"/>
  <c r="DJ9" i="15"/>
  <c r="CO17" i="15"/>
  <c r="CU3" i="15"/>
  <c r="DD13" i="15"/>
  <c r="CO22" i="15"/>
  <c r="DG23" i="15"/>
  <c r="DM4" i="15"/>
  <c r="DD8" i="15"/>
  <c r="CU9" i="15"/>
  <c r="DM12" i="15"/>
  <c r="CO20" i="15"/>
  <c r="CU12" i="15"/>
  <c r="DA27" i="15"/>
  <c r="CO11" i="15"/>
  <c r="CO1" i="15"/>
  <c r="DG4" i="15"/>
  <c r="DA7" i="15"/>
  <c r="CO24" i="15"/>
  <c r="DA13" i="15"/>
  <c r="CU2" i="15"/>
  <c r="DG24" i="15"/>
  <c r="DM18" i="15"/>
  <c r="CO23" i="15"/>
  <c r="CO26" i="15"/>
  <c r="DD21" i="15"/>
  <c r="DP9" i="15"/>
  <c r="DM15" i="15"/>
  <c r="DA5" i="15"/>
  <c r="DM21" i="15"/>
  <c r="DD15" i="15"/>
  <c r="CO7" i="15"/>
  <c r="DM17" i="15"/>
  <c r="DM6" i="15"/>
  <c r="DD19" i="15"/>
  <c r="DG5" i="15"/>
  <c r="DG8" i="15"/>
  <c r="CO13" i="15"/>
  <c r="DJ13" i="15"/>
  <c r="DJ1" i="15"/>
  <c r="DA1" i="15"/>
  <c r="DM27" i="15"/>
  <c r="CU11" i="15"/>
  <c r="DD2" i="15"/>
  <c r="DA2" i="15"/>
  <c r="DA9" i="15"/>
  <c r="DD10" i="15"/>
  <c r="CO16" i="15"/>
  <c r="CU10" i="15"/>
  <c r="DJ12" i="15"/>
  <c r="DD4" i="15"/>
  <c r="DG19" i="15"/>
  <c r="CO25" i="15"/>
  <c r="CO6" i="15"/>
  <c r="DA21" i="15"/>
  <c r="DM13" i="15"/>
  <c r="DP11" i="15"/>
  <c r="DG3" i="15"/>
  <c r="DD9" i="15"/>
  <c r="DM16" i="15"/>
  <c r="DG22" i="15"/>
  <c r="DA10" i="15"/>
  <c r="DM24" i="15"/>
  <c r="CO18" i="15"/>
  <c r="DD6" i="15"/>
  <c r="DP8" i="15"/>
  <c r="CU7" i="15"/>
  <c r="DD24" i="15"/>
  <c r="DM3" i="15"/>
  <c r="DD23" i="15"/>
  <c r="CO12" i="15"/>
  <c r="DM7" i="15"/>
  <c r="DJ6" i="15"/>
  <c r="DP7" i="15"/>
  <c r="DG10" i="15"/>
  <c r="CO5" i="15"/>
  <c r="DJ7" i="15"/>
  <c r="DG26" i="15"/>
  <c r="DA8" i="15"/>
  <c r="DA11" i="15"/>
  <c r="DD20" i="15"/>
  <c r="CO3" i="15"/>
  <c r="DD5" i="15"/>
  <c r="DJ8" i="15"/>
  <c r="CU1" i="15"/>
  <c r="DA12" i="15"/>
  <c r="DD7" i="15"/>
  <c r="CU6" i="15"/>
  <c r="DA4" i="15"/>
  <c r="DA18" i="15"/>
  <c r="CO15" i="15"/>
  <c r="DG6" i="15"/>
  <c r="DA19" i="15"/>
  <c r="C93" i="4"/>
  <c r="C103" i="4"/>
  <c r="C100" i="4"/>
  <c r="C105" i="4"/>
  <c r="C102" i="4"/>
  <c r="C99" i="4"/>
  <c r="C94" i="4"/>
  <c r="C96" i="4"/>
  <c r="C101" i="4"/>
  <c r="C104" i="4"/>
  <c r="C97" i="4"/>
  <c r="G21" i="16"/>
  <c r="G21" i="17"/>
  <c r="N50" i="5"/>
  <c r="T100" i="4"/>
  <c r="T93" i="4"/>
  <c r="T95" i="4"/>
  <c r="T102" i="4"/>
  <c r="T96" i="4"/>
  <c r="T97" i="4"/>
  <c r="T101" i="4"/>
  <c r="T99" i="4"/>
  <c r="T94" i="4"/>
  <c r="T103" i="4"/>
  <c r="T104" i="4"/>
  <c r="T98" i="4"/>
  <c r="CU17" i="1"/>
  <c r="CU22" i="1"/>
  <c r="CU20" i="1"/>
  <c r="CU27" i="1"/>
  <c r="CU16" i="1"/>
  <c r="CU15" i="1"/>
  <c r="CU25" i="1"/>
  <c r="CU23" i="1"/>
  <c r="CU19" i="1"/>
  <c r="CU24" i="1"/>
  <c r="CU18" i="1"/>
  <c r="CU26" i="1"/>
  <c r="Q72" i="4"/>
  <c r="Q70" i="4"/>
  <c r="Q73" i="4"/>
  <c r="Q65" i="4"/>
  <c r="Q69" i="4"/>
  <c r="Q68" i="4"/>
  <c r="Q75" i="4"/>
  <c r="Q77" i="4"/>
  <c r="Q67" i="4"/>
  <c r="Q76" i="4"/>
  <c r="Q71" i="4"/>
  <c r="Q74" i="4"/>
  <c r="N64" i="5"/>
  <c r="DC24" i="15"/>
  <c r="AS17" i="15"/>
  <c r="AU17" i="15"/>
  <c r="AW17" i="15"/>
  <c r="AS35" i="13"/>
  <c r="BO14" i="13"/>
  <c r="AW12" i="13"/>
  <c r="AW11" i="15"/>
  <c r="N105" i="4"/>
  <c r="N100" i="4"/>
  <c r="DE20" i="15"/>
  <c r="DE10" i="15"/>
  <c r="DE21" i="15"/>
  <c r="L91" i="4"/>
  <c r="L81" i="4"/>
  <c r="Q91" i="4"/>
  <c r="Q89" i="4"/>
  <c r="H93" i="4"/>
  <c r="H100" i="4"/>
  <c r="DG15" i="15"/>
  <c r="DD18" i="15"/>
  <c r="T48" i="4"/>
  <c r="J101" i="4"/>
  <c r="DP2" i="15"/>
  <c r="A1" i="15"/>
  <c r="B23" i="16"/>
  <c r="D80" i="4"/>
  <c r="E32" i="17"/>
  <c r="F32" i="17"/>
  <c r="E32" i="16"/>
  <c r="F32" i="16"/>
  <c r="G24" i="16"/>
  <c r="G24" i="17"/>
  <c r="E19" i="17"/>
  <c r="F19" i="17"/>
  <c r="E19" i="16"/>
  <c r="F19" i="16"/>
  <c r="CX4" i="13"/>
  <c r="CX1" i="13"/>
  <c r="CX8" i="13"/>
  <c r="CW8" i="13"/>
  <c r="CX13" i="13"/>
  <c r="CW13" i="13"/>
  <c r="CX11" i="13"/>
  <c r="CW11" i="13"/>
  <c r="CV11" i="13"/>
  <c r="CX10" i="13"/>
  <c r="CW10" i="13"/>
  <c r="CV10" i="13"/>
  <c r="CX12" i="13"/>
  <c r="CX3" i="13"/>
  <c r="CW3" i="13"/>
  <c r="CX5" i="13"/>
  <c r="CW5" i="13"/>
  <c r="CX6" i="13"/>
  <c r="CW6" i="13"/>
  <c r="CL13" i="1"/>
  <c r="R78" i="4"/>
  <c r="AJ22" i="4"/>
  <c r="O98" i="4"/>
  <c r="O101" i="4"/>
  <c r="O103" i="4"/>
  <c r="O93" i="4"/>
  <c r="O100" i="4"/>
  <c r="O95" i="4"/>
  <c r="O105" i="4"/>
  <c r="L31" i="16"/>
  <c r="Y98" i="5"/>
  <c r="P31" i="17"/>
  <c r="S95" i="4"/>
  <c r="S101" i="4"/>
  <c r="S93" i="4"/>
  <c r="S100" i="4"/>
  <c r="S97" i="4"/>
  <c r="S103" i="4"/>
  <c r="S104" i="4"/>
  <c r="S98" i="4"/>
  <c r="S105" i="4"/>
  <c r="AW18" i="15"/>
  <c r="N98" i="4"/>
  <c r="DE12" i="15"/>
  <c r="DE26" i="15"/>
  <c r="DE5" i="15"/>
  <c r="L84" i="4"/>
  <c r="D71" i="4"/>
  <c r="Q85" i="4"/>
  <c r="H103" i="4"/>
  <c r="DM1" i="15"/>
  <c r="O104" i="4"/>
  <c r="CN6" i="15"/>
  <c r="DP4" i="15"/>
  <c r="DA22" i="15"/>
  <c r="S66" i="5"/>
  <c r="D18" i="17"/>
  <c r="D18" i="16"/>
  <c r="B24" i="17"/>
  <c r="B24" i="16"/>
  <c r="B32" i="17"/>
  <c r="B32" i="16"/>
  <c r="AS18" i="15"/>
  <c r="N102" i="4"/>
  <c r="DE19" i="15"/>
  <c r="L85" i="4"/>
  <c r="L90" i="4"/>
  <c r="D77" i="4"/>
  <c r="Q87" i="4"/>
  <c r="H98" i="4"/>
  <c r="H102" i="4"/>
  <c r="Q84" i="4"/>
  <c r="Q92" i="4"/>
  <c r="AH43" i="4"/>
  <c r="D48" i="4"/>
  <c r="CN12" i="15"/>
  <c r="CN8" i="15"/>
  <c r="DP1" i="15"/>
  <c r="E27" i="16"/>
  <c r="F27" i="16"/>
  <c r="O97" i="4"/>
  <c r="N48" i="5"/>
  <c r="W48" i="5"/>
  <c r="CJ18" i="15"/>
  <c r="AY32" i="15"/>
  <c r="CI18" i="15"/>
  <c r="AY41" i="13"/>
  <c r="AU13" i="15"/>
  <c r="DE4" i="15"/>
  <c r="N97" i="4"/>
  <c r="DE2" i="15"/>
  <c r="DE25" i="15"/>
  <c r="DE16" i="15"/>
  <c r="DE17" i="15"/>
  <c r="L88" i="4"/>
  <c r="L83" i="4"/>
  <c r="D72" i="4"/>
  <c r="Q80" i="4"/>
  <c r="Q79" i="4"/>
  <c r="H96" i="4"/>
  <c r="H105" i="4"/>
  <c r="CN1" i="15"/>
  <c r="DC27" i="15"/>
  <c r="DP10" i="15"/>
  <c r="J48" i="4"/>
  <c r="D8" i="16"/>
  <c r="D81" i="4"/>
  <c r="B36" i="17"/>
  <c r="S59" i="5"/>
  <c r="G17" i="16"/>
  <c r="G17" i="17"/>
  <c r="D24" i="17"/>
  <c r="W52" i="5"/>
  <c r="CJ19" i="15"/>
  <c r="BE32" i="15"/>
  <c r="D90" i="4"/>
  <c r="D83" i="4"/>
  <c r="D86" i="4"/>
  <c r="D85" i="4"/>
  <c r="D87" i="4"/>
  <c r="D88" i="4"/>
  <c r="D79" i="4"/>
  <c r="B31" i="16"/>
  <c r="AU12" i="13"/>
  <c r="N94" i="4"/>
  <c r="DE6" i="15"/>
  <c r="AW16" i="15"/>
  <c r="DE11" i="15"/>
  <c r="DE23" i="15"/>
  <c r="L89" i="4"/>
  <c r="D67" i="4"/>
  <c r="Q82" i="4"/>
  <c r="H101" i="4"/>
  <c r="DG27" i="15"/>
  <c r="S99" i="4"/>
  <c r="D89" i="4"/>
  <c r="G19" i="17"/>
  <c r="G19" i="16"/>
  <c r="N62" i="5"/>
  <c r="W62" i="5"/>
  <c r="CK15" i="15"/>
  <c r="CJ15" i="15"/>
  <c r="AG32" i="15"/>
  <c r="CI15" i="15"/>
  <c r="DD11" i="13"/>
  <c r="S63" i="5"/>
  <c r="W8" i="5"/>
  <c r="CJ7" i="1"/>
  <c r="AS9" i="1"/>
  <c r="DJ26" i="13"/>
  <c r="DI26" i="13"/>
  <c r="DC16" i="13"/>
  <c r="DB16" i="13"/>
  <c r="S73" i="4"/>
  <c r="CQ26" i="13"/>
  <c r="S25" i="5"/>
  <c r="S64" i="5"/>
  <c r="S14" i="5"/>
  <c r="S53" i="5"/>
  <c r="N66" i="5"/>
  <c r="W66" i="5"/>
  <c r="CL20" i="15"/>
  <c r="CK20" i="15"/>
  <c r="CJ20" i="15"/>
  <c r="BK32" i="15"/>
  <c r="CI20" i="15"/>
  <c r="L27" i="4"/>
  <c r="N38" i="5"/>
  <c r="W38" i="5"/>
  <c r="N45" i="5"/>
  <c r="N30" i="5"/>
  <c r="W30" i="5"/>
  <c r="CJ17" i="13"/>
  <c r="AS32" i="13"/>
  <c r="N12" i="5"/>
  <c r="N37" i="5"/>
  <c r="W34" i="5"/>
  <c r="CJ8" i="13"/>
  <c r="AY9" i="13"/>
  <c r="CI8" i="13"/>
  <c r="O25" i="5"/>
  <c r="P25" i="5"/>
  <c r="CZ9" i="13"/>
  <c r="CW7" i="13"/>
  <c r="CW12" i="13"/>
  <c r="CW9" i="13"/>
  <c r="CZ3" i="13"/>
  <c r="CZ10" i="13"/>
  <c r="L6" i="4"/>
  <c r="N11" i="5"/>
  <c r="W11" i="5"/>
  <c r="DA23" i="1"/>
  <c r="DG3" i="1"/>
  <c r="DG10" i="1"/>
  <c r="CU10" i="1"/>
  <c r="CR24" i="1"/>
  <c r="CO3" i="1"/>
  <c r="DP1" i="1"/>
  <c r="CO17" i="1"/>
  <c r="DG8" i="1"/>
  <c r="DM7" i="1"/>
  <c r="CR18" i="1"/>
  <c r="CO8" i="1"/>
  <c r="CO9" i="1"/>
  <c r="DJ10" i="1"/>
  <c r="DP13" i="1"/>
  <c r="DG12" i="1"/>
  <c r="DM2" i="1"/>
  <c r="CR20" i="1"/>
  <c r="CO13" i="1"/>
  <c r="CO5" i="1"/>
  <c r="DD1" i="1"/>
  <c r="DG11" i="1"/>
  <c r="CR26" i="1"/>
  <c r="CO11" i="1"/>
  <c r="CO10" i="1"/>
  <c r="CU12" i="1"/>
  <c r="DD2" i="1"/>
  <c r="CR21" i="1"/>
  <c r="CO4" i="1"/>
  <c r="CO6" i="1"/>
  <c r="DJ7" i="1"/>
  <c r="CR27" i="1"/>
  <c r="CR13" i="1"/>
  <c r="DJ8" i="1"/>
  <c r="DD10" i="1"/>
  <c r="CR16" i="1"/>
  <c r="DM9" i="1"/>
  <c r="DP8" i="1"/>
  <c r="DG9" i="1"/>
  <c r="DD8" i="1"/>
  <c r="CR17" i="1"/>
  <c r="CO2" i="1"/>
  <c r="DD18" i="1"/>
  <c r="DD24" i="1"/>
  <c r="DG1" i="1"/>
  <c r="CO12" i="1"/>
  <c r="DD15" i="1"/>
  <c r="DD20" i="1"/>
  <c r="CR7" i="1"/>
  <c r="DD7" i="1"/>
  <c r="DD4" i="1"/>
  <c r="CO1" i="1"/>
  <c r="DD22" i="1"/>
  <c r="CO7" i="1"/>
  <c r="DD25" i="1"/>
  <c r="CR22" i="1"/>
  <c r="DD26" i="1"/>
  <c r="DD19" i="1"/>
  <c r="DD27" i="1"/>
  <c r="DD23" i="1"/>
  <c r="DD3" i="1"/>
  <c r="DJ24" i="1"/>
  <c r="DA19" i="1"/>
  <c r="DA18" i="1"/>
  <c r="CU9" i="1"/>
  <c r="DJ3" i="1"/>
  <c r="DD21" i="1"/>
  <c r="DM12" i="1"/>
  <c r="DA27" i="1"/>
  <c r="DG26" i="1"/>
  <c r="CU7" i="1"/>
  <c r="CU8" i="1"/>
  <c r="DJ26" i="1"/>
  <c r="DJ15" i="1"/>
  <c r="DD17" i="1"/>
  <c r="DA20" i="1"/>
  <c r="DM8" i="1"/>
  <c r="DJ21" i="1"/>
  <c r="DP11" i="1"/>
  <c r="DG25" i="1"/>
  <c r="DJ2" i="1"/>
  <c r="DM3" i="1"/>
  <c r="DA22" i="1"/>
  <c r="DP7" i="1"/>
  <c r="DP6" i="1"/>
  <c r="DP10" i="1"/>
  <c r="DM13" i="1"/>
  <c r="CR6" i="1"/>
  <c r="DJ13" i="1"/>
  <c r="DA25" i="1"/>
  <c r="CU13" i="1"/>
  <c r="CU5" i="1"/>
  <c r="CO19" i="1"/>
  <c r="DJ1" i="1"/>
  <c r="DD16" i="1"/>
  <c r="CR3" i="1"/>
  <c r="DD11" i="1"/>
  <c r="DJ11" i="1"/>
  <c r="DP4" i="1"/>
  <c r="DJ5" i="1"/>
  <c r="DM6" i="1"/>
  <c r="DM1" i="1"/>
  <c r="DP2" i="1"/>
  <c r="DA21" i="1"/>
  <c r="DJ18" i="1"/>
  <c r="CO25" i="1"/>
  <c r="DG21" i="1"/>
  <c r="CR12" i="1"/>
  <c r="CO16" i="1"/>
  <c r="DM4" i="1"/>
  <c r="CR4" i="1"/>
  <c r="DP3" i="1"/>
  <c r="CO21" i="1"/>
  <c r="DA26" i="1"/>
  <c r="DG20" i="1"/>
  <c r="DG17" i="1"/>
  <c r="CU1" i="1"/>
  <c r="DG7" i="1"/>
  <c r="DJ16" i="1"/>
  <c r="DJ17" i="1"/>
  <c r="CR19" i="1"/>
  <c r="DJ22" i="1"/>
  <c r="CO26" i="1"/>
  <c r="DG22" i="1"/>
  <c r="CR25" i="1"/>
  <c r="CO27" i="1"/>
  <c r="DG27" i="1"/>
  <c r="DG24" i="1"/>
  <c r="CR23" i="1"/>
  <c r="CO18" i="1"/>
  <c r="CO22" i="1"/>
  <c r="DG16" i="1"/>
  <c r="DJ25" i="1"/>
  <c r="DJ23" i="1"/>
  <c r="CO20" i="1"/>
  <c r="CR15" i="1"/>
  <c r="DG19" i="1"/>
  <c r="DJ27" i="1"/>
  <c r="CO15" i="1"/>
  <c r="CO24" i="1"/>
  <c r="DA11" i="1"/>
  <c r="DA12" i="1"/>
  <c r="DA3" i="1"/>
  <c r="DA4" i="1"/>
  <c r="DA13" i="1"/>
  <c r="DA10" i="1"/>
  <c r="DA5" i="1"/>
  <c r="DA2" i="1"/>
  <c r="DA8" i="1"/>
  <c r="DA7" i="1"/>
  <c r="DA9" i="1"/>
  <c r="DA1" i="1"/>
  <c r="DA6" i="1"/>
  <c r="X6" i="4"/>
  <c r="L73" i="4"/>
  <c r="N17" i="5"/>
  <c r="W17" i="5"/>
  <c r="CK9" i="1"/>
  <c r="H5" i="4"/>
  <c r="CJ17" i="1"/>
  <c r="AS32" i="1"/>
  <c r="CJ16" i="1"/>
  <c r="AM32" i="1"/>
  <c r="CJ9" i="1"/>
  <c r="BE9" i="1"/>
  <c r="CJ11" i="1"/>
  <c r="I32" i="1"/>
  <c r="BI45" i="13"/>
  <c r="BE45" i="13"/>
  <c r="AN27" i="4"/>
  <c r="N46" i="5"/>
  <c r="W46" i="5"/>
  <c r="R27" i="4"/>
  <c r="N35" i="5"/>
  <c r="W35" i="5"/>
  <c r="CK6" i="13"/>
  <c r="CJ6" i="13"/>
  <c r="AM9" i="13"/>
  <c r="CI6" i="13"/>
  <c r="BL26" i="13"/>
  <c r="J27" i="4"/>
  <c r="N31" i="5"/>
  <c r="W31" i="5"/>
  <c r="CJ19" i="13"/>
  <c r="BE32" i="13"/>
  <c r="P26" i="4"/>
  <c r="CJ3" i="13"/>
  <c r="U9" i="13"/>
  <c r="CJ12" i="13"/>
  <c r="O32" i="13"/>
  <c r="CI12" i="13"/>
  <c r="L30" i="17"/>
  <c r="N30" i="17"/>
  <c r="BK17" i="13"/>
  <c r="BM17" i="13"/>
  <c r="L19" i="17"/>
  <c r="N19" i="17"/>
  <c r="CI1" i="15"/>
  <c r="AU14" i="15"/>
  <c r="AW14" i="15"/>
  <c r="AS14" i="15"/>
  <c r="BO15" i="13"/>
  <c r="BM15" i="13"/>
  <c r="AW44" i="13"/>
  <c r="AS46" i="13"/>
  <c r="AW46" i="13"/>
  <c r="CX10" i="15"/>
  <c r="W59" i="5"/>
  <c r="CK9" i="15"/>
  <c r="CJ9" i="15"/>
  <c r="BE9" i="15"/>
  <c r="DK18" i="15"/>
  <c r="DK22" i="15"/>
  <c r="DK23" i="15"/>
  <c r="DG7" i="15"/>
  <c r="DA15" i="15"/>
  <c r="CU20" i="15"/>
  <c r="CU26" i="15"/>
  <c r="CX9" i="15"/>
  <c r="CR20" i="15"/>
  <c r="CO27" i="15"/>
  <c r="DG11" i="15"/>
  <c r="CU22" i="15"/>
  <c r="DA20" i="15"/>
  <c r="DA24" i="15"/>
  <c r="CU19" i="15"/>
  <c r="CU23" i="15"/>
  <c r="DP3" i="15"/>
  <c r="DG1" i="15"/>
  <c r="DA16" i="15"/>
  <c r="CU18" i="15"/>
  <c r="DP13" i="15"/>
  <c r="DG9" i="15"/>
  <c r="CU15" i="15"/>
  <c r="DP6" i="15"/>
  <c r="DG13" i="15"/>
  <c r="CR23" i="13"/>
  <c r="CR19" i="13"/>
  <c r="DJ9" i="13"/>
  <c r="DA5" i="13"/>
  <c r="DJ11" i="13"/>
  <c r="DA23" i="13"/>
  <c r="DM20" i="13"/>
  <c r="DL20" i="13"/>
  <c r="DA8" i="13"/>
  <c r="DG5" i="13"/>
  <c r="DF5" i="13"/>
  <c r="DG3" i="13"/>
  <c r="DF3" i="13"/>
  <c r="DD2" i="13"/>
  <c r="DM16" i="13"/>
  <c r="DL16" i="13"/>
  <c r="CO13" i="13"/>
  <c r="DP2" i="13"/>
  <c r="DO2" i="13"/>
  <c r="DG21" i="13"/>
  <c r="DF21" i="13"/>
  <c r="DP13" i="13"/>
  <c r="DO13" i="13"/>
  <c r="CX19" i="13"/>
  <c r="CW19" i="13"/>
  <c r="DP10" i="13"/>
  <c r="DO10" i="13"/>
  <c r="DA16" i="13"/>
  <c r="CX26" i="13"/>
  <c r="CW26" i="13"/>
  <c r="CR5" i="13"/>
  <c r="CQ5" i="13"/>
  <c r="CX21" i="13"/>
  <c r="CW21" i="13"/>
  <c r="DM15" i="13"/>
  <c r="DL15" i="13"/>
  <c r="DP8" i="13"/>
  <c r="DO8" i="13"/>
  <c r="DA24" i="13"/>
  <c r="DG4" i="13"/>
  <c r="DF4" i="13"/>
  <c r="DG6" i="13"/>
  <c r="DF6" i="13"/>
  <c r="DG13" i="13"/>
  <c r="DG8" i="13"/>
  <c r="DF8" i="13"/>
  <c r="DG1" i="13"/>
  <c r="DF1" i="13"/>
  <c r="DG17" i="13"/>
  <c r="DD17" i="13"/>
  <c r="CX27" i="13"/>
  <c r="CW27" i="13"/>
  <c r="CV27" i="13"/>
  <c r="DA18" i="13"/>
  <c r="CR8" i="13"/>
  <c r="CQ8" i="13"/>
  <c r="DJ5" i="13"/>
  <c r="DI5" i="13"/>
  <c r="DA9" i="13"/>
  <c r="DJ7" i="13"/>
  <c r="DI7" i="13"/>
  <c r="DD27" i="13"/>
  <c r="DJ10" i="13"/>
  <c r="DI10" i="13"/>
  <c r="DJ1" i="13"/>
  <c r="DI1" i="13"/>
  <c r="CO1" i="13"/>
  <c r="DM17" i="13"/>
  <c r="DL17" i="13"/>
  <c r="DJ2" i="13"/>
  <c r="DI2" i="13"/>
  <c r="CR7" i="13"/>
  <c r="CQ7" i="13"/>
  <c r="DA1" i="13"/>
  <c r="CR6" i="13"/>
  <c r="CQ6" i="13"/>
  <c r="CO18" i="13"/>
  <c r="DG12" i="13"/>
  <c r="CR16" i="13"/>
  <c r="DD25" i="13"/>
  <c r="CR2" i="13"/>
  <c r="DJ20" i="13"/>
  <c r="CO8" i="13"/>
  <c r="DP1" i="13"/>
  <c r="DO1" i="13"/>
  <c r="DG26" i="13"/>
  <c r="DF26" i="13"/>
  <c r="CO3" i="13"/>
  <c r="DJ15" i="13"/>
  <c r="DI15" i="13"/>
  <c r="DD22" i="13"/>
  <c r="DJ24" i="13"/>
  <c r="CO7" i="13"/>
  <c r="DJ19" i="13"/>
  <c r="DI19" i="13"/>
  <c r="DP7" i="13"/>
  <c r="DO7" i="13"/>
  <c r="CR20" i="13"/>
  <c r="DM22" i="13"/>
  <c r="DL22" i="13"/>
  <c r="DD12" i="13"/>
  <c r="DG19" i="13"/>
  <c r="CR21" i="13"/>
  <c r="DA26" i="13"/>
  <c r="DD16" i="13"/>
  <c r="CR26" i="13"/>
  <c r="DD7" i="13"/>
  <c r="DP9" i="13"/>
  <c r="CR24" i="13"/>
  <c r="DM18" i="13"/>
  <c r="DL18" i="13"/>
  <c r="DD21" i="13"/>
  <c r="CX23" i="13"/>
  <c r="CW23" i="13"/>
  <c r="CV23" i="13"/>
  <c r="DD26" i="13"/>
  <c r="DD23" i="13"/>
  <c r="DP3" i="13"/>
  <c r="DO3" i="13"/>
  <c r="DP4" i="13"/>
  <c r="DO4" i="13"/>
  <c r="DA12" i="13"/>
  <c r="DG25" i="13"/>
  <c r="DF25" i="13"/>
  <c r="CU13" i="13"/>
  <c r="CU6" i="13"/>
  <c r="CR12" i="13"/>
  <c r="CQ12" i="13"/>
  <c r="CX20" i="13"/>
  <c r="CW20" i="13"/>
  <c r="CV20" i="13"/>
  <c r="DJ25" i="13"/>
  <c r="DI25" i="13"/>
  <c r="DD5" i="13"/>
  <c r="CO6" i="13"/>
  <c r="DA11" i="13"/>
  <c r="DD19" i="13"/>
  <c r="DA10" i="13"/>
  <c r="DJ22" i="13"/>
  <c r="DI22" i="13"/>
  <c r="CR4" i="13"/>
  <c r="CQ4" i="13"/>
  <c r="DG20" i="13"/>
  <c r="DF20" i="13"/>
  <c r="CR11" i="13"/>
  <c r="CQ11" i="13"/>
  <c r="CU12" i="13"/>
  <c r="CU7" i="13"/>
  <c r="CU3" i="13"/>
  <c r="CU1" i="13"/>
  <c r="DD8" i="13"/>
  <c r="CX24" i="13"/>
  <c r="CW24" i="13"/>
  <c r="DG16" i="13"/>
  <c r="DF16" i="13"/>
  <c r="CR22" i="13"/>
  <c r="DG18" i="13"/>
  <c r="DF18" i="13"/>
  <c r="CR18" i="13"/>
  <c r="CU4" i="13"/>
  <c r="CR1" i="13"/>
  <c r="CQ1" i="13"/>
  <c r="DA19" i="13"/>
  <c r="CX17" i="13"/>
  <c r="CW17" i="13"/>
  <c r="CX22" i="13"/>
  <c r="CW22" i="13"/>
  <c r="CV22" i="13"/>
  <c r="DP11" i="13"/>
  <c r="DO11" i="13"/>
  <c r="CU11" i="13"/>
  <c r="DD1" i="13"/>
  <c r="DA4" i="13"/>
  <c r="DP5" i="13"/>
  <c r="DO5" i="13"/>
  <c r="DJ12" i="13"/>
  <c r="DD6" i="13"/>
  <c r="DG23" i="13"/>
  <c r="DF23" i="13"/>
  <c r="DJ8" i="13"/>
  <c r="DI8" i="13"/>
  <c r="DM27" i="13"/>
  <c r="DD4" i="13"/>
  <c r="DG27" i="13"/>
  <c r="DF27" i="13"/>
  <c r="DD3" i="13"/>
  <c r="DA6" i="13"/>
  <c r="DP12" i="13"/>
  <c r="DO12" i="13"/>
  <c r="DA20" i="13"/>
  <c r="DD24" i="13"/>
  <c r="CU9" i="13"/>
  <c r="DG10" i="13"/>
  <c r="DF10" i="13"/>
  <c r="DJ13" i="13"/>
  <c r="DI13" i="13"/>
  <c r="CU2" i="13"/>
  <c r="DJ17" i="13"/>
  <c r="DI17" i="13"/>
  <c r="DM21" i="13"/>
  <c r="DL21" i="13"/>
  <c r="CR15" i="13"/>
  <c r="DA17" i="13"/>
  <c r="DJ18" i="13"/>
  <c r="DI18" i="13"/>
  <c r="DA27" i="13"/>
  <c r="DA7" i="13"/>
  <c r="DD18" i="13"/>
  <c r="DG15" i="13"/>
  <c r="DD13" i="13"/>
  <c r="DA22" i="13"/>
  <c r="DJ21" i="13"/>
  <c r="DI21" i="13"/>
  <c r="DJ27" i="13"/>
  <c r="DA3" i="13"/>
  <c r="DA13" i="13"/>
  <c r="CR10" i="13"/>
  <c r="CQ10" i="13"/>
  <c r="CU5" i="13"/>
  <c r="DP6" i="13"/>
  <c r="CO4" i="13"/>
  <c r="CX15" i="13"/>
  <c r="CW15" i="13"/>
  <c r="CV15" i="13"/>
  <c r="AC34" i="13"/>
  <c r="DM19" i="13"/>
  <c r="DL19" i="13"/>
  <c r="DM23" i="13"/>
  <c r="DL23" i="13"/>
  <c r="DJ3" i="13"/>
  <c r="DI3" i="13"/>
  <c r="CR25" i="13"/>
  <c r="DG22" i="13"/>
  <c r="DF22" i="13"/>
  <c r="DM25" i="13"/>
  <c r="DL25" i="13"/>
  <c r="DD9" i="13"/>
  <c r="DD10" i="13"/>
  <c r="CR9" i="13"/>
  <c r="CQ9" i="13"/>
  <c r="DA15" i="13"/>
  <c r="DG2" i="13"/>
  <c r="DF2" i="13"/>
  <c r="CX25" i="13"/>
  <c r="CW25" i="13"/>
  <c r="DA2" i="13"/>
  <c r="CO11" i="13"/>
  <c r="DM26" i="13"/>
  <c r="DL26" i="13"/>
  <c r="DJ6" i="13"/>
  <c r="DI6" i="13"/>
  <c r="CO9" i="13"/>
  <c r="CX16" i="13"/>
  <c r="CW16" i="13"/>
  <c r="CV16" i="13"/>
  <c r="DM24" i="13"/>
  <c r="DL24" i="13"/>
  <c r="DG11" i="13"/>
  <c r="DF11" i="13"/>
  <c r="DG24" i="13"/>
  <c r="DF24" i="13"/>
  <c r="DA21" i="13"/>
  <c r="CR17" i="13"/>
  <c r="CR3" i="13"/>
  <c r="CQ3" i="13"/>
  <c r="CR27" i="13"/>
  <c r="DJ4" i="13"/>
  <c r="DI4" i="13"/>
  <c r="DD20" i="13"/>
  <c r="DJ23" i="13"/>
  <c r="DI23" i="13"/>
  <c r="DD15" i="13"/>
  <c r="DJ16" i="13"/>
  <c r="DI16" i="13"/>
  <c r="CO2" i="13"/>
  <c r="CU8" i="13"/>
  <c r="CO5" i="13"/>
  <c r="CR13" i="13"/>
  <c r="CQ13" i="13"/>
  <c r="CX18" i="13"/>
  <c r="CW18" i="13"/>
  <c r="DK27" i="15"/>
  <c r="DN6" i="1"/>
  <c r="DC15" i="13"/>
  <c r="DB15" i="13"/>
  <c r="DC26" i="13"/>
  <c r="CQ24" i="13"/>
  <c r="CP24" i="13"/>
  <c r="DC25" i="13"/>
  <c r="DC27" i="13"/>
  <c r="CQ21" i="13"/>
  <c r="CT27" i="13"/>
  <c r="DF12" i="13"/>
  <c r="CQ2" i="13"/>
  <c r="CZ7" i="13"/>
  <c r="CT20" i="13"/>
  <c r="CS20" i="13"/>
  <c r="CQ27" i="13"/>
  <c r="DC20" i="13"/>
  <c r="DI9" i="13"/>
  <c r="DI11" i="13"/>
  <c r="CZ23" i="13"/>
  <c r="CY23" i="13"/>
  <c r="DO9" i="13"/>
  <c r="CZ8" i="13"/>
  <c r="CY8" i="13"/>
  <c r="CT26" i="13"/>
  <c r="CS26" i="13"/>
  <c r="DC21" i="13"/>
  <c r="DC22" i="13"/>
  <c r="CZ12" i="13"/>
  <c r="DF15" i="13"/>
  <c r="CQ18" i="13"/>
  <c r="CT24" i="13"/>
  <c r="CS24" i="13"/>
  <c r="DC18" i="13"/>
  <c r="CZ4" i="13"/>
  <c r="CY4" i="13"/>
  <c r="AK14" i="13"/>
  <c r="CZ11" i="13"/>
  <c r="CZ6" i="13"/>
  <c r="DC23" i="13"/>
  <c r="CQ15" i="13"/>
  <c r="CQ17" i="13"/>
  <c r="DF17" i="13"/>
  <c r="DF19" i="13"/>
  <c r="DI27" i="13"/>
  <c r="CZ13" i="13"/>
  <c r="DI24" i="13"/>
  <c r="DF13" i="13"/>
  <c r="CN5" i="13"/>
  <c r="DO6" i="13"/>
  <c r="CN4" i="13"/>
  <c r="CM4" i="13"/>
  <c r="K14" i="13"/>
  <c r="CZ27" i="13"/>
  <c r="CY27" i="13"/>
  <c r="CW1" i="13"/>
  <c r="CV1" i="13"/>
  <c r="CZ1" i="13"/>
  <c r="CZ5" i="13"/>
  <c r="CY5" i="13"/>
  <c r="DI20" i="13"/>
  <c r="DC24" i="13"/>
  <c r="DB24" i="13"/>
  <c r="CQ25" i="13"/>
  <c r="CQ16" i="13"/>
  <c r="CP16" i="13"/>
  <c r="DC19" i="13"/>
  <c r="DB19" i="13"/>
  <c r="CZ2" i="13"/>
  <c r="CY2" i="13"/>
  <c r="DC17" i="13"/>
  <c r="CW4" i="13"/>
  <c r="DI12" i="13"/>
  <c r="CN9" i="13"/>
  <c r="CN6" i="13"/>
  <c r="CN11" i="13"/>
  <c r="CM11" i="13"/>
  <c r="DL27" i="13"/>
  <c r="CZ19" i="13"/>
  <c r="CY19" i="13"/>
  <c r="P37" i="5"/>
  <c r="W37" i="5"/>
  <c r="CK16" i="13"/>
  <c r="CJ16" i="13"/>
  <c r="AM32" i="13"/>
  <c r="V27" i="4"/>
  <c r="L19" i="16"/>
  <c r="B26" i="17"/>
  <c r="B26" i="16"/>
  <c r="DN10" i="1"/>
  <c r="S49" i="5"/>
  <c r="D32" i="17"/>
  <c r="D32" i="16"/>
  <c r="G30" i="16"/>
  <c r="G30" i="17"/>
  <c r="A75" i="4"/>
  <c r="A73" i="4"/>
  <c r="DK24" i="15"/>
  <c r="DK16" i="15"/>
  <c r="DK26" i="15"/>
  <c r="B91" i="4"/>
  <c r="B90" i="4"/>
  <c r="B81" i="4"/>
  <c r="B82" i="4"/>
  <c r="B80" i="4"/>
  <c r="B79" i="4"/>
  <c r="B85" i="4"/>
  <c r="B84" i="4"/>
  <c r="B15" i="16"/>
  <c r="DG9" i="13"/>
  <c r="DF9" i="13"/>
  <c r="DG7" i="13"/>
  <c r="DF7" i="13"/>
  <c r="A69" i="4"/>
  <c r="DK25" i="15"/>
  <c r="DK17" i="15"/>
  <c r="B8" i="16"/>
  <c r="DG13" i="1"/>
  <c r="DG2" i="1"/>
  <c r="DG6" i="1"/>
  <c r="DG4" i="1"/>
  <c r="DG5" i="1"/>
  <c r="DD5" i="1"/>
  <c r="DD12" i="1"/>
  <c r="DD9" i="1"/>
  <c r="DD13" i="1"/>
  <c r="DD6" i="1"/>
  <c r="CX10" i="1"/>
  <c r="CX7" i="1"/>
  <c r="CX3" i="1"/>
  <c r="A71" i="4"/>
  <c r="E11" i="17"/>
  <c r="F11" i="17"/>
  <c r="E11" i="16"/>
  <c r="F11" i="16"/>
  <c r="A67" i="4"/>
  <c r="A68" i="4"/>
  <c r="DK20" i="15"/>
  <c r="DK15" i="15"/>
  <c r="DK19" i="15"/>
  <c r="D17" i="17"/>
  <c r="D17" i="16"/>
  <c r="D26" i="16"/>
  <c r="D26" i="17"/>
  <c r="P20" i="5"/>
  <c r="AD6" i="4"/>
  <c r="CR8" i="1"/>
  <c r="CR1" i="1"/>
  <c r="CR5" i="1"/>
  <c r="CR2" i="1"/>
  <c r="CR9" i="1"/>
  <c r="CR10" i="1"/>
  <c r="CR11" i="1"/>
  <c r="E13" i="17"/>
  <c r="F13" i="17"/>
  <c r="E13" i="16"/>
  <c r="F13" i="16"/>
  <c r="DP12" i="1"/>
  <c r="DP9" i="1"/>
  <c r="DP5" i="1"/>
  <c r="CU3" i="1"/>
  <c r="CU4" i="1"/>
  <c r="DJ6" i="1"/>
  <c r="CU2" i="1"/>
  <c r="DA15" i="1"/>
  <c r="DM11" i="1"/>
  <c r="DJ4" i="1"/>
  <c r="CU6" i="1"/>
  <c r="DA17" i="1"/>
  <c r="DJ12" i="1"/>
  <c r="DM10" i="1"/>
  <c r="DA16" i="1"/>
  <c r="DJ9" i="1"/>
  <c r="DM5" i="1"/>
  <c r="DA24" i="1"/>
  <c r="CU11" i="1"/>
  <c r="N6" i="4"/>
  <c r="P12" i="5"/>
  <c r="W12" i="5"/>
  <c r="CJ10" i="1"/>
  <c r="BK9" i="1"/>
  <c r="CI10" i="1"/>
  <c r="DJ20" i="1"/>
  <c r="DJ19" i="1"/>
  <c r="N21" i="5"/>
  <c r="W21" i="5"/>
  <c r="A76" i="4"/>
  <c r="A74" i="4"/>
  <c r="DK21" i="15"/>
  <c r="J70" i="4"/>
  <c r="J72" i="4"/>
  <c r="E29" i="16"/>
  <c r="F29" i="16"/>
  <c r="E29" i="17"/>
  <c r="F29" i="17"/>
  <c r="E24" i="17"/>
  <c r="F24" i="17"/>
  <c r="E24" i="16"/>
  <c r="F24" i="16"/>
  <c r="CO23" i="1"/>
  <c r="DG18" i="1"/>
  <c r="DG23" i="1"/>
  <c r="DG15" i="1"/>
  <c r="A65" i="4"/>
  <c r="A78" i="4"/>
  <c r="B22" i="4"/>
  <c r="E26" i="17"/>
  <c r="F26" i="17"/>
  <c r="E26" i="16"/>
  <c r="F26" i="16"/>
  <c r="N48" i="4"/>
  <c r="G93" i="4"/>
  <c r="W58" i="5"/>
  <c r="CK16" i="15"/>
  <c r="CJ16" i="15"/>
  <c r="AM32" i="15"/>
  <c r="CI16" i="15"/>
  <c r="Q78" i="4"/>
  <c r="AH22" i="4"/>
  <c r="DE28" i="15"/>
  <c r="L27" i="16"/>
  <c r="Y94" i="5"/>
  <c r="P27" i="17"/>
  <c r="Y76" i="5"/>
  <c r="L9" i="16"/>
  <c r="P9" i="17"/>
  <c r="R81" i="5"/>
  <c r="M41" i="5"/>
  <c r="AU21" i="15"/>
  <c r="AS21" i="15"/>
  <c r="AW21" i="15"/>
  <c r="AS44" i="15"/>
  <c r="AW44" i="15"/>
  <c r="AU44" i="15"/>
  <c r="J99" i="4"/>
  <c r="J96" i="4"/>
  <c r="J103" i="4"/>
  <c r="J104" i="4"/>
  <c r="J98" i="4"/>
  <c r="J100" i="4"/>
  <c r="J105" i="4"/>
  <c r="J94" i="4"/>
  <c r="J93" i="4"/>
  <c r="J95" i="4"/>
  <c r="J102" i="4"/>
  <c r="AS20" i="15"/>
  <c r="AU20" i="15"/>
  <c r="AW20" i="15"/>
  <c r="C106" i="4"/>
  <c r="F64" i="4"/>
  <c r="AY46" i="15"/>
  <c r="BC46" i="15"/>
  <c r="BA46" i="15"/>
  <c r="BC37" i="15"/>
  <c r="BA37" i="15"/>
  <c r="AY37" i="15"/>
  <c r="D7" i="5"/>
  <c r="CD5" i="1"/>
  <c r="Q104" i="4"/>
  <c r="Q96" i="4"/>
  <c r="Q99" i="4"/>
  <c r="Q103" i="4"/>
  <c r="Q93" i="4"/>
  <c r="Q100" i="4"/>
  <c r="Q101" i="4"/>
  <c r="Q102" i="4"/>
  <c r="Q95" i="4"/>
  <c r="Q97" i="4"/>
  <c r="Q105" i="4"/>
  <c r="Q98" i="4"/>
  <c r="Q94" i="4"/>
  <c r="E96" i="4"/>
  <c r="E99" i="4"/>
  <c r="E104" i="4"/>
  <c r="E102" i="4"/>
  <c r="E98" i="4"/>
  <c r="E100" i="4"/>
  <c r="E95" i="4"/>
  <c r="E93" i="4"/>
  <c r="E106" i="4"/>
  <c r="J64" i="4"/>
  <c r="E94" i="4"/>
  <c r="E101" i="4"/>
  <c r="E103" i="4"/>
  <c r="E97" i="4"/>
  <c r="E105" i="4"/>
  <c r="AS12" i="15"/>
  <c r="AU12" i="15"/>
  <c r="AW12" i="15"/>
  <c r="AW45" i="15"/>
  <c r="AS45" i="15"/>
  <c r="AU45" i="15"/>
  <c r="AW39" i="15"/>
  <c r="AS39" i="15"/>
  <c r="AU39" i="15"/>
  <c r="BC40" i="15"/>
  <c r="AY40" i="15"/>
  <c r="AY44" i="15"/>
  <c r="BC44" i="15"/>
  <c r="BA44" i="15"/>
  <c r="S81" i="5"/>
  <c r="F88" i="4"/>
  <c r="F87" i="4"/>
  <c r="F85" i="4"/>
  <c r="F84" i="4"/>
  <c r="F80" i="4"/>
  <c r="F89" i="4"/>
  <c r="F83" i="4"/>
  <c r="F81" i="4"/>
  <c r="F91" i="4"/>
  <c r="F79" i="4"/>
  <c r="F86" i="4"/>
  <c r="F90" i="4"/>
  <c r="F82" i="4"/>
  <c r="AU36" i="15"/>
  <c r="AW36" i="15"/>
  <c r="AS36" i="15"/>
  <c r="AU22" i="15"/>
  <c r="AS22" i="15"/>
  <c r="AW22" i="15"/>
  <c r="BA45" i="15"/>
  <c r="BC45" i="15"/>
  <c r="AY45" i="15"/>
  <c r="D13" i="5"/>
  <c r="CD11" i="1"/>
  <c r="T91" i="5"/>
  <c r="M65" i="5"/>
  <c r="AU38" i="15"/>
  <c r="AS38" i="15"/>
  <c r="AW38" i="15"/>
  <c r="H106" i="4"/>
  <c r="P64" i="4"/>
  <c r="P98" i="4"/>
  <c r="P97" i="4"/>
  <c r="P96" i="4"/>
  <c r="P102" i="4"/>
  <c r="P100" i="4"/>
  <c r="P99" i="4"/>
  <c r="P101" i="4"/>
  <c r="P95" i="4"/>
  <c r="P103" i="4"/>
  <c r="P93" i="4"/>
  <c r="P104" i="4"/>
  <c r="P105" i="4"/>
  <c r="P94" i="4"/>
  <c r="M13" i="5"/>
  <c r="M44" i="5"/>
  <c r="T89" i="5"/>
  <c r="O45" i="5"/>
  <c r="AL27" i="4"/>
  <c r="C12" i="5"/>
  <c r="CB10" i="1"/>
  <c r="AU16" i="15"/>
  <c r="AS16" i="15"/>
  <c r="AY38" i="15"/>
  <c r="BA38" i="15"/>
  <c r="BC38" i="15"/>
  <c r="P78" i="4"/>
  <c r="AF22" i="4"/>
  <c r="BC36" i="15"/>
  <c r="AY36" i="15"/>
  <c r="BA36" i="15"/>
  <c r="K102" i="4"/>
  <c r="K94" i="4"/>
  <c r="K104" i="4"/>
  <c r="K101" i="4"/>
  <c r="K105" i="4"/>
  <c r="K95" i="4"/>
  <c r="K93" i="4"/>
  <c r="K100" i="4"/>
  <c r="K103" i="4"/>
  <c r="K99" i="4"/>
  <c r="K96" i="4"/>
  <c r="K98" i="4"/>
  <c r="K97" i="4"/>
  <c r="M36" i="5"/>
  <c r="M29" i="5"/>
  <c r="AW35" i="15"/>
  <c r="AU35" i="15"/>
  <c r="AS35" i="15"/>
  <c r="B95" i="4"/>
  <c r="B101" i="4"/>
  <c r="B105" i="4"/>
  <c r="B97" i="4"/>
  <c r="B94" i="4"/>
  <c r="W50" i="5"/>
  <c r="CJ7" i="15"/>
  <c r="AS9" i="15"/>
  <c r="BC35" i="15"/>
  <c r="AY35" i="15"/>
  <c r="BA35" i="15"/>
  <c r="AY41" i="15"/>
  <c r="BA41" i="15"/>
  <c r="BC41" i="15"/>
  <c r="T88" i="5"/>
  <c r="AU42" i="15"/>
  <c r="AW42" i="15"/>
  <c r="AS42" i="15"/>
  <c r="AW15" i="15"/>
  <c r="AU15" i="15"/>
  <c r="AS15" i="15"/>
  <c r="L92" i="4"/>
  <c r="X43" i="4"/>
  <c r="AS40" i="15"/>
  <c r="AW40" i="15"/>
  <c r="AU40" i="15"/>
  <c r="W64" i="5"/>
  <c r="CL13" i="15"/>
  <c r="CK13" i="15"/>
  <c r="CJ13" i="15"/>
  <c r="U32" i="15"/>
  <c r="CI13" i="15"/>
  <c r="AY39" i="15"/>
  <c r="BA39" i="15"/>
  <c r="BC39" i="15"/>
  <c r="AY43" i="15"/>
  <c r="BA43" i="15"/>
  <c r="BC43" i="15"/>
  <c r="CI11" i="1"/>
  <c r="CI19" i="15"/>
  <c r="G105" i="4"/>
  <c r="G101" i="4"/>
  <c r="G94" i="4"/>
  <c r="G97" i="4"/>
  <c r="G96" i="4"/>
  <c r="BG44" i="15"/>
  <c r="BE44" i="15"/>
  <c r="BI44" i="15"/>
  <c r="BE35" i="15"/>
  <c r="BG35" i="15"/>
  <c r="BI35" i="15"/>
  <c r="T86" i="4"/>
  <c r="T90" i="4"/>
  <c r="T82" i="4"/>
  <c r="T81" i="4"/>
  <c r="T91" i="4"/>
  <c r="T89" i="4"/>
  <c r="T83" i="4"/>
  <c r="T80" i="4"/>
  <c r="T87" i="4"/>
  <c r="T84" i="4"/>
  <c r="T88" i="4"/>
  <c r="T85" i="4"/>
  <c r="T79" i="4"/>
  <c r="CI9" i="1"/>
  <c r="L69" i="4"/>
  <c r="L70" i="4"/>
  <c r="L65" i="4"/>
  <c r="L68" i="4"/>
  <c r="L71" i="4"/>
  <c r="L76" i="4"/>
  <c r="L74" i="4"/>
  <c r="L66" i="4"/>
  <c r="L75" i="4"/>
  <c r="L72" i="4"/>
  <c r="L77" i="4"/>
  <c r="L67" i="4"/>
  <c r="CV13" i="13"/>
  <c r="AE23" i="13"/>
  <c r="CV6" i="13"/>
  <c r="AA16" i="13"/>
  <c r="CV4" i="13"/>
  <c r="AA14" i="13"/>
  <c r="CV9" i="13"/>
  <c r="DH6" i="13"/>
  <c r="CS13" i="13"/>
  <c r="CS5" i="13"/>
  <c r="Y15" i="13"/>
  <c r="CM12" i="13"/>
  <c r="M22" i="13"/>
  <c r="CS2" i="13"/>
  <c r="DH11" i="13"/>
  <c r="CM2" i="13"/>
  <c r="CS10" i="13"/>
  <c r="DH8" i="13"/>
  <c r="AY18" i="13"/>
  <c r="CY7" i="13"/>
  <c r="AI17" i="13"/>
  <c r="DB18" i="13"/>
  <c r="AQ37" i="13"/>
  <c r="DB23" i="13"/>
  <c r="AO42" i="13"/>
  <c r="DB20" i="13"/>
  <c r="CY12" i="13"/>
  <c r="CV21" i="13"/>
  <c r="AC40" i="13"/>
  <c r="DH4" i="13"/>
  <c r="AY14" i="13"/>
  <c r="DH2" i="13"/>
  <c r="BA12" i="13"/>
  <c r="DH10" i="13"/>
  <c r="CP25" i="13"/>
  <c r="S44" i="13"/>
  <c r="CV17" i="13"/>
  <c r="AC36" i="13"/>
  <c r="CV7" i="13"/>
  <c r="CY24" i="13"/>
  <c r="DH12" i="13"/>
  <c r="CM6" i="13"/>
  <c r="CP18" i="13"/>
  <c r="S37" i="13"/>
  <c r="CP27" i="13"/>
  <c r="S46" i="13"/>
  <c r="CP15" i="13"/>
  <c r="CY3" i="13"/>
  <c r="DH3" i="13"/>
  <c r="CY6" i="13"/>
  <c r="CV12" i="13"/>
  <c r="AA22" i="13"/>
  <c r="CV3" i="13"/>
  <c r="AA13" i="13"/>
  <c r="CS12" i="13"/>
  <c r="W22" i="13"/>
  <c r="DB25" i="13"/>
  <c r="AO44" i="13"/>
  <c r="DB27" i="13"/>
  <c r="DB22" i="13"/>
  <c r="DB21" i="13"/>
  <c r="DB3" i="13"/>
  <c r="AM13" i="13"/>
  <c r="CV26" i="13"/>
  <c r="AE45" i="13"/>
  <c r="CM3" i="13"/>
  <c r="I13" i="13"/>
  <c r="CP19" i="13"/>
  <c r="CV18" i="13"/>
  <c r="CV8" i="13"/>
  <c r="AE18" i="13"/>
  <c r="DB26" i="13"/>
  <c r="AM45" i="13"/>
  <c r="DB17" i="13"/>
  <c r="AO36" i="13"/>
  <c r="DH5" i="13"/>
  <c r="DH7" i="13"/>
  <c r="CP21" i="13"/>
  <c r="S40" i="13"/>
  <c r="CY1" i="13"/>
  <c r="AG11" i="13"/>
  <c r="DB10" i="13"/>
  <c r="CM9" i="13"/>
  <c r="CS27" i="13"/>
  <c r="W46" i="13"/>
  <c r="CY10" i="13"/>
  <c r="AG20" i="13"/>
  <c r="CM5" i="13"/>
  <c r="M15" i="13"/>
  <c r="CY9" i="13"/>
  <c r="CP26" i="13"/>
  <c r="CV19" i="13"/>
  <c r="DB11" i="13"/>
  <c r="AQ21" i="13"/>
  <c r="CY13" i="13"/>
  <c r="AI23" i="13"/>
  <c r="DB1" i="13"/>
  <c r="CS11" i="13"/>
  <c r="W21" i="13"/>
  <c r="CP17" i="13"/>
  <c r="CV24" i="13"/>
  <c r="DH1" i="13"/>
  <c r="CV25" i="13"/>
  <c r="AA44" i="13"/>
  <c r="CV5" i="13"/>
  <c r="AC15" i="13"/>
  <c r="DH9" i="13"/>
  <c r="CY11" i="13"/>
  <c r="DB5" i="13"/>
  <c r="DH13" i="13"/>
  <c r="CI19" i="13"/>
  <c r="G65" i="4"/>
  <c r="G74" i="4"/>
  <c r="G67" i="4"/>
  <c r="G73" i="4"/>
  <c r="G69" i="4"/>
  <c r="G76" i="4"/>
  <c r="G70" i="4"/>
  <c r="G66" i="4"/>
  <c r="G75" i="4"/>
  <c r="G71" i="4"/>
  <c r="G77" i="4"/>
  <c r="G72" i="4"/>
  <c r="G68" i="4"/>
  <c r="W20" i="5"/>
  <c r="BG42" i="15"/>
  <c r="BE42" i="15"/>
  <c r="BI42" i="15"/>
  <c r="E91" i="4"/>
  <c r="E81" i="4"/>
  <c r="E88" i="4"/>
  <c r="E80" i="4"/>
  <c r="E83" i="4"/>
  <c r="E89" i="4"/>
  <c r="E79" i="4"/>
  <c r="E87" i="4"/>
  <c r="E85" i="4"/>
  <c r="E82" i="4"/>
  <c r="E86" i="4"/>
  <c r="E84" i="4"/>
  <c r="E90" i="4"/>
  <c r="CI16" i="1"/>
  <c r="BG43" i="15"/>
  <c r="BI43" i="15"/>
  <c r="BE43" i="15"/>
  <c r="BE41" i="15"/>
  <c r="BG41" i="15"/>
  <c r="BI41" i="15"/>
  <c r="DP25" i="13"/>
  <c r="DO25" i="13"/>
  <c r="DN25" i="13"/>
  <c r="BM44" i="13"/>
  <c r="DP21" i="13"/>
  <c r="DO21" i="13"/>
  <c r="DN21" i="13"/>
  <c r="BK40" i="13"/>
  <c r="DP20" i="13"/>
  <c r="DO20" i="13"/>
  <c r="DN20" i="13"/>
  <c r="BO39" i="13"/>
  <c r="DP26" i="13"/>
  <c r="DO26" i="13"/>
  <c r="DN26" i="13"/>
  <c r="DP17" i="13"/>
  <c r="DO17" i="13"/>
  <c r="DN17" i="13"/>
  <c r="DP16" i="13"/>
  <c r="DO16" i="13"/>
  <c r="DN16" i="13"/>
  <c r="DP23" i="13"/>
  <c r="DO23" i="13"/>
  <c r="DN23" i="13"/>
  <c r="DP15" i="13"/>
  <c r="DO15" i="13"/>
  <c r="DN15" i="13"/>
  <c r="BM34" i="13"/>
  <c r="DP24" i="13"/>
  <c r="DO24" i="13"/>
  <c r="DN24" i="13"/>
  <c r="BM43" i="13"/>
  <c r="DP18" i="13"/>
  <c r="DO18" i="13"/>
  <c r="DN18" i="13"/>
  <c r="BK37" i="13"/>
  <c r="DP22" i="13"/>
  <c r="DO22" i="13"/>
  <c r="DN22" i="13"/>
  <c r="DP27" i="13"/>
  <c r="DO27" i="13"/>
  <c r="DN27" i="13"/>
  <c r="BM46" i="13"/>
  <c r="DP19" i="13"/>
  <c r="DO19" i="13"/>
  <c r="DN19" i="13"/>
  <c r="BO38" i="13"/>
  <c r="BI46" i="15"/>
  <c r="BG46" i="15"/>
  <c r="BE46" i="15"/>
  <c r="O76" i="4"/>
  <c r="O72" i="4"/>
  <c r="O68" i="4"/>
  <c r="O71" i="4"/>
  <c r="O77" i="4"/>
  <c r="O66" i="4"/>
  <c r="O74" i="4"/>
  <c r="O78" i="4"/>
  <c r="AD22" i="4"/>
  <c r="O65" i="4"/>
  <c r="O73" i="4"/>
  <c r="O70" i="4"/>
  <c r="O67" i="4"/>
  <c r="O75" i="4"/>
  <c r="O69" i="4"/>
  <c r="BG34" i="15"/>
  <c r="BE34" i="15"/>
  <c r="K81" i="4"/>
  <c r="K88" i="4"/>
  <c r="K89" i="4"/>
  <c r="K83" i="4"/>
  <c r="K86" i="4"/>
  <c r="K90" i="4"/>
  <c r="K85" i="4"/>
  <c r="K91" i="4"/>
  <c r="K87" i="4"/>
  <c r="K84" i="4"/>
  <c r="K82" i="4"/>
  <c r="K80" i="4"/>
  <c r="K79" i="4"/>
  <c r="BI37" i="15"/>
  <c r="BE37" i="15"/>
  <c r="BG37" i="15"/>
  <c r="CI3" i="13"/>
  <c r="DN11" i="1"/>
  <c r="DN8" i="1"/>
  <c r="DN3" i="1"/>
  <c r="DN12" i="1"/>
  <c r="DN9" i="1"/>
  <c r="DN7" i="1"/>
  <c r="DB20" i="1"/>
  <c r="DE26" i="1"/>
  <c r="DH12" i="1"/>
  <c r="CM15" i="1"/>
  <c r="CM12" i="1"/>
  <c r="DB23" i="1"/>
  <c r="DN4" i="1"/>
  <c r="DN5" i="1"/>
  <c r="DN1" i="1"/>
  <c r="DN2" i="1"/>
  <c r="CM25" i="1"/>
  <c r="DB1" i="1"/>
  <c r="CM5" i="1"/>
  <c r="M15" i="1"/>
  <c r="DB16" i="1"/>
  <c r="AO35" i="1"/>
  <c r="DK6" i="1"/>
  <c r="CM16" i="1"/>
  <c r="DB12" i="1"/>
  <c r="DB9" i="1"/>
  <c r="CM11" i="1"/>
  <c r="M21" i="1"/>
  <c r="DE23" i="1"/>
  <c r="DK11" i="1"/>
  <c r="CM8" i="1"/>
  <c r="DB6" i="1"/>
  <c r="DK9" i="1"/>
  <c r="DB18" i="1"/>
  <c r="DH6" i="1"/>
  <c r="CM2" i="1"/>
  <c r="DE18" i="1"/>
  <c r="CM3" i="1"/>
  <c r="CM27" i="1"/>
  <c r="DE20" i="1"/>
  <c r="DE16" i="1"/>
  <c r="CM18" i="1"/>
  <c r="DB7" i="1"/>
  <c r="CM4" i="1"/>
  <c r="DH11" i="1"/>
  <c r="CM17" i="1"/>
  <c r="DH8" i="1"/>
  <c r="DE22" i="1"/>
  <c r="DE27" i="1"/>
  <c r="CM26" i="1"/>
  <c r="DE15" i="1"/>
  <c r="AS34" i="1"/>
  <c r="DB19" i="1"/>
  <c r="DB27" i="1"/>
  <c r="DK3" i="1"/>
  <c r="DK4" i="1"/>
  <c r="DN13" i="1"/>
  <c r="CM22" i="1"/>
  <c r="DB15" i="1"/>
  <c r="DE19" i="1"/>
  <c r="DH3" i="1"/>
  <c r="DB4" i="1"/>
  <c r="AM14" i="1"/>
  <c r="DK2" i="1"/>
  <c r="DH7" i="1"/>
  <c r="DB2" i="1"/>
  <c r="CM20" i="1"/>
  <c r="CM7" i="1"/>
  <c r="I17" i="1"/>
  <c r="DB21" i="1"/>
  <c r="DB13" i="1"/>
  <c r="CM9" i="1"/>
  <c r="DH2" i="1"/>
  <c r="CM24" i="1"/>
  <c r="DH4" i="1"/>
  <c r="CM23" i="1"/>
  <c r="DE21" i="1"/>
  <c r="DB3" i="1"/>
  <c r="AQ13" i="1"/>
  <c r="DK12" i="1"/>
  <c r="DK13" i="1"/>
  <c r="BI23" i="1"/>
  <c r="DH9" i="1"/>
  <c r="BC19" i="1"/>
  <c r="DK10" i="1"/>
  <c r="BI20" i="1"/>
  <c r="DH10" i="1"/>
  <c r="DE24" i="1"/>
  <c r="DK1" i="1"/>
  <c r="DH13" i="1"/>
  <c r="DB5" i="1"/>
  <c r="CM19" i="1"/>
  <c r="DK8" i="1"/>
  <c r="DB22" i="1"/>
  <c r="AQ41" i="1"/>
  <c r="DB26" i="1"/>
  <c r="CM6" i="1"/>
  <c r="CM10" i="1"/>
  <c r="DB11" i="1"/>
  <c r="DK5" i="1"/>
  <c r="CM13" i="1"/>
  <c r="DB25" i="1"/>
  <c r="DB10" i="1"/>
  <c r="DH5" i="1"/>
  <c r="DB8" i="1"/>
  <c r="AM18" i="1"/>
  <c r="CM1" i="1"/>
  <c r="DE17" i="1"/>
  <c r="DB24" i="1"/>
  <c r="DH1" i="1"/>
  <c r="DB17" i="1"/>
  <c r="DE25" i="1"/>
  <c r="DK7" i="1"/>
  <c r="CM21" i="1"/>
  <c r="I40" i="1"/>
  <c r="F74" i="4"/>
  <c r="F67" i="4"/>
  <c r="F77" i="4"/>
  <c r="F71" i="4"/>
  <c r="F70" i="4"/>
  <c r="F73" i="4"/>
  <c r="F65" i="4"/>
  <c r="F68" i="4"/>
  <c r="F66" i="4"/>
  <c r="F76" i="4"/>
  <c r="F72" i="4"/>
  <c r="F69" i="4"/>
  <c r="F75" i="4"/>
  <c r="BK20" i="1"/>
  <c r="BM20" i="1"/>
  <c r="BO20" i="1"/>
  <c r="BO16" i="1"/>
  <c r="BM16" i="1"/>
  <c r="BK16" i="1"/>
  <c r="I91" i="4"/>
  <c r="I87" i="4"/>
  <c r="I82" i="4"/>
  <c r="I81" i="4"/>
  <c r="I86" i="4"/>
  <c r="I85" i="4"/>
  <c r="I90" i="4"/>
  <c r="I84" i="4"/>
  <c r="I88" i="4"/>
  <c r="I79" i="4"/>
  <c r="I89" i="4"/>
  <c r="I80" i="4"/>
  <c r="I83" i="4"/>
  <c r="BE40" i="15"/>
  <c r="BI40" i="15"/>
  <c r="BG40" i="15"/>
  <c r="BE39" i="15"/>
  <c r="BI39" i="15"/>
  <c r="BG39" i="15"/>
  <c r="BI36" i="15"/>
  <c r="BE36" i="15"/>
  <c r="BG36" i="15"/>
  <c r="BE45" i="15"/>
  <c r="BI45" i="15"/>
  <c r="BG45" i="15"/>
  <c r="CL7" i="13"/>
  <c r="CK7" i="13"/>
  <c r="CL14" i="13"/>
  <c r="CK14" i="13"/>
  <c r="CJ14" i="13"/>
  <c r="AA32" i="13"/>
  <c r="CL16" i="13"/>
  <c r="CL15" i="13"/>
  <c r="CL11" i="13"/>
  <c r="CK11" i="13"/>
  <c r="CL6" i="13"/>
  <c r="CL12" i="13"/>
  <c r="CL8" i="13"/>
  <c r="CK8" i="13"/>
  <c r="CL17" i="13"/>
  <c r="CK17" i="13"/>
  <c r="CL19" i="13"/>
  <c r="CK19" i="13"/>
  <c r="CL3" i="13"/>
  <c r="CL1" i="13"/>
  <c r="CL2" i="13"/>
  <c r="CK2" i="13"/>
  <c r="CL5" i="13"/>
  <c r="CL18" i="13"/>
  <c r="CK18" i="13"/>
  <c r="CL10" i="13"/>
  <c r="CK10" i="13"/>
  <c r="D9" i="5"/>
  <c r="CD7" i="1"/>
  <c r="S88" i="5"/>
  <c r="C29" i="5"/>
  <c r="CB5" i="15"/>
  <c r="N29" i="5"/>
  <c r="W29" i="5"/>
  <c r="CJ7" i="13"/>
  <c r="AS9" i="13"/>
  <c r="F27" i="4"/>
  <c r="K106" i="4"/>
  <c r="V64" i="4"/>
  <c r="N44" i="5"/>
  <c r="W44" i="5"/>
  <c r="CL4" i="13"/>
  <c r="CK4" i="13"/>
  <c r="CJ4" i="13"/>
  <c r="AA9" i="13"/>
  <c r="AJ27" i="4"/>
  <c r="S97" i="5"/>
  <c r="R72" i="5"/>
  <c r="R96" i="5"/>
  <c r="I14" i="17"/>
  <c r="I14" i="16"/>
  <c r="C7" i="5"/>
  <c r="CB5" i="1"/>
  <c r="R73" i="5"/>
  <c r="K14" i="16"/>
  <c r="K14" i="17"/>
  <c r="S96" i="5"/>
  <c r="R97" i="5"/>
  <c r="C23" i="5"/>
  <c r="CB10" i="13"/>
  <c r="N65" i="5"/>
  <c r="W65" i="5"/>
  <c r="CL4" i="15"/>
  <c r="CK4" i="15"/>
  <c r="CJ4" i="15"/>
  <c r="AA9" i="15"/>
  <c r="AJ48" i="4"/>
  <c r="S86" i="5"/>
  <c r="T27" i="4"/>
  <c r="N13" i="5"/>
  <c r="W13" i="5"/>
  <c r="CJ8" i="1"/>
  <c r="AY9" i="1"/>
  <c r="CI8" i="1"/>
  <c r="P6" i="4"/>
  <c r="R76" i="5"/>
  <c r="S73" i="5"/>
  <c r="S85" i="5"/>
  <c r="S72" i="5"/>
  <c r="S76" i="5"/>
  <c r="K9" i="16"/>
  <c r="D6" i="5"/>
  <c r="CD4" i="1"/>
  <c r="R85" i="5"/>
  <c r="S77" i="5"/>
  <c r="L24" i="16"/>
  <c r="Y91" i="5"/>
  <c r="P24" i="17"/>
  <c r="P45" i="5"/>
  <c r="W45" i="5"/>
  <c r="CL20" i="13"/>
  <c r="CK20" i="13"/>
  <c r="CJ20" i="13"/>
  <c r="BK32" i="13"/>
  <c r="CL3" i="1"/>
  <c r="CL14" i="1"/>
  <c r="CK14" i="1"/>
  <c r="CJ14" i="1"/>
  <c r="AA32" i="1"/>
  <c r="CL8" i="1"/>
  <c r="CK8" i="1"/>
  <c r="CL16" i="1"/>
  <c r="CL18" i="1"/>
  <c r="CK18" i="1"/>
  <c r="CL11" i="1"/>
  <c r="CK11" i="1"/>
  <c r="CL1" i="1"/>
  <c r="CL17" i="1"/>
  <c r="CK17" i="1"/>
  <c r="CL2" i="1"/>
  <c r="CL6" i="1"/>
  <c r="P106" i="4"/>
  <c r="AF64" i="4"/>
  <c r="R79" i="5"/>
  <c r="AD27" i="4"/>
  <c r="S94" i="5"/>
  <c r="Y89" i="5"/>
  <c r="P22" i="17"/>
  <c r="L22" i="16"/>
  <c r="S79" i="5"/>
  <c r="S91" i="5"/>
  <c r="K24" i="17"/>
  <c r="R86" i="5"/>
  <c r="I19" i="16"/>
  <c r="R89" i="5"/>
  <c r="R94" i="5"/>
  <c r="D8" i="5"/>
  <c r="CD6" i="1"/>
  <c r="R91" i="5"/>
  <c r="I24" i="17"/>
  <c r="S89" i="5"/>
  <c r="Q106" i="4"/>
  <c r="AH64" i="4"/>
  <c r="BK35" i="13"/>
  <c r="BO35" i="13"/>
  <c r="BM35" i="13"/>
  <c r="BO42" i="13"/>
  <c r="BK39" i="13"/>
  <c r="BM39" i="13"/>
  <c r="BK46" i="13"/>
  <c r="BO46" i="13"/>
  <c r="BO34" i="13"/>
  <c r="M23" i="1"/>
  <c r="I23" i="1"/>
  <c r="K23" i="1"/>
  <c r="K17" i="1"/>
  <c r="M17" i="1"/>
  <c r="I12" i="1"/>
  <c r="K12" i="1"/>
  <c r="M12" i="1"/>
  <c r="AG13" i="13"/>
  <c r="AK13" i="13"/>
  <c r="AI13" i="13"/>
  <c r="BA11" i="1"/>
  <c r="BC11" i="1"/>
  <c r="AY11" i="1"/>
  <c r="M11" i="1"/>
  <c r="I11" i="1"/>
  <c r="BA23" i="1"/>
  <c r="AY23" i="1"/>
  <c r="BC23" i="1"/>
  <c r="BA19" i="1"/>
  <c r="AY19" i="1"/>
  <c r="AM13" i="1"/>
  <c r="AO13" i="1"/>
  <c r="AU34" i="1"/>
  <c r="AW34" i="1"/>
  <c r="AY21" i="1"/>
  <c r="BA21" i="1"/>
  <c r="BC21" i="1"/>
  <c r="AU37" i="1"/>
  <c r="AS37" i="1"/>
  <c r="AW37" i="1"/>
  <c r="I15" i="1"/>
  <c r="K15" i="1"/>
  <c r="AO39" i="1"/>
  <c r="AQ39" i="1"/>
  <c r="AM39" i="1"/>
  <c r="E92" i="4"/>
  <c r="J43" i="4"/>
  <c r="BC23" i="13"/>
  <c r="AY23" i="13"/>
  <c r="BA23" i="13"/>
  <c r="AE43" i="13"/>
  <c r="AA43" i="13"/>
  <c r="AC43" i="13"/>
  <c r="AE22" i="13"/>
  <c r="AC22" i="13"/>
  <c r="BC22" i="13"/>
  <c r="AY22" i="13"/>
  <c r="BA22" i="13"/>
  <c r="BC20" i="13"/>
  <c r="BA20" i="13"/>
  <c r="AY20" i="13"/>
  <c r="AQ39" i="13"/>
  <c r="AO39" i="13"/>
  <c r="AM39" i="13"/>
  <c r="M12" i="13"/>
  <c r="I12" i="13"/>
  <c r="K12" i="13"/>
  <c r="AE16" i="13"/>
  <c r="O45" i="13"/>
  <c r="Q45" i="13"/>
  <c r="S45" i="13"/>
  <c r="AG43" i="13"/>
  <c r="AK43" i="13"/>
  <c r="AI43" i="13"/>
  <c r="AC23" i="13"/>
  <c r="AA23" i="13"/>
  <c r="K40" i="1"/>
  <c r="M40" i="1"/>
  <c r="AO18" i="1"/>
  <c r="AQ18" i="1"/>
  <c r="AM41" i="1"/>
  <c r="AO41" i="1"/>
  <c r="BG11" i="1"/>
  <c r="BI11" i="1"/>
  <c r="BE11" i="1"/>
  <c r="BE23" i="1"/>
  <c r="BG23" i="1"/>
  <c r="AS40" i="1"/>
  <c r="AU40" i="1"/>
  <c r="AW40" i="1"/>
  <c r="I19" i="1"/>
  <c r="K19" i="1"/>
  <c r="M19" i="1"/>
  <c r="M39" i="1"/>
  <c r="K39" i="1"/>
  <c r="I39" i="1"/>
  <c r="AO46" i="1"/>
  <c r="AQ46" i="1"/>
  <c r="AM46" i="1"/>
  <c r="K46" i="1"/>
  <c r="I46" i="1"/>
  <c r="M46" i="1"/>
  <c r="AY16" i="1"/>
  <c r="BC16" i="1"/>
  <c r="BA16" i="1"/>
  <c r="AO11" i="1"/>
  <c r="AQ11" i="1"/>
  <c r="AM11" i="1"/>
  <c r="BK11" i="1"/>
  <c r="BM11" i="1"/>
  <c r="BO11" i="1"/>
  <c r="M22" i="1"/>
  <c r="I22" i="1"/>
  <c r="K22" i="1"/>
  <c r="BK17" i="1"/>
  <c r="BO17" i="1"/>
  <c r="BM17" i="1"/>
  <c r="BO18" i="1"/>
  <c r="BK18" i="1"/>
  <c r="BM18" i="1"/>
  <c r="AI21" i="13"/>
  <c r="AK21" i="13"/>
  <c r="AG21" i="13"/>
  <c r="AA39" i="13"/>
  <c r="AC39" i="13"/>
  <c r="AE39" i="13"/>
  <c r="I15" i="13"/>
  <c r="AQ45" i="13"/>
  <c r="AQ13" i="13"/>
  <c r="AG15" i="13"/>
  <c r="AK15" i="13"/>
  <c r="AI15" i="13"/>
  <c r="BA14" i="13"/>
  <c r="BC14" i="13"/>
  <c r="BM13" i="1"/>
  <c r="BO13" i="1"/>
  <c r="BK13" i="1"/>
  <c r="Q36" i="13"/>
  <c r="O36" i="13"/>
  <c r="S36" i="13"/>
  <c r="K19" i="13"/>
  <c r="I19" i="13"/>
  <c r="M19" i="13"/>
  <c r="BC21" i="13"/>
  <c r="BA21" i="13"/>
  <c r="AY21" i="13"/>
  <c r="I92" i="4"/>
  <c r="R43" i="4"/>
  <c r="AQ36" i="1"/>
  <c r="AM36" i="1"/>
  <c r="AO36" i="1"/>
  <c r="BC15" i="1"/>
  <c r="BA15" i="1"/>
  <c r="AY15" i="1"/>
  <c r="BE15" i="1"/>
  <c r="BI15" i="1"/>
  <c r="BG15" i="1"/>
  <c r="BI18" i="1"/>
  <c r="BE18" i="1"/>
  <c r="BG18" i="1"/>
  <c r="AW43" i="1"/>
  <c r="AS43" i="1"/>
  <c r="AU43" i="1"/>
  <c r="K42" i="1"/>
  <c r="I42" i="1"/>
  <c r="M42" i="1"/>
  <c r="AO23" i="1"/>
  <c r="AM23" i="1"/>
  <c r="AQ23" i="1"/>
  <c r="AM12" i="1"/>
  <c r="AQ12" i="1"/>
  <c r="AO12" i="1"/>
  <c r="AU38" i="1"/>
  <c r="AS38" i="1"/>
  <c r="AW38" i="1"/>
  <c r="K45" i="1"/>
  <c r="I45" i="1"/>
  <c r="M45" i="1"/>
  <c r="AM16" i="1"/>
  <c r="AO16" i="1"/>
  <c r="AQ16" i="1"/>
  <c r="BK19" i="1"/>
  <c r="BM19" i="1"/>
  <c r="BO19" i="1"/>
  <c r="AY19" i="13"/>
  <c r="BC19" i="13"/>
  <c r="BA19" i="13"/>
  <c r="AA35" i="13"/>
  <c r="AC35" i="13"/>
  <c r="AE35" i="13"/>
  <c r="AI20" i="13"/>
  <c r="AK20" i="13"/>
  <c r="BA17" i="13"/>
  <c r="BC17" i="13"/>
  <c r="AY17" i="13"/>
  <c r="O38" i="13"/>
  <c r="Q38" i="13"/>
  <c r="S38" i="13"/>
  <c r="AO40" i="13"/>
  <c r="AQ40" i="13"/>
  <c r="AM40" i="13"/>
  <c r="AC17" i="13"/>
  <c r="AE17" i="13"/>
  <c r="AA17" i="13"/>
  <c r="AE40" i="13"/>
  <c r="AA40" i="13"/>
  <c r="AM42" i="13"/>
  <c r="AQ42" i="13"/>
  <c r="W12" i="13"/>
  <c r="Y12" i="13"/>
  <c r="U12" i="13"/>
  <c r="BC16" i="13"/>
  <c r="AY16" i="13"/>
  <c r="BA16" i="13"/>
  <c r="L78" i="4"/>
  <c r="X22" i="4"/>
  <c r="BA13" i="1"/>
  <c r="AY13" i="1"/>
  <c r="BC13" i="1"/>
  <c r="AW39" i="1"/>
  <c r="AU39" i="1"/>
  <c r="AS39" i="1"/>
  <c r="AM44" i="13"/>
  <c r="AQ44" i="13"/>
  <c r="AQ21" i="1"/>
  <c r="AO21" i="1"/>
  <c r="AM21" i="1"/>
  <c r="AY20" i="1"/>
  <c r="BA20" i="1"/>
  <c r="BC20" i="1"/>
  <c r="BC14" i="1"/>
  <c r="BA14" i="1"/>
  <c r="AY14" i="1"/>
  <c r="AO38" i="1"/>
  <c r="AM38" i="1"/>
  <c r="AQ38" i="1"/>
  <c r="AS46" i="1"/>
  <c r="AW46" i="1"/>
  <c r="AU46" i="1"/>
  <c r="AO19" i="1"/>
  <c r="AM19" i="1"/>
  <c r="AQ19" i="1"/>
  <c r="M35" i="1"/>
  <c r="K35" i="1"/>
  <c r="I35" i="1"/>
  <c r="K44" i="1"/>
  <c r="M44" i="1"/>
  <c r="I44" i="1"/>
  <c r="M34" i="1"/>
  <c r="K34" i="1"/>
  <c r="CH11" i="1"/>
  <c r="I34" i="1"/>
  <c r="BO40" i="13"/>
  <c r="BM40" i="13"/>
  <c r="BK38" i="13"/>
  <c r="BM38" i="13"/>
  <c r="AM21" i="13"/>
  <c r="BC15" i="13"/>
  <c r="BA15" i="13"/>
  <c r="AY15" i="13"/>
  <c r="AQ43" i="13"/>
  <c r="AM43" i="13"/>
  <c r="AO43" i="13"/>
  <c r="AG22" i="13"/>
  <c r="AK22" i="13"/>
  <c r="AI22" i="13"/>
  <c r="AM44" i="1"/>
  <c r="AO44" i="1"/>
  <c r="AQ44" i="1"/>
  <c r="I20" i="1"/>
  <c r="K20" i="1"/>
  <c r="M20" i="1"/>
  <c r="M38" i="1"/>
  <c r="I38" i="1"/>
  <c r="K38" i="1"/>
  <c r="M43" i="1"/>
  <c r="I43" i="1"/>
  <c r="K43" i="1"/>
  <c r="BA17" i="1"/>
  <c r="AY17" i="1"/>
  <c r="BC17" i="1"/>
  <c r="AO34" i="1"/>
  <c r="AM34" i="1"/>
  <c r="AQ34" i="1"/>
  <c r="AW41" i="1"/>
  <c r="AS41" i="1"/>
  <c r="AU41" i="1"/>
  <c r="M14" i="1"/>
  <c r="K14" i="1"/>
  <c r="I14" i="1"/>
  <c r="K13" i="1"/>
  <c r="I13" i="1"/>
  <c r="M13" i="1"/>
  <c r="K18" i="1"/>
  <c r="M18" i="1"/>
  <c r="I18" i="1"/>
  <c r="AQ22" i="1"/>
  <c r="AO22" i="1"/>
  <c r="AM22" i="1"/>
  <c r="BK15" i="1"/>
  <c r="BM15" i="1"/>
  <c r="BO15" i="1"/>
  <c r="AY22" i="1"/>
  <c r="BC22" i="1"/>
  <c r="BA22" i="1"/>
  <c r="AE44" i="13"/>
  <c r="Y21" i="13"/>
  <c r="U21" i="13"/>
  <c r="AA38" i="13"/>
  <c r="AE38" i="13"/>
  <c r="AC38" i="13"/>
  <c r="AK19" i="13"/>
  <c r="AI19" i="13"/>
  <c r="AG19" i="13"/>
  <c r="AM20" i="13"/>
  <c r="AO20" i="13"/>
  <c r="AQ20" i="13"/>
  <c r="AA18" i="13"/>
  <c r="AO41" i="13"/>
  <c r="AQ41" i="13"/>
  <c r="AM41" i="13"/>
  <c r="AI16" i="13"/>
  <c r="AG16" i="13"/>
  <c r="AK16" i="13"/>
  <c r="O37" i="13"/>
  <c r="Q37" i="13"/>
  <c r="AK17" i="13"/>
  <c r="BI13" i="1"/>
  <c r="BG13" i="1"/>
  <c r="BE13" i="1"/>
  <c r="BG19" i="1"/>
  <c r="BE19" i="1"/>
  <c r="BI19" i="1"/>
  <c r="AM42" i="1"/>
  <c r="AQ42" i="1"/>
  <c r="AO42" i="1"/>
  <c r="Y23" i="13"/>
  <c r="W23" i="13"/>
  <c r="U23" i="13"/>
  <c r="AM20" i="1"/>
  <c r="AO20" i="1"/>
  <c r="AQ20" i="1"/>
  <c r="CI14" i="13"/>
  <c r="BI17" i="1"/>
  <c r="BG17" i="1"/>
  <c r="BE17" i="1"/>
  <c r="AQ43" i="1"/>
  <c r="AO43" i="1"/>
  <c r="AM43" i="1"/>
  <c r="I16" i="1"/>
  <c r="K16" i="1"/>
  <c r="M16" i="1"/>
  <c r="AQ15" i="1"/>
  <c r="AO15" i="1"/>
  <c r="AM15" i="1"/>
  <c r="BG20" i="1"/>
  <c r="BG22" i="1"/>
  <c r="BI22" i="1"/>
  <c r="BE22" i="1"/>
  <c r="BC12" i="1"/>
  <c r="AY12" i="1"/>
  <c r="BA12" i="1"/>
  <c r="M41" i="1"/>
  <c r="K41" i="1"/>
  <c r="I41" i="1"/>
  <c r="BA18" i="1"/>
  <c r="BC18" i="1"/>
  <c r="AY18" i="1"/>
  <c r="AQ17" i="1"/>
  <c r="AM17" i="1"/>
  <c r="AO17" i="1"/>
  <c r="BI21" i="1"/>
  <c r="BE21" i="1"/>
  <c r="BG21" i="1"/>
  <c r="AU45" i="1"/>
  <c r="AW45" i="1"/>
  <c r="AS45" i="1"/>
  <c r="BK21" i="1"/>
  <c r="BO21" i="1"/>
  <c r="BM21" i="1"/>
  <c r="AM11" i="13"/>
  <c r="AQ11" i="13"/>
  <c r="AO11" i="13"/>
  <c r="AC37" i="13"/>
  <c r="AA37" i="13"/>
  <c r="AE37" i="13"/>
  <c r="BA18" i="13"/>
  <c r="I22" i="13"/>
  <c r="AA19" i="13"/>
  <c r="AE19" i="13"/>
  <c r="AC19" i="13"/>
  <c r="BO12" i="1"/>
  <c r="BK12" i="1"/>
  <c r="BM12" i="1"/>
  <c r="AQ15" i="13"/>
  <c r="AM15" i="13"/>
  <c r="AO15" i="13"/>
  <c r="AW44" i="1"/>
  <c r="AU44" i="1"/>
  <c r="AS44" i="1"/>
  <c r="AU36" i="1"/>
  <c r="AQ45" i="1"/>
  <c r="AO45" i="1"/>
  <c r="AM45" i="1"/>
  <c r="AO40" i="1"/>
  <c r="AQ40" i="1"/>
  <c r="AM40" i="1"/>
  <c r="AQ14" i="1"/>
  <c r="BO23" i="1"/>
  <c r="BK23" i="1"/>
  <c r="BM23" i="1"/>
  <c r="M36" i="1"/>
  <c r="K36" i="1"/>
  <c r="I36" i="1"/>
  <c r="K37" i="1"/>
  <c r="M37" i="1"/>
  <c r="I37" i="1"/>
  <c r="AM37" i="1"/>
  <c r="AQ37" i="1"/>
  <c r="AO37" i="1"/>
  <c r="AU42" i="1"/>
  <c r="AS42" i="1"/>
  <c r="AW42" i="1"/>
  <c r="AM35" i="1"/>
  <c r="BK14" i="1"/>
  <c r="BO14" i="1"/>
  <c r="BM14" i="1"/>
  <c r="BM22" i="1"/>
  <c r="BO22" i="1"/>
  <c r="BK22" i="1"/>
  <c r="K92" i="4"/>
  <c r="V43" i="4"/>
  <c r="G78" i="4"/>
  <c r="N22" i="4"/>
  <c r="AK23" i="13"/>
  <c r="O40" i="13"/>
  <c r="Q40" i="13"/>
  <c r="AA34" i="13"/>
  <c r="AM46" i="13"/>
  <c r="AO46" i="13"/>
  <c r="AQ46" i="13"/>
  <c r="AY13" i="13"/>
  <c r="BC13" i="13"/>
  <c r="BA13" i="13"/>
  <c r="I16" i="13"/>
  <c r="M16" i="13"/>
  <c r="K16" i="13"/>
  <c r="W20" i="13"/>
  <c r="U20" i="13"/>
  <c r="Y20" i="13"/>
  <c r="U15" i="13"/>
  <c r="AE14" i="13"/>
  <c r="R93" i="5"/>
  <c r="D11" i="5"/>
  <c r="CD9" i="1"/>
  <c r="C18" i="5"/>
  <c r="CB5" i="13"/>
  <c r="C15" i="5"/>
  <c r="CB13" i="1"/>
  <c r="I12" i="16"/>
  <c r="I12" i="17"/>
  <c r="K5" i="16"/>
  <c r="K5" i="17"/>
  <c r="I9" i="16"/>
  <c r="H9" i="16"/>
  <c r="I9" i="17"/>
  <c r="C11" i="5"/>
  <c r="CB9" i="1"/>
  <c r="I27" i="17"/>
  <c r="I27" i="16"/>
  <c r="C25" i="5"/>
  <c r="CB12" i="13"/>
  <c r="S95" i="5"/>
  <c r="R84" i="5"/>
  <c r="R87" i="5"/>
  <c r="I20" i="16"/>
  <c r="I19" i="17"/>
  <c r="H19" i="17"/>
  <c r="C8" i="5"/>
  <c r="CB6" i="1"/>
  <c r="H67" i="4"/>
  <c r="H77" i="4"/>
  <c r="H75" i="4"/>
  <c r="H69" i="4"/>
  <c r="H71" i="4"/>
  <c r="H70" i="4"/>
  <c r="H65" i="4"/>
  <c r="H73" i="4"/>
  <c r="H74" i="4"/>
  <c r="H76" i="4"/>
  <c r="H68" i="4"/>
  <c r="H72" i="4"/>
  <c r="H66" i="4"/>
  <c r="K19" i="16"/>
  <c r="K19" i="17"/>
  <c r="I30" i="16"/>
  <c r="J30" i="16"/>
  <c r="I30" i="17"/>
  <c r="R95" i="5"/>
  <c r="S84" i="5"/>
  <c r="K24" i="16"/>
  <c r="C17" i="5"/>
  <c r="CB4" i="13"/>
  <c r="R80" i="5"/>
  <c r="I13" i="17"/>
  <c r="R78" i="5"/>
  <c r="K10" i="16"/>
  <c r="K10" i="17"/>
  <c r="C9" i="5"/>
  <c r="CB7" i="1"/>
  <c r="K18" i="16"/>
  <c r="K18" i="17"/>
  <c r="K6" i="16"/>
  <c r="K6" i="17"/>
  <c r="J79" i="4"/>
  <c r="R87" i="4"/>
  <c r="R90" i="4"/>
  <c r="R84" i="4"/>
  <c r="R91" i="4"/>
  <c r="R88" i="4"/>
  <c r="R82" i="4"/>
  <c r="R85" i="4"/>
  <c r="R81" i="4"/>
  <c r="R80" i="4"/>
  <c r="R79" i="4"/>
  <c r="R92" i="4"/>
  <c r="AJ43" i="4"/>
  <c r="R83" i="4"/>
  <c r="R86" i="4"/>
  <c r="R89" i="4"/>
  <c r="S80" i="5"/>
  <c r="S78" i="5"/>
  <c r="K11" i="17"/>
  <c r="S74" i="5"/>
  <c r="K29" i="17"/>
  <c r="K29" i="16"/>
  <c r="S75" i="5"/>
  <c r="I5" i="17"/>
  <c r="I5" i="16"/>
  <c r="S87" i="5"/>
  <c r="K20" i="16"/>
  <c r="R75" i="5"/>
  <c r="I8" i="16"/>
  <c r="K12" i="16"/>
  <c r="K12" i="17"/>
  <c r="K27" i="16"/>
  <c r="K27" i="17"/>
  <c r="D12" i="5"/>
  <c r="CD10" i="1"/>
  <c r="S90" i="4"/>
  <c r="S81" i="4"/>
  <c r="S82" i="4"/>
  <c r="S87" i="4"/>
  <c r="S86" i="4"/>
  <c r="S85" i="4"/>
  <c r="S89" i="4"/>
  <c r="S83" i="4"/>
  <c r="S80" i="4"/>
  <c r="S88" i="4"/>
  <c r="S84" i="4"/>
  <c r="S91" i="4"/>
  <c r="S79" i="4"/>
  <c r="I18" i="16"/>
  <c r="I18" i="17"/>
  <c r="H18" i="17"/>
  <c r="J14" i="16"/>
  <c r="H14" i="16"/>
  <c r="C87" i="4"/>
  <c r="C90" i="4"/>
  <c r="C82" i="4"/>
  <c r="C85" i="4"/>
  <c r="C84" i="4"/>
  <c r="C88" i="4"/>
  <c r="C81" i="4"/>
  <c r="C92" i="4"/>
  <c r="F43" i="4"/>
  <c r="C80" i="4"/>
  <c r="C79" i="4"/>
  <c r="C86" i="4"/>
  <c r="C89" i="4"/>
  <c r="C91" i="4"/>
  <c r="C83" i="4"/>
  <c r="S98" i="5"/>
  <c r="K31" i="16"/>
  <c r="K22" i="17"/>
  <c r="K22" i="16"/>
  <c r="I22" i="17"/>
  <c r="H22" i="17"/>
  <c r="I22" i="16"/>
  <c r="J22" i="16"/>
  <c r="O85" i="4"/>
  <c r="O87" i="4"/>
  <c r="O79" i="4"/>
  <c r="O81" i="4"/>
  <c r="O88" i="4"/>
  <c r="O90" i="4"/>
  <c r="O91" i="4"/>
  <c r="O86" i="4"/>
  <c r="O89" i="4"/>
  <c r="O83" i="4"/>
  <c r="O82" i="4"/>
  <c r="O80" i="4"/>
  <c r="O84" i="4"/>
  <c r="O92" i="4"/>
  <c r="AD43" i="4"/>
  <c r="R88" i="5"/>
  <c r="R74" i="5"/>
  <c r="K9" i="17"/>
  <c r="C32" i="5"/>
  <c r="CB8" i="15"/>
  <c r="R100" i="4"/>
  <c r="R95" i="4"/>
  <c r="R98" i="4"/>
  <c r="R99" i="4"/>
  <c r="R94" i="4"/>
  <c r="R105" i="4"/>
  <c r="R101" i="4"/>
  <c r="R104" i="4"/>
  <c r="R97" i="4"/>
  <c r="R102" i="4"/>
  <c r="R93" i="4"/>
  <c r="R106" i="4"/>
  <c r="AJ64" i="4"/>
  <c r="R96" i="4"/>
  <c r="R103" i="4"/>
  <c r="H14" i="17"/>
  <c r="J14" i="17"/>
  <c r="K30" i="16"/>
  <c r="K30" i="17"/>
  <c r="CI7" i="13"/>
  <c r="I24" i="16"/>
  <c r="C19" i="5"/>
  <c r="CB6" i="13"/>
  <c r="S93" i="5"/>
  <c r="I29" i="16"/>
  <c r="J29" i="16"/>
  <c r="I29" i="17"/>
  <c r="H29" i="17"/>
  <c r="R98" i="5"/>
  <c r="G1" i="5"/>
  <c r="CB14" i="13"/>
  <c r="S83" i="5"/>
  <c r="I17" i="16"/>
  <c r="H17" i="16"/>
  <c r="I17" i="17"/>
  <c r="C13" i="5"/>
  <c r="CB11" i="1"/>
  <c r="K31" i="17"/>
  <c r="J18" i="17"/>
  <c r="H5" i="17"/>
  <c r="J5" i="17"/>
  <c r="K7" i="17"/>
  <c r="K7" i="16"/>
  <c r="I28" i="17"/>
  <c r="I28" i="16"/>
  <c r="J30" i="17"/>
  <c r="H30" i="17"/>
  <c r="C31" i="5"/>
  <c r="CB7" i="15"/>
  <c r="R82" i="5"/>
  <c r="C28" i="5"/>
  <c r="CB4" i="15"/>
  <c r="H29" i="16"/>
  <c r="D32" i="5"/>
  <c r="CD8" i="15"/>
  <c r="D37" i="5"/>
  <c r="CD13" i="15"/>
  <c r="H12" i="17"/>
  <c r="J12" i="17"/>
  <c r="C22" i="5"/>
  <c r="CB9" i="13"/>
  <c r="I11" i="16"/>
  <c r="J11" i="16"/>
  <c r="I11" i="17"/>
  <c r="K8" i="17"/>
  <c r="K8" i="16"/>
  <c r="C33" i="5"/>
  <c r="CB9" i="15"/>
  <c r="D24" i="5"/>
  <c r="CD11" i="13"/>
  <c r="C30" i="5"/>
  <c r="CB6" i="15"/>
  <c r="D35" i="5"/>
  <c r="CD11" i="15"/>
  <c r="D23" i="5"/>
  <c r="CD10" i="13"/>
  <c r="C26" i="5"/>
  <c r="CB13" i="13"/>
  <c r="K28" i="17"/>
  <c r="K28" i="16"/>
  <c r="C20" i="5"/>
  <c r="CB7" i="13"/>
  <c r="J18" i="16"/>
  <c r="H18" i="16"/>
  <c r="I31" i="16"/>
  <c r="I31" i="17"/>
  <c r="K26" i="17"/>
  <c r="K26" i="16"/>
  <c r="C6" i="5"/>
  <c r="CB4" i="1"/>
  <c r="K13" i="16"/>
  <c r="K13" i="17"/>
  <c r="I13" i="16"/>
  <c r="C37" i="5"/>
  <c r="CB13" i="15"/>
  <c r="D34" i="5"/>
  <c r="CD10" i="15"/>
  <c r="D28" i="5"/>
  <c r="CD4" i="15"/>
  <c r="H30" i="16"/>
  <c r="I20" i="17"/>
  <c r="D26" i="5"/>
  <c r="CD13" i="13"/>
  <c r="D18" i="5"/>
  <c r="CD5" i="13"/>
  <c r="D10" i="5"/>
  <c r="CD8" i="1"/>
  <c r="D14" i="5"/>
  <c r="CD12" i="1"/>
  <c r="D31" i="5"/>
  <c r="CD7" i="15"/>
  <c r="J19" i="17"/>
  <c r="C35" i="5"/>
  <c r="CB11" i="15"/>
  <c r="R92" i="5"/>
  <c r="D20" i="5"/>
  <c r="CD7" i="13"/>
  <c r="D21" i="5"/>
  <c r="CD8" i="13"/>
  <c r="I26" i="17"/>
  <c r="I26" i="16"/>
  <c r="J26" i="16"/>
  <c r="C21" i="5"/>
  <c r="CB8" i="13"/>
  <c r="I8" i="17"/>
  <c r="D22" i="5"/>
  <c r="CD9" i="13"/>
  <c r="D19" i="5"/>
  <c r="CD6" i="13"/>
  <c r="I7" i="17"/>
  <c r="I7" i="16"/>
  <c r="H7" i="16"/>
  <c r="K11" i="16"/>
  <c r="D25" i="5"/>
  <c r="CD12" i="13"/>
  <c r="J24" i="17"/>
  <c r="H24" i="17"/>
  <c r="S82" i="5"/>
  <c r="H22" i="16"/>
  <c r="C34" i="5"/>
  <c r="CB10" i="15"/>
  <c r="D29" i="5"/>
  <c r="CD5" i="15"/>
  <c r="D30" i="5"/>
  <c r="CD6" i="15"/>
  <c r="C10" i="5"/>
  <c r="CB8" i="1"/>
  <c r="K17" i="16"/>
  <c r="K17" i="17"/>
  <c r="H27" i="16"/>
  <c r="J27" i="16"/>
  <c r="H9" i="17"/>
  <c r="J9" i="17"/>
  <c r="C24" i="5"/>
  <c r="CB11" i="13"/>
  <c r="H12" i="16"/>
  <c r="J12" i="16"/>
  <c r="J24" i="16"/>
  <c r="H24" i="16"/>
  <c r="D15" i="5"/>
  <c r="CD13" i="1"/>
  <c r="I21" i="16"/>
  <c r="I21" i="17"/>
  <c r="H21" i="17"/>
  <c r="J22" i="17"/>
  <c r="D36" i="5"/>
  <c r="CD12" i="15"/>
  <c r="H5" i="16"/>
  <c r="J5" i="16"/>
  <c r="D33" i="5"/>
  <c r="CD9" i="15"/>
  <c r="H78" i="4"/>
  <c r="P22" i="4"/>
  <c r="C36" i="5"/>
  <c r="CB12" i="15"/>
  <c r="H27" i="17"/>
  <c r="J27" i="17"/>
  <c r="D17" i="5"/>
  <c r="CD4" i="13"/>
  <c r="J9" i="16"/>
  <c r="J17" i="16"/>
  <c r="J21" i="16"/>
  <c r="H21" i="16"/>
  <c r="H17" i="17"/>
  <c r="J17" i="17"/>
  <c r="J13" i="17"/>
  <c r="H13" i="17"/>
  <c r="H7" i="17"/>
  <c r="J7" i="17"/>
  <c r="H8" i="17"/>
  <c r="J8" i="17"/>
  <c r="S99" i="5"/>
  <c r="H31" i="16"/>
  <c r="J31" i="16"/>
  <c r="H11" i="17"/>
  <c r="J11" i="17"/>
  <c r="I25" i="17"/>
  <c r="H25" i="17"/>
  <c r="I25" i="16"/>
  <c r="K16" i="16"/>
  <c r="K16" i="17"/>
  <c r="H28" i="16"/>
  <c r="J28" i="16"/>
  <c r="H26" i="16"/>
  <c r="J26" i="17"/>
  <c r="H26" i="17"/>
  <c r="H28" i="17"/>
  <c r="J28" i="17"/>
  <c r="J31" i="17"/>
  <c r="H31" i="17"/>
  <c r="H1" i="5"/>
  <c r="CB14" i="15"/>
  <c r="J21" i="17"/>
  <c r="K15" i="17"/>
  <c r="K15" i="16"/>
  <c r="F1" i="5"/>
  <c r="CH1" i="1"/>
  <c r="CH2" i="1"/>
  <c r="CH3" i="1"/>
  <c r="CH4" i="1"/>
  <c r="CH5" i="1"/>
  <c r="CH6" i="1"/>
  <c r="CH7" i="1"/>
  <c r="CH8" i="1"/>
  <c r="CH9" i="1"/>
  <c r="CH10" i="1"/>
  <c r="CH12" i="1"/>
  <c r="CH13" i="1"/>
  <c r="CH14" i="1"/>
  <c r="CH15" i="1"/>
  <c r="CH16" i="1"/>
  <c r="CH17" i="1"/>
  <c r="CH18" i="1"/>
  <c r="CH19" i="1"/>
  <c r="CH20" i="1"/>
  <c r="CH21" i="1"/>
  <c r="CG16" i="1"/>
  <c r="CG17" i="1"/>
  <c r="CB14" i="1"/>
  <c r="R83" i="5"/>
  <c r="S90" i="5"/>
  <c r="R77" i="5"/>
  <c r="I10" i="16"/>
  <c r="S92" i="5"/>
  <c r="R99" i="5"/>
  <c r="I32" i="17"/>
  <c r="R90" i="5"/>
  <c r="I23" i="16"/>
  <c r="T99" i="5"/>
  <c r="Y99" i="5"/>
  <c r="I10" i="17"/>
  <c r="T83" i="5"/>
  <c r="I16" i="16"/>
  <c r="I16" i="17"/>
  <c r="K23" i="16"/>
  <c r="K23" i="17"/>
  <c r="T92" i="5"/>
  <c r="T90" i="5"/>
  <c r="L23" i="16"/>
  <c r="I23" i="17"/>
  <c r="H23" i="17"/>
  <c r="T77" i="5"/>
  <c r="L10" i="16"/>
  <c r="Y77" i="5"/>
  <c r="P10" i="17"/>
  <c r="Y90" i="5"/>
  <c r="P23" i="17"/>
  <c r="H16" i="17"/>
  <c r="J16" i="17"/>
  <c r="J23" i="17"/>
  <c r="Y92" i="5"/>
  <c r="P25" i="17"/>
  <c r="L25" i="16"/>
  <c r="H16" i="16"/>
  <c r="J16" i="16"/>
  <c r="L32" i="16"/>
  <c r="L16" i="16"/>
  <c r="Y83" i="5"/>
  <c r="P16" i="17"/>
  <c r="AD39" i="5"/>
  <c r="Z34" i="5"/>
  <c r="AB36" i="5"/>
  <c r="AB40" i="5"/>
  <c r="AD35" i="5"/>
  <c r="AB33" i="5"/>
  <c r="AB38" i="5"/>
  <c r="AB34" i="5"/>
  <c r="Z45" i="5"/>
  <c r="Z28" i="5"/>
  <c r="Z36" i="5"/>
  <c r="Z42" i="5"/>
  <c r="AB37" i="5"/>
  <c r="AG45" i="5"/>
  <c r="AG33" i="5"/>
  <c r="AB27" i="5"/>
  <c r="AG35" i="5"/>
  <c r="AD32" i="5"/>
  <c r="AB45" i="5"/>
  <c r="AG36" i="5"/>
  <c r="AB44" i="5"/>
  <c r="AG28" i="5"/>
  <c r="AG40" i="5"/>
  <c r="AB39" i="5"/>
  <c r="AG32" i="5"/>
  <c r="AB42" i="5"/>
  <c r="Z31" i="5"/>
  <c r="AB43" i="5"/>
  <c r="AB35" i="5"/>
  <c r="AD43" i="5"/>
  <c r="Z46" i="5"/>
  <c r="AD38" i="5"/>
  <c r="AD36" i="5"/>
  <c r="AD46" i="5"/>
  <c r="AG30" i="5"/>
  <c r="AD28" i="5"/>
  <c r="AG38" i="5"/>
  <c r="Z33" i="5"/>
  <c r="AD31" i="5"/>
  <c r="AG27" i="5"/>
  <c r="AD41" i="5"/>
  <c r="Z43" i="5"/>
  <c r="AG31" i="5"/>
  <c r="AB46" i="5"/>
  <c r="AG42" i="5"/>
  <c r="AG41" i="5"/>
  <c r="AD34" i="5"/>
  <c r="AG46" i="5"/>
  <c r="AG44" i="5"/>
  <c r="AB29" i="5"/>
  <c r="AG39" i="5"/>
  <c r="AD37" i="5"/>
  <c r="AD29" i="5"/>
  <c r="AG43" i="5"/>
  <c r="AG29" i="5"/>
  <c r="AD42" i="5"/>
  <c r="Z29" i="5"/>
  <c r="AD45" i="5"/>
  <c r="AD33" i="5"/>
  <c r="Z32" i="5"/>
  <c r="AB32" i="5"/>
  <c r="Z30" i="5"/>
  <c r="AD27" i="5"/>
  <c r="Z35" i="5"/>
  <c r="AG37" i="5"/>
  <c r="Z27" i="5"/>
  <c r="AD40" i="5"/>
  <c r="AB30" i="5"/>
  <c r="Z40" i="5"/>
  <c r="Z41" i="5"/>
  <c r="Z44" i="5"/>
  <c r="AB41" i="5"/>
  <c r="AD44" i="5"/>
  <c r="AB31" i="5"/>
  <c r="Z38" i="5"/>
  <c r="Z39" i="5"/>
  <c r="AB28" i="5"/>
  <c r="AD30" i="5"/>
  <c r="Z37" i="5"/>
  <c r="AG34" i="5"/>
  <c r="AD6" i="5"/>
  <c r="AB9" i="5"/>
  <c r="AB22" i="5"/>
  <c r="AG13" i="5"/>
  <c r="AG24" i="5"/>
  <c r="Z8" i="5"/>
  <c r="Z6" i="5"/>
  <c r="AB19" i="5"/>
  <c r="AG6" i="5"/>
  <c r="AG14" i="5"/>
  <c r="AD23" i="5"/>
  <c r="AF23" i="5"/>
  <c r="AG15" i="5"/>
  <c r="AD22" i="5"/>
  <c r="Z22" i="5"/>
  <c r="AG25" i="5"/>
  <c r="AB6" i="5"/>
  <c r="AB11" i="5"/>
  <c r="AG19" i="5"/>
  <c r="AD15" i="5"/>
  <c r="AF15" i="5"/>
  <c r="AD16" i="5"/>
  <c r="AG9" i="5"/>
  <c r="AG8" i="5"/>
  <c r="AD17" i="5"/>
  <c r="AG20" i="5"/>
  <c r="AG16" i="5"/>
  <c r="AD19" i="5"/>
  <c r="AB21" i="5"/>
  <c r="AG22" i="5"/>
  <c r="Z12" i="5"/>
  <c r="AD8" i="5"/>
  <c r="Z21" i="5"/>
  <c r="AD12" i="5"/>
  <c r="AB10" i="5"/>
  <c r="Z13" i="5"/>
  <c r="AB13" i="5"/>
  <c r="AB23" i="5"/>
  <c r="AB18" i="5"/>
  <c r="AG10" i="5"/>
  <c r="AD18" i="5"/>
  <c r="AB14" i="5"/>
  <c r="AB24" i="5"/>
  <c r="AB20" i="5"/>
  <c r="AG7" i="5"/>
  <c r="AD10" i="5"/>
  <c r="AG21" i="5"/>
  <c r="AB8" i="5"/>
  <c r="AB12" i="5"/>
  <c r="AG23" i="5"/>
  <c r="AD14" i="5"/>
  <c r="Z19" i="5"/>
  <c r="Z25" i="5"/>
  <c r="Z23" i="5"/>
  <c r="Z10" i="5"/>
  <c r="Z17" i="5"/>
  <c r="AB16" i="5"/>
  <c r="AB15" i="5"/>
  <c r="Z14" i="5"/>
  <c r="Z11" i="5"/>
  <c r="AG17" i="5"/>
  <c r="Z7" i="5"/>
  <c r="AB7" i="5"/>
  <c r="AB25" i="5"/>
  <c r="AD7" i="5"/>
  <c r="AD13" i="5"/>
  <c r="AG11" i="5"/>
  <c r="Z20" i="5"/>
  <c r="AB17" i="5"/>
  <c r="AG18" i="5"/>
  <c r="AD11" i="5"/>
  <c r="AD24" i="5"/>
  <c r="Z24" i="5"/>
  <c r="Z9" i="5"/>
  <c r="Z15" i="5"/>
  <c r="Z18" i="5"/>
  <c r="AD21" i="5"/>
  <c r="AD25" i="5"/>
  <c r="AG12" i="5"/>
  <c r="Z16" i="5"/>
  <c r="AD9" i="5"/>
  <c r="AD20" i="5"/>
  <c r="Z53" i="5"/>
  <c r="Z54" i="5"/>
  <c r="AB62" i="5"/>
  <c r="AB66" i="5"/>
  <c r="Z49" i="5"/>
  <c r="AB51" i="5"/>
  <c r="AB59" i="5"/>
  <c r="Z60" i="5"/>
  <c r="Z57" i="5"/>
  <c r="AB61" i="5"/>
  <c r="AB50" i="5"/>
  <c r="Z59" i="5"/>
  <c r="Z62" i="5"/>
  <c r="AB63" i="5"/>
  <c r="Z63" i="5"/>
  <c r="AB52" i="5"/>
  <c r="Z58" i="5"/>
  <c r="AB60" i="5"/>
  <c r="Z56" i="5"/>
  <c r="Z52" i="5"/>
  <c r="AB64" i="5"/>
  <c r="Z50" i="5"/>
  <c r="Z48" i="5"/>
  <c r="Z55" i="5"/>
  <c r="AB54" i="5"/>
  <c r="AB57" i="5"/>
  <c r="AB48" i="5"/>
  <c r="AB55" i="5"/>
  <c r="Z66" i="5"/>
  <c r="AB67" i="5"/>
  <c r="Z64" i="5"/>
  <c r="Z65" i="5"/>
  <c r="Z67" i="5"/>
  <c r="AB58" i="5"/>
  <c r="Z61" i="5"/>
  <c r="Z51" i="5"/>
  <c r="AB49" i="5"/>
  <c r="AB56" i="5"/>
  <c r="AB53" i="5"/>
  <c r="AB65" i="5"/>
  <c r="X17" i="5"/>
  <c r="X21" i="5"/>
  <c r="X42" i="5"/>
  <c r="X67" i="5"/>
  <c r="X20" i="5"/>
  <c r="X15" i="5"/>
  <c r="X34" i="5"/>
  <c r="X66" i="5"/>
  <c r="X65" i="5"/>
  <c r="X45" i="5"/>
  <c r="X25" i="5"/>
  <c r="X58" i="5"/>
  <c r="X40" i="5"/>
  <c r="X38" i="5"/>
  <c r="X13" i="5"/>
  <c r="X43" i="5"/>
  <c r="X18" i="5"/>
  <c r="X41" i="5"/>
  <c r="X36" i="5"/>
  <c r="X19" i="5"/>
  <c r="X24" i="5"/>
  <c r="X22" i="5"/>
  <c r="X64" i="5"/>
  <c r="X57" i="5"/>
  <c r="X59" i="5"/>
  <c r="X39" i="5"/>
  <c r="AR49" i="5"/>
  <c r="AY48" i="5"/>
  <c r="AZ48" i="5"/>
  <c r="AT48" i="5"/>
  <c r="AW48" i="5"/>
  <c r="BC48" i="5"/>
  <c r="AZ49" i="5"/>
  <c r="AT49" i="5"/>
  <c r="AW49" i="5"/>
  <c r="BC49" i="5"/>
  <c r="AV50" i="5"/>
  <c r="AY50" i="5"/>
  <c r="AZ50" i="5"/>
  <c r="AT50" i="5"/>
  <c r="AW50" i="5"/>
  <c r="BC50" i="5"/>
  <c r="AS51" i="5"/>
  <c r="AV51" i="5"/>
  <c r="AY51" i="5"/>
  <c r="AZ51" i="5"/>
  <c r="AT51" i="5"/>
  <c r="AW51" i="5"/>
  <c r="BC51" i="5"/>
  <c r="AS52" i="5"/>
  <c r="AV52" i="5"/>
  <c r="AY52" i="5"/>
  <c r="AZ52" i="5"/>
  <c r="AT52" i="5"/>
  <c r="AW52" i="5"/>
  <c r="BC52" i="5"/>
  <c r="AS53" i="5"/>
  <c r="AV53" i="5"/>
  <c r="AY53" i="5"/>
  <c r="AZ53" i="5"/>
  <c r="AT53" i="5"/>
  <c r="AW53" i="5"/>
  <c r="BC53" i="5"/>
  <c r="AS54" i="5"/>
  <c r="AY54" i="5"/>
  <c r="AZ54" i="5"/>
  <c r="AT54" i="5"/>
  <c r="BC54" i="5"/>
  <c r="AY55" i="5"/>
  <c r="AZ55" i="5"/>
  <c r="AT55" i="5"/>
  <c r="AW55" i="5"/>
  <c r="BC55" i="5"/>
  <c r="AS56" i="5"/>
  <c r="AV56" i="5"/>
  <c r="AY56" i="5"/>
  <c r="AZ56" i="5"/>
  <c r="AT56" i="5"/>
  <c r="AW56" i="5"/>
  <c r="BC56" i="5"/>
  <c r="AS57" i="5"/>
  <c r="AV57" i="5"/>
  <c r="AY57" i="5"/>
  <c r="AZ57" i="5"/>
  <c r="AT57" i="5"/>
  <c r="AW57" i="5"/>
  <c r="BC57" i="5"/>
  <c r="AV58" i="5"/>
  <c r="AY58" i="5"/>
  <c r="AZ58" i="5"/>
  <c r="AT58" i="5"/>
  <c r="AW58" i="5"/>
  <c r="BC58" i="5"/>
  <c r="AS59" i="5"/>
  <c r="AV59" i="5"/>
  <c r="AY59" i="5"/>
  <c r="AZ59" i="5"/>
  <c r="AT59" i="5"/>
  <c r="AW59" i="5"/>
  <c r="BC59" i="5"/>
  <c r="AS60" i="5"/>
  <c r="AV60" i="5"/>
  <c r="AY60" i="5"/>
  <c r="AZ60" i="5"/>
  <c r="AT60" i="5"/>
  <c r="AW60" i="5"/>
  <c r="BC60" i="5"/>
  <c r="AS61" i="5"/>
  <c r="AV61" i="5"/>
  <c r="AY61" i="5"/>
  <c r="AZ61" i="5"/>
  <c r="AT61" i="5"/>
  <c r="AW61" i="5"/>
  <c r="BC61" i="5"/>
  <c r="AS62" i="5"/>
  <c r="AV62" i="5"/>
  <c r="AY62" i="5"/>
  <c r="AZ62" i="5"/>
  <c r="AT62" i="5"/>
  <c r="AW62" i="5"/>
  <c r="BC62" i="5"/>
  <c r="AY63" i="5"/>
  <c r="AZ63" i="5"/>
  <c r="AT63" i="5"/>
  <c r="AW63" i="5"/>
  <c r="BC63" i="5"/>
  <c r="AV64" i="5"/>
  <c r="AY64" i="5"/>
  <c r="AZ64" i="5"/>
  <c r="AT64" i="5"/>
  <c r="AW64" i="5"/>
  <c r="BC64" i="5"/>
  <c r="AS65" i="5"/>
  <c r="AV65" i="5"/>
  <c r="AY65" i="5"/>
  <c r="AZ65" i="5"/>
  <c r="AT65" i="5"/>
  <c r="AW65" i="5"/>
  <c r="BC65" i="5"/>
  <c r="AS66" i="5"/>
  <c r="AV66" i="5"/>
  <c r="AY66" i="5"/>
  <c r="AZ66" i="5"/>
  <c r="AT66" i="5"/>
  <c r="AW66" i="5"/>
  <c r="BC66" i="5"/>
  <c r="AS67" i="5"/>
  <c r="AV67" i="5"/>
  <c r="AY67" i="5"/>
  <c r="AZ67" i="5"/>
  <c r="AT67" i="5"/>
  <c r="AW67" i="5"/>
  <c r="BC6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D48" i="5"/>
  <c r="BD49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BD63" i="5"/>
  <c r="BD64" i="5"/>
  <c r="BD65" i="5"/>
  <c r="BD66" i="5"/>
  <c r="BD67" i="5"/>
  <c r="BQ49" i="5"/>
  <c r="CB20" i="15"/>
  <c r="AN50" i="5"/>
  <c r="AO53" i="5"/>
  <c r="BO50" i="5"/>
  <c r="BX21" i="15"/>
  <c r="AX52" i="5"/>
  <c r="BS52" i="5"/>
  <c r="CF23" i="15"/>
  <c r="AJ13" i="5"/>
  <c r="AS6" i="5"/>
  <c r="AV6" i="5"/>
  <c r="AY6" i="5"/>
  <c r="AZ6" i="5"/>
  <c r="AT6" i="5"/>
  <c r="AW6" i="5"/>
  <c r="BC6" i="5"/>
  <c r="AS7" i="5"/>
  <c r="AV7" i="5"/>
  <c r="AY7" i="5"/>
  <c r="AZ7" i="5"/>
  <c r="AT7" i="5"/>
  <c r="AW7" i="5"/>
  <c r="BC7" i="5"/>
  <c r="AS8" i="5"/>
  <c r="AV8" i="5"/>
  <c r="AY8" i="5"/>
  <c r="AZ8" i="5"/>
  <c r="AT8" i="5"/>
  <c r="AW8" i="5"/>
  <c r="BC8" i="5"/>
  <c r="AV9" i="5"/>
  <c r="AY9" i="5"/>
  <c r="AZ9" i="5"/>
  <c r="AT9" i="5"/>
  <c r="AW9" i="5"/>
  <c r="BC9" i="5"/>
  <c r="AS10" i="5"/>
  <c r="AV10" i="5"/>
  <c r="AY10" i="5"/>
  <c r="AZ10" i="5"/>
  <c r="AT10" i="5"/>
  <c r="AW10" i="5"/>
  <c r="BC10" i="5"/>
  <c r="AS11" i="5"/>
  <c r="AV11" i="5"/>
  <c r="AY11" i="5"/>
  <c r="AZ11" i="5"/>
  <c r="AT11" i="5"/>
  <c r="AW11" i="5"/>
  <c r="BC11" i="5"/>
  <c r="AS12" i="5"/>
  <c r="AV12" i="5"/>
  <c r="AY12" i="5"/>
  <c r="AZ12" i="5"/>
  <c r="AT12" i="5"/>
  <c r="AW12" i="5"/>
  <c r="BC12" i="5"/>
  <c r="AS13" i="5"/>
  <c r="AV13" i="5"/>
  <c r="AY13" i="5"/>
  <c r="AZ13" i="5"/>
  <c r="AT13" i="5"/>
  <c r="AW13" i="5"/>
  <c r="BC13" i="5"/>
  <c r="AS14" i="5"/>
  <c r="AV14" i="5"/>
  <c r="AY14" i="5"/>
  <c r="AZ14" i="5"/>
  <c r="AT14" i="5"/>
  <c r="AW14" i="5"/>
  <c r="BC14" i="5"/>
  <c r="AS15" i="5"/>
  <c r="AV15" i="5"/>
  <c r="AY15" i="5"/>
  <c r="AZ15" i="5"/>
  <c r="AT15" i="5"/>
  <c r="AW15" i="5"/>
  <c r="BC15" i="5"/>
  <c r="AS16" i="5"/>
  <c r="AV16" i="5"/>
  <c r="AY16" i="5"/>
  <c r="AZ16" i="5"/>
  <c r="AT16" i="5"/>
  <c r="AW16" i="5"/>
  <c r="BC16" i="5"/>
  <c r="AS17" i="5"/>
  <c r="AV17" i="5"/>
  <c r="AY17" i="5"/>
  <c r="AZ17" i="5"/>
  <c r="AT17" i="5"/>
  <c r="AW17" i="5"/>
  <c r="BC17" i="5"/>
  <c r="AS18" i="5"/>
  <c r="AV18" i="5"/>
  <c r="AY18" i="5"/>
  <c r="AZ18" i="5"/>
  <c r="AT18" i="5"/>
  <c r="AW18" i="5"/>
  <c r="BC18" i="5"/>
  <c r="AS19" i="5"/>
  <c r="AV19" i="5"/>
  <c r="AY19" i="5"/>
  <c r="AZ19" i="5"/>
  <c r="AT19" i="5"/>
  <c r="AW19" i="5"/>
  <c r="BC19" i="5"/>
  <c r="AS20" i="5"/>
  <c r="AV20" i="5"/>
  <c r="AY20" i="5"/>
  <c r="AZ20" i="5"/>
  <c r="AT20" i="5"/>
  <c r="AW20" i="5"/>
  <c r="BC20" i="5"/>
  <c r="AS21" i="5"/>
  <c r="AV21" i="5"/>
  <c r="AY21" i="5"/>
  <c r="AZ21" i="5"/>
  <c r="AT21" i="5"/>
  <c r="AW21" i="5"/>
  <c r="BC21" i="5"/>
  <c r="AS22" i="5"/>
  <c r="AV22" i="5"/>
  <c r="AY22" i="5"/>
  <c r="AZ22" i="5"/>
  <c r="AT22" i="5"/>
  <c r="AW22" i="5"/>
  <c r="BC22" i="5"/>
  <c r="AS23" i="5"/>
  <c r="AV23" i="5"/>
  <c r="AY23" i="5"/>
  <c r="AZ23" i="5"/>
  <c r="AT23" i="5"/>
  <c r="AW23" i="5"/>
  <c r="BC23" i="5"/>
  <c r="AS24" i="5"/>
  <c r="AV24" i="5"/>
  <c r="AY24" i="5"/>
  <c r="AZ24" i="5"/>
  <c r="AT24" i="5"/>
  <c r="AW24" i="5"/>
  <c r="BC24" i="5"/>
  <c r="AS25" i="5"/>
  <c r="AV25" i="5"/>
  <c r="AY25" i="5"/>
  <c r="AZ25" i="5"/>
  <c r="AT25" i="5"/>
  <c r="AW25" i="5"/>
  <c r="BC2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M13" i="5"/>
  <c r="BT26" i="1"/>
  <c r="AN12" i="5"/>
  <c r="AO11" i="5"/>
  <c r="BO12" i="5"/>
  <c r="BX25" i="1"/>
  <c r="AN23" i="5"/>
  <c r="AO25" i="5"/>
  <c r="BO23" i="5"/>
  <c r="BX36" i="1"/>
  <c r="X37" i="5"/>
  <c r="AJ36" i="5"/>
  <c r="AS27" i="5"/>
  <c r="AV27" i="5"/>
  <c r="AY27" i="5"/>
  <c r="AZ27" i="5"/>
  <c r="AT27" i="5"/>
  <c r="AW27" i="5"/>
  <c r="BC27" i="5"/>
  <c r="AS28" i="5"/>
  <c r="AY28" i="5"/>
  <c r="AZ28" i="5"/>
  <c r="AT28" i="5"/>
  <c r="AW28" i="5"/>
  <c r="BC28" i="5"/>
  <c r="AS29" i="5"/>
  <c r="AV29" i="5"/>
  <c r="AY29" i="5"/>
  <c r="AZ29" i="5"/>
  <c r="AT29" i="5"/>
  <c r="AW29" i="5"/>
  <c r="BC29" i="5"/>
  <c r="AS30" i="5"/>
  <c r="AY30" i="5"/>
  <c r="AZ30" i="5"/>
  <c r="AT30" i="5"/>
  <c r="AW30" i="5"/>
  <c r="BC30" i="5"/>
  <c r="AS31" i="5"/>
  <c r="AV31" i="5"/>
  <c r="AY31" i="5"/>
  <c r="AZ31" i="5"/>
  <c r="AT31" i="5"/>
  <c r="AW31" i="5"/>
  <c r="BC31" i="5"/>
  <c r="AV32" i="5"/>
  <c r="AY32" i="5"/>
  <c r="AZ32" i="5"/>
  <c r="AT32" i="5"/>
  <c r="AW32" i="5"/>
  <c r="BC32" i="5"/>
  <c r="AS33" i="5"/>
  <c r="AV33" i="5"/>
  <c r="AY33" i="5"/>
  <c r="AZ33" i="5"/>
  <c r="AT33" i="5"/>
  <c r="AW33" i="5"/>
  <c r="BC33" i="5"/>
  <c r="AV34" i="5"/>
  <c r="AY34" i="5"/>
  <c r="AZ34" i="5"/>
  <c r="AT34" i="5"/>
  <c r="AW34" i="5"/>
  <c r="BC34" i="5"/>
  <c r="AV35" i="5"/>
  <c r="AY35" i="5"/>
  <c r="AZ35" i="5"/>
  <c r="AT35" i="5"/>
  <c r="AW35" i="5"/>
  <c r="BC35" i="5"/>
  <c r="AS36" i="5"/>
  <c r="AV36" i="5"/>
  <c r="AY36" i="5"/>
  <c r="AZ36" i="5"/>
  <c r="AT36" i="5"/>
  <c r="AW36" i="5"/>
  <c r="BC36" i="5"/>
  <c r="AS37" i="5"/>
  <c r="AV37" i="5"/>
  <c r="AY37" i="5"/>
  <c r="AZ37" i="5"/>
  <c r="AT37" i="5"/>
  <c r="AW37" i="5"/>
  <c r="BC37" i="5"/>
  <c r="AS38" i="5"/>
  <c r="AV38" i="5"/>
  <c r="AY38" i="5"/>
  <c r="AZ38" i="5"/>
  <c r="AT38" i="5"/>
  <c r="AW38" i="5"/>
  <c r="BC38" i="5"/>
  <c r="AS39" i="5"/>
  <c r="AV39" i="5"/>
  <c r="AY39" i="5"/>
  <c r="AZ39" i="5"/>
  <c r="AT39" i="5"/>
  <c r="AW39" i="5"/>
  <c r="BC39" i="5"/>
  <c r="AS40" i="5"/>
  <c r="AV40" i="5"/>
  <c r="AY40" i="5"/>
  <c r="AZ40" i="5"/>
  <c r="AT40" i="5"/>
  <c r="AW40" i="5"/>
  <c r="BC40" i="5"/>
  <c r="AS41" i="5"/>
  <c r="AV41" i="5"/>
  <c r="AY41" i="5"/>
  <c r="AZ41" i="5"/>
  <c r="AT41" i="5"/>
  <c r="AW41" i="5"/>
  <c r="BC41" i="5"/>
  <c r="AS42" i="5"/>
  <c r="AV42" i="5"/>
  <c r="AY42" i="5"/>
  <c r="AZ42" i="5"/>
  <c r="AT42" i="5"/>
  <c r="AW42" i="5"/>
  <c r="BC42" i="5"/>
  <c r="AS43" i="5"/>
  <c r="AV43" i="5"/>
  <c r="AY43" i="5"/>
  <c r="AZ43" i="5"/>
  <c r="AT43" i="5"/>
  <c r="AW43" i="5"/>
  <c r="BC43" i="5"/>
  <c r="AS44" i="5"/>
  <c r="AV44" i="5"/>
  <c r="AY44" i="5"/>
  <c r="AZ44" i="5"/>
  <c r="AT44" i="5"/>
  <c r="AW44" i="5"/>
  <c r="BC44" i="5"/>
  <c r="AS45" i="5"/>
  <c r="AV45" i="5"/>
  <c r="AY45" i="5"/>
  <c r="AZ45" i="5"/>
  <c r="AT45" i="5"/>
  <c r="AW45" i="5"/>
  <c r="BC45" i="5"/>
  <c r="AS46" i="5"/>
  <c r="AV46" i="5"/>
  <c r="AY46" i="5"/>
  <c r="AZ46" i="5"/>
  <c r="AT46" i="5"/>
  <c r="AW46" i="5"/>
  <c r="BC4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M36" i="5"/>
  <c r="BT28" i="13"/>
  <c r="AN34" i="5"/>
  <c r="AO33" i="5"/>
  <c r="BO34" i="5"/>
  <c r="BX26" i="13"/>
  <c r="AP63" i="5"/>
  <c r="AQ63" i="5"/>
  <c r="BP63" i="5"/>
  <c r="BZ34" i="15"/>
  <c r="AX66" i="5"/>
  <c r="BS66" i="5"/>
  <c r="CF37" i="15"/>
  <c r="AU61" i="5"/>
  <c r="BR61" i="5"/>
  <c r="CD32" i="15"/>
  <c r="AR48" i="5"/>
  <c r="BQ48" i="5"/>
  <c r="CB19" i="15"/>
  <c r="AN65" i="5"/>
  <c r="AO64" i="5"/>
  <c r="BO65" i="5"/>
  <c r="BX36" i="15"/>
  <c r="AP49" i="5"/>
  <c r="AQ48" i="5"/>
  <c r="BP49" i="5"/>
  <c r="BZ20" i="15"/>
  <c r="BA55" i="5"/>
  <c r="BE55" i="5"/>
  <c r="BR26" i="15"/>
  <c r="AL65" i="5"/>
  <c r="AM64" i="5"/>
  <c r="BN65" i="5"/>
  <c r="BV36" i="15"/>
  <c r="AR65" i="5"/>
  <c r="BQ65" i="5"/>
  <c r="CB36" i="15"/>
  <c r="AX53" i="5"/>
  <c r="BS53" i="5"/>
  <c r="CF24" i="15"/>
  <c r="BA57" i="5"/>
  <c r="BE57" i="5"/>
  <c r="BR28" i="15"/>
  <c r="AL52" i="5"/>
  <c r="AM51" i="5"/>
  <c r="BN52" i="5"/>
  <c r="BV23" i="15"/>
  <c r="AR52" i="5"/>
  <c r="BQ52" i="5"/>
  <c r="CB23" i="15"/>
  <c r="AP50" i="5"/>
  <c r="AQ53" i="5"/>
  <c r="BP50" i="5"/>
  <c r="BZ21" i="15"/>
  <c r="AR64" i="5"/>
  <c r="BQ64" i="5"/>
  <c r="CB35" i="15"/>
  <c r="BA62" i="5"/>
  <c r="BE62" i="5"/>
  <c r="BR33" i="15"/>
  <c r="AU63" i="5"/>
  <c r="BR63" i="5"/>
  <c r="CD34" i="15"/>
  <c r="AL53" i="5"/>
  <c r="AM52" i="5"/>
  <c r="BN53" i="5"/>
  <c r="BV24" i="15"/>
  <c r="AR55" i="5"/>
  <c r="BQ55" i="5"/>
  <c r="CB26" i="15"/>
  <c r="AL51" i="5"/>
  <c r="AM49" i="5"/>
  <c r="BN51" i="5"/>
  <c r="BV22" i="15"/>
  <c r="AL49" i="5"/>
  <c r="AM48" i="5"/>
  <c r="BN49" i="5"/>
  <c r="BV20" i="15"/>
  <c r="AN56" i="5"/>
  <c r="AO56" i="5"/>
  <c r="BO56" i="5"/>
  <c r="BX27" i="15"/>
  <c r="AJ66" i="5"/>
  <c r="BM66" i="5"/>
  <c r="BT37" i="15"/>
  <c r="AN59" i="5"/>
  <c r="AO62" i="5"/>
  <c r="BO59" i="5"/>
  <c r="BX30" i="15"/>
  <c r="BA53" i="5"/>
  <c r="BE53" i="5"/>
  <c r="BR24" i="15"/>
  <c r="BA50" i="5"/>
  <c r="BE50" i="5"/>
  <c r="BR21" i="15"/>
  <c r="X54" i="5"/>
  <c r="AN53" i="5"/>
  <c r="AO52" i="5"/>
  <c r="BO53" i="5"/>
  <c r="BX24" i="15"/>
  <c r="AU66" i="5"/>
  <c r="BR66" i="5"/>
  <c r="CD37" i="15"/>
  <c r="AR25" i="5"/>
  <c r="BQ25" i="5"/>
  <c r="CB38" i="1"/>
  <c r="AL22" i="5"/>
  <c r="AM19" i="5"/>
  <c r="BN22" i="5"/>
  <c r="BV35" i="1"/>
  <c r="AX22" i="5"/>
  <c r="BS22" i="5"/>
  <c r="CF35" i="1"/>
  <c r="AR21" i="5"/>
  <c r="BQ21" i="5"/>
  <c r="CB34" i="1"/>
  <c r="AL18" i="5"/>
  <c r="AM17" i="5"/>
  <c r="BN18" i="5"/>
  <c r="BV31" i="1"/>
  <c r="AJ25" i="5"/>
  <c r="BM25" i="5"/>
  <c r="BT38" i="1"/>
  <c r="AU19" i="5"/>
  <c r="BR19" i="5"/>
  <c r="CD32" i="1"/>
  <c r="AJ6" i="5"/>
  <c r="BM6" i="5"/>
  <c r="BT19" i="1"/>
  <c r="X11" i="5"/>
  <c r="AR7" i="5"/>
  <c r="BQ7" i="5"/>
  <c r="CB20" i="1"/>
  <c r="AP9" i="5"/>
  <c r="AQ10" i="5"/>
  <c r="BP9" i="5"/>
  <c r="BZ22" i="1"/>
  <c r="AP15" i="5"/>
  <c r="AQ15" i="5"/>
  <c r="BP15" i="5"/>
  <c r="BZ28" i="1"/>
  <c r="AU17" i="5"/>
  <c r="BR17" i="5"/>
  <c r="CD30" i="1"/>
  <c r="AN15" i="5"/>
  <c r="AO15" i="5"/>
  <c r="BO15" i="5"/>
  <c r="BX28" i="1"/>
  <c r="AX7" i="5"/>
  <c r="BS7" i="5"/>
  <c r="CF20" i="1"/>
  <c r="AR16" i="5"/>
  <c r="BQ16" i="5"/>
  <c r="CB29" i="1"/>
  <c r="BA10" i="5"/>
  <c r="BE10" i="5"/>
  <c r="BR23" i="1"/>
  <c r="AN11" i="5"/>
  <c r="AO9" i="5"/>
  <c r="BO11" i="5"/>
  <c r="BX24" i="1"/>
  <c r="AR6" i="5"/>
  <c r="BQ6" i="5"/>
  <c r="CB19" i="1"/>
  <c r="AX11" i="5"/>
  <c r="BS11" i="5"/>
  <c r="CF24" i="1"/>
  <c r="AR8" i="5"/>
  <c r="BQ8" i="5"/>
  <c r="CB21" i="1"/>
  <c r="AN6" i="5"/>
  <c r="AO6" i="5"/>
  <c r="BO6" i="5"/>
  <c r="BX19" i="1"/>
  <c r="AR39" i="5"/>
  <c r="BQ39" i="5"/>
  <c r="CB31" i="13"/>
  <c r="AX36" i="5"/>
  <c r="BS36" i="5"/>
  <c r="CF28" i="13"/>
  <c r="AL27" i="5"/>
  <c r="AM27" i="5"/>
  <c r="BN27" i="5"/>
  <c r="BV19" i="13"/>
  <c r="AP28" i="5"/>
  <c r="AQ28" i="5"/>
  <c r="BP28" i="5"/>
  <c r="BZ20" i="13"/>
  <c r="AN37" i="5"/>
  <c r="AO37" i="5"/>
  <c r="BO37" i="5"/>
  <c r="BX29" i="13"/>
  <c r="AP36" i="5"/>
  <c r="AQ35" i="5"/>
  <c r="BP36" i="5"/>
  <c r="BZ28" i="13"/>
  <c r="AU33" i="5"/>
  <c r="BR33" i="5"/>
  <c r="CD25" i="13"/>
  <c r="BA36" i="5"/>
  <c r="BE36" i="5"/>
  <c r="BR28" i="13"/>
  <c r="AL35" i="5"/>
  <c r="AM36" i="5"/>
  <c r="BN35" i="5"/>
  <c r="BV27" i="13"/>
  <c r="AN32" i="5"/>
  <c r="AO32" i="5"/>
  <c r="BO32" i="5"/>
  <c r="BX24" i="13"/>
  <c r="X27" i="5"/>
  <c r="AR37" i="5"/>
  <c r="BQ37" i="5"/>
  <c r="CB29" i="13"/>
  <c r="AP31" i="5"/>
  <c r="AQ30" i="5"/>
  <c r="BP31" i="5"/>
  <c r="BZ23" i="13"/>
  <c r="AP39" i="5"/>
  <c r="AQ44" i="5"/>
  <c r="BP39" i="5"/>
  <c r="BZ31" i="13"/>
  <c r="AL45" i="5"/>
  <c r="AM45" i="5"/>
  <c r="BN45" i="5"/>
  <c r="BV37" i="13"/>
  <c r="AL36" i="5"/>
  <c r="AM35" i="5"/>
  <c r="BN36" i="5"/>
  <c r="BV28" i="13"/>
  <c r="AX46" i="5"/>
  <c r="BS46" i="5"/>
  <c r="CF38" i="13"/>
  <c r="AL32" i="5"/>
  <c r="AM32" i="5"/>
  <c r="BN32" i="5"/>
  <c r="BV24" i="13"/>
  <c r="X55" i="5"/>
  <c r="AR50" i="5"/>
  <c r="BQ50" i="5"/>
  <c r="CB21" i="15"/>
  <c r="AJ53" i="5"/>
  <c r="BM53" i="5"/>
  <c r="BT24" i="15"/>
  <c r="AJ56" i="5"/>
  <c r="BM56" i="5"/>
  <c r="BT27" i="15"/>
  <c r="BA51" i="5"/>
  <c r="BE51" i="5"/>
  <c r="BR22" i="15"/>
  <c r="AP23" i="5"/>
  <c r="AQ25" i="5"/>
  <c r="BP23" i="5"/>
  <c r="BZ36" i="1"/>
  <c r="AJ14" i="5"/>
  <c r="BM14" i="5"/>
  <c r="BT27" i="1"/>
  <c r="AN20" i="5"/>
  <c r="AO21" i="5"/>
  <c r="BO20" i="5"/>
  <c r="BX33" i="1"/>
  <c r="AU12" i="5"/>
  <c r="BR12" i="5"/>
  <c r="CD25" i="1"/>
  <c r="AN35" i="5"/>
  <c r="AO36" i="5"/>
  <c r="BO35" i="5"/>
  <c r="BX27" i="13"/>
  <c r="AX40" i="5"/>
  <c r="BS40" i="5"/>
  <c r="CF32" i="13"/>
  <c r="BA34" i="5"/>
  <c r="BE34" i="5"/>
  <c r="BR26" i="13"/>
  <c r="AX32" i="5"/>
  <c r="BS32" i="5"/>
  <c r="CF24" i="13"/>
  <c r="X46" i="5"/>
  <c r="AU52" i="5"/>
  <c r="BR52" i="5"/>
  <c r="CD23" i="15"/>
  <c r="AR53" i="5"/>
  <c r="BQ53" i="5"/>
  <c r="CB24" i="15"/>
  <c r="AU49" i="5"/>
  <c r="BR49" i="5"/>
  <c r="CD20" i="15"/>
  <c r="AR56" i="5"/>
  <c r="BQ56" i="5"/>
  <c r="CB27" i="15"/>
  <c r="AP66" i="5"/>
  <c r="AQ65" i="5"/>
  <c r="BP66" i="5"/>
  <c r="BZ37" i="15"/>
  <c r="AR59" i="5"/>
  <c r="BQ59" i="5"/>
  <c r="CB30" i="15"/>
  <c r="AL67" i="5"/>
  <c r="AM66" i="5"/>
  <c r="BN67" i="5"/>
  <c r="BV38" i="15"/>
  <c r="AN48" i="5"/>
  <c r="AO50" i="5"/>
  <c r="BO48" i="5"/>
  <c r="BX19" i="15"/>
  <c r="BA54" i="5"/>
  <c r="BE54" i="5"/>
  <c r="BR25" i="15"/>
  <c r="AP58" i="5"/>
  <c r="AQ58" i="5"/>
  <c r="BP58" i="5"/>
  <c r="BZ29" i="15"/>
  <c r="AL56" i="5"/>
  <c r="AM56" i="5"/>
  <c r="BN56" i="5"/>
  <c r="BV27" i="15"/>
  <c r="AJ61" i="5"/>
  <c r="BM61" i="5"/>
  <c r="BT32" i="15"/>
  <c r="AJ50" i="5"/>
  <c r="BM50" i="5"/>
  <c r="BT21" i="15"/>
  <c r="AU59" i="5"/>
  <c r="BR59" i="5"/>
  <c r="CD30" i="15"/>
  <c r="AR62" i="5"/>
  <c r="BQ62" i="5"/>
  <c r="CB33" i="15"/>
  <c r="AN60" i="5"/>
  <c r="AO59" i="5"/>
  <c r="BO60" i="5"/>
  <c r="BX31" i="15"/>
  <c r="AP57" i="5"/>
  <c r="AQ57" i="5"/>
  <c r="BP57" i="5"/>
  <c r="BZ28" i="15"/>
  <c r="AR60" i="5"/>
  <c r="BQ60" i="5"/>
  <c r="CB31" i="15"/>
  <c r="AJ59" i="5"/>
  <c r="BM59" i="5"/>
  <c r="BT30" i="15"/>
  <c r="BA52" i="5"/>
  <c r="BE52" i="5"/>
  <c r="BR23" i="15"/>
  <c r="AJ49" i="5"/>
  <c r="BM49" i="5"/>
  <c r="BT20" i="15"/>
  <c r="AN49" i="5"/>
  <c r="AO48" i="5"/>
  <c r="BO49" i="5"/>
  <c r="BX20" i="15"/>
  <c r="AJ22" i="5"/>
  <c r="BM22" i="5"/>
  <c r="BT35" i="1"/>
  <c r="AN9" i="5"/>
  <c r="AO10" i="5"/>
  <c r="BO9" i="5"/>
  <c r="BX22" i="1"/>
  <c r="AU10" i="5"/>
  <c r="BR10" i="5"/>
  <c r="CD23" i="1"/>
  <c r="AP16" i="5"/>
  <c r="AQ20" i="5"/>
  <c r="BP16" i="5"/>
  <c r="BZ29" i="1"/>
  <c r="AP13" i="5"/>
  <c r="AQ12" i="5"/>
  <c r="BP13" i="5"/>
  <c r="BZ26" i="1"/>
  <c r="BA21" i="5"/>
  <c r="BE21" i="5"/>
  <c r="BR34" i="1"/>
  <c r="AR14" i="5"/>
  <c r="BQ14" i="5"/>
  <c r="CB27" i="1"/>
  <c r="X7" i="5"/>
  <c r="AN25" i="5"/>
  <c r="AO23" i="5"/>
  <c r="BO25" i="5"/>
  <c r="BX38" i="1"/>
  <c r="AX21" i="5"/>
  <c r="BS21" i="5"/>
  <c r="CF34" i="1"/>
  <c r="AP25" i="5"/>
  <c r="AQ23" i="5"/>
  <c r="BP25" i="5"/>
  <c r="BZ38" i="1"/>
  <c r="X8" i="5"/>
  <c r="AR9" i="5"/>
  <c r="BQ9" i="5"/>
  <c r="CB22" i="1"/>
  <c r="BA14" i="5"/>
  <c r="BE14" i="5"/>
  <c r="BR27" i="1"/>
  <c r="BA20" i="5"/>
  <c r="BE20" i="5"/>
  <c r="BR33" i="1"/>
  <c r="AN10" i="5"/>
  <c r="AO13" i="5"/>
  <c r="BO10" i="5"/>
  <c r="BX23" i="1"/>
  <c r="AL19" i="5"/>
  <c r="AM18" i="5"/>
  <c r="BN19" i="5"/>
  <c r="BV32" i="1"/>
  <c r="AX9" i="5"/>
  <c r="BS9" i="5"/>
  <c r="CF22" i="1"/>
  <c r="AX8" i="5"/>
  <c r="BS8" i="5"/>
  <c r="CF21" i="1"/>
  <c r="AR19" i="5"/>
  <c r="BQ19" i="5"/>
  <c r="CB32" i="1"/>
  <c r="BA19" i="5"/>
  <c r="BE19" i="5"/>
  <c r="BR32" i="1"/>
  <c r="BA24" i="5"/>
  <c r="BE24" i="5"/>
  <c r="BR37" i="1"/>
  <c r="AX19" i="5"/>
  <c r="BS19" i="5"/>
  <c r="CF32" i="1"/>
  <c r="AP11" i="5"/>
  <c r="AQ9" i="5"/>
  <c r="BP11" i="5"/>
  <c r="BZ24" i="1"/>
  <c r="AP46" i="5"/>
  <c r="AQ46" i="5"/>
  <c r="BP46" i="5"/>
  <c r="BZ38" i="13"/>
  <c r="BA29" i="5"/>
  <c r="BE29" i="5"/>
  <c r="BR21" i="13"/>
  <c r="AJ33" i="5"/>
  <c r="BM33" i="5"/>
  <c r="BT25" i="13"/>
  <c r="AU42" i="5"/>
  <c r="BR42" i="5"/>
  <c r="CD34" i="13"/>
  <c r="AJ28" i="5"/>
  <c r="BM28" i="5"/>
  <c r="BT20" i="13"/>
  <c r="AP27" i="5"/>
  <c r="AQ27" i="5"/>
  <c r="BP27" i="5"/>
  <c r="BZ19" i="13"/>
  <c r="AJ39" i="5"/>
  <c r="BM39" i="5"/>
  <c r="BT31" i="13"/>
  <c r="BA30" i="5"/>
  <c r="BE30" i="5"/>
  <c r="BR22" i="13"/>
  <c r="AJ38" i="5"/>
  <c r="BM38" i="5"/>
  <c r="BT30" i="13"/>
  <c r="AJ42" i="5"/>
  <c r="AU46" i="5"/>
  <c r="BR46" i="5"/>
  <c r="CD38" i="13"/>
  <c r="BA39" i="5"/>
  <c r="BE39" i="5"/>
  <c r="BR31" i="13"/>
  <c r="AX29" i="5"/>
  <c r="BS29" i="5"/>
  <c r="CF21" i="13"/>
  <c r="BA41" i="5"/>
  <c r="BE41" i="5"/>
  <c r="BR33" i="13"/>
  <c r="AR32" i="5"/>
  <c r="BQ32" i="5"/>
  <c r="CB24" i="13"/>
  <c r="AJ45" i="5"/>
  <c r="BM45" i="5"/>
  <c r="BT37" i="13"/>
  <c r="AL33" i="5"/>
  <c r="AM31" i="5"/>
  <c r="BN33" i="5"/>
  <c r="BV25" i="13"/>
  <c r="AX42" i="5"/>
  <c r="BS42" i="5"/>
  <c r="CF34" i="13"/>
  <c r="BA31" i="5"/>
  <c r="BE31" i="5"/>
  <c r="BR23" i="13"/>
  <c r="AR38" i="5"/>
  <c r="BQ38" i="5"/>
  <c r="CB30" i="13"/>
  <c r="AU31" i="5"/>
  <c r="BR31" i="5"/>
  <c r="CD23" i="13"/>
  <c r="AU41" i="5"/>
  <c r="BR41" i="5"/>
  <c r="CD33" i="13"/>
  <c r="AX39" i="5"/>
  <c r="BS39" i="5"/>
  <c r="CF31" i="13"/>
  <c r="AP56" i="5"/>
  <c r="AQ56" i="5"/>
  <c r="BP56" i="5"/>
  <c r="BZ27" i="15"/>
  <c r="AJ60" i="5"/>
  <c r="BM60" i="5"/>
  <c r="BT31" i="15"/>
  <c r="AL61" i="5"/>
  <c r="AM61" i="5"/>
  <c r="BN61" i="5"/>
  <c r="BV32" i="15"/>
  <c r="AR58" i="5"/>
  <c r="BQ58" i="5"/>
  <c r="CB29" i="15"/>
  <c r="AP48" i="5"/>
  <c r="AQ50" i="5"/>
  <c r="BP48" i="5"/>
  <c r="BZ19" i="15"/>
  <c r="AN57" i="5"/>
  <c r="AO57" i="5"/>
  <c r="BO57" i="5"/>
  <c r="BX28" i="15"/>
  <c r="AP17" i="5"/>
  <c r="AQ16" i="5"/>
  <c r="BP17" i="5"/>
  <c r="BZ30" i="1"/>
  <c r="AU25" i="5"/>
  <c r="BR25" i="5"/>
  <c r="CD38" i="1"/>
  <c r="AR17" i="5"/>
  <c r="BQ17" i="5"/>
  <c r="CB30" i="1"/>
  <c r="AL25" i="5"/>
  <c r="AM23" i="5"/>
  <c r="BN25" i="5"/>
  <c r="BV38" i="1"/>
  <c r="AX15" i="5"/>
  <c r="BS15" i="5"/>
  <c r="CF28" i="1"/>
  <c r="AU23" i="5"/>
  <c r="BR23" i="5"/>
  <c r="CD36" i="1"/>
  <c r="X9" i="5"/>
  <c r="AJ15" i="5"/>
  <c r="BM15" i="5"/>
  <c r="BT28" i="1"/>
  <c r="AU7" i="5"/>
  <c r="BR7" i="5"/>
  <c r="CD20" i="1"/>
  <c r="AL6" i="5"/>
  <c r="AM6" i="5"/>
  <c r="BN6" i="5"/>
  <c r="BV19" i="1"/>
  <c r="BA22" i="5"/>
  <c r="BE22" i="5"/>
  <c r="BR35" i="1"/>
  <c r="AX20" i="5"/>
  <c r="BS20" i="5"/>
  <c r="CF33" i="1"/>
  <c r="AU11" i="5"/>
  <c r="BR11" i="5"/>
  <c r="CD24" i="1"/>
  <c r="AR15" i="5"/>
  <c r="BQ15" i="5"/>
  <c r="CB28" i="1"/>
  <c r="AX25" i="5"/>
  <c r="BS25" i="5"/>
  <c r="CF38" i="1"/>
  <c r="AN13" i="5"/>
  <c r="AO12" i="5"/>
  <c r="BO13" i="5"/>
  <c r="BX26" i="1"/>
  <c r="AU16" i="5"/>
  <c r="BR16" i="5"/>
  <c r="CD29" i="1"/>
  <c r="AU21" i="5"/>
  <c r="BR21" i="5"/>
  <c r="CD34" i="1"/>
  <c r="BA18" i="5"/>
  <c r="BE18" i="5"/>
  <c r="BR31" i="1"/>
  <c r="AJ10" i="5"/>
  <c r="BM10" i="5"/>
  <c r="BT23" i="1"/>
  <c r="AU8" i="5"/>
  <c r="BR8" i="5"/>
  <c r="CD21" i="1"/>
  <c r="AX14" i="5"/>
  <c r="BS14" i="5"/>
  <c r="CF27" i="1"/>
  <c r="BA32" i="5"/>
  <c r="BE32" i="5"/>
  <c r="BR24" i="13"/>
  <c r="AU35" i="5"/>
  <c r="BR35" i="5"/>
  <c r="CD27" i="13"/>
  <c r="AX34" i="5"/>
  <c r="BS34" i="5"/>
  <c r="CF26" i="13"/>
  <c r="AR35" i="5"/>
  <c r="BQ35" i="5"/>
  <c r="CB27" i="13"/>
  <c r="AR36" i="5"/>
  <c r="BQ36" i="5"/>
  <c r="CB28" i="13"/>
  <c r="BA44" i="5"/>
  <c r="BE44" i="5"/>
  <c r="BR36" i="13"/>
  <c r="AN46" i="5"/>
  <c r="AO46" i="5"/>
  <c r="BO46" i="5"/>
  <c r="BX38" i="13"/>
  <c r="BA43" i="5"/>
  <c r="BE43" i="5"/>
  <c r="BR35" i="13"/>
  <c r="AJ37" i="5"/>
  <c r="BM37" i="5"/>
  <c r="BT29" i="13"/>
  <c r="AP32" i="5"/>
  <c r="AQ32" i="5"/>
  <c r="BP32" i="5"/>
  <c r="BZ24" i="13"/>
  <c r="AL42" i="5"/>
  <c r="AM40" i="5"/>
  <c r="BN42" i="5"/>
  <c r="BV34" i="13"/>
  <c r="AR40" i="5"/>
  <c r="BQ40" i="5"/>
  <c r="CB32" i="13"/>
  <c r="AX44" i="5"/>
  <c r="BS44" i="5"/>
  <c r="CF36" i="13"/>
  <c r="X32" i="5"/>
  <c r="AU38" i="5"/>
  <c r="BR38" i="5"/>
  <c r="CD30" i="13"/>
  <c r="AN40" i="5"/>
  <c r="AO38" i="5"/>
  <c r="BO40" i="5"/>
  <c r="BX32" i="13"/>
  <c r="AN31" i="5"/>
  <c r="AO30" i="5"/>
  <c r="BO31" i="5"/>
  <c r="BX23" i="13"/>
  <c r="BA33" i="5"/>
  <c r="BE33" i="5"/>
  <c r="BR25" i="13"/>
  <c r="AU29" i="5"/>
  <c r="BR29" i="5"/>
  <c r="CD21" i="13"/>
  <c r="AL29" i="5"/>
  <c r="AM29" i="5"/>
  <c r="BN29" i="5"/>
  <c r="BV21" i="13"/>
  <c r="AX43" i="5"/>
  <c r="BS43" i="5"/>
  <c r="CF35" i="13"/>
  <c r="AJ55" i="5"/>
  <c r="BM55" i="5"/>
  <c r="BT26" i="15"/>
  <c r="AN64" i="5"/>
  <c r="AO67" i="5"/>
  <c r="BO64" i="5"/>
  <c r="BX35" i="15"/>
  <c r="AU62" i="5"/>
  <c r="BR62" i="5"/>
  <c r="CD33" i="15"/>
  <c r="AU67" i="5"/>
  <c r="BR67" i="5"/>
  <c r="CD38" i="15"/>
  <c r="AR51" i="5"/>
  <c r="BQ51" i="5"/>
  <c r="CB22" i="15"/>
  <c r="AR22" i="5"/>
  <c r="BQ22" i="5"/>
  <c r="CB35" i="1"/>
  <c r="AJ21" i="5"/>
  <c r="BM21" i="5"/>
  <c r="BT34" i="1"/>
  <c r="X23" i="5"/>
  <c r="AX17" i="5"/>
  <c r="BS17" i="5"/>
  <c r="CF30" i="1"/>
  <c r="AU36" i="5"/>
  <c r="BR36" i="5"/>
  <c r="CD28" i="13"/>
  <c r="BA40" i="5"/>
  <c r="BE40" i="5"/>
  <c r="BR32" i="13"/>
  <c r="AR31" i="5"/>
  <c r="BQ31" i="5"/>
  <c r="CB23" i="13"/>
  <c r="AL31" i="5"/>
  <c r="AM30" i="5"/>
  <c r="BN31" i="5"/>
  <c r="BV23" i="13"/>
  <c r="AP45" i="5"/>
  <c r="AQ45" i="5"/>
  <c r="BP45" i="5"/>
  <c r="BZ37" i="13"/>
  <c r="AJ29" i="5"/>
  <c r="BM29" i="5"/>
  <c r="BT21" i="13"/>
  <c r="AP64" i="5"/>
  <c r="AQ67" i="5"/>
  <c r="BP64" i="5"/>
  <c r="BZ35" i="15"/>
  <c r="AX67" i="5"/>
  <c r="BS67" i="5"/>
  <c r="CF38" i="15"/>
  <c r="AN63" i="5"/>
  <c r="AO63" i="5"/>
  <c r="BO63" i="5"/>
  <c r="BX34" i="15"/>
  <c r="AL55" i="5"/>
  <c r="AM55" i="5"/>
  <c r="BN55" i="5"/>
  <c r="BV26" i="15"/>
  <c r="X51" i="5"/>
  <c r="AX54" i="5"/>
  <c r="BS54" i="5"/>
  <c r="CF25" i="15"/>
  <c r="AN52" i="5"/>
  <c r="AO51" i="5"/>
  <c r="BO52" i="5"/>
  <c r="BX23" i="15"/>
  <c r="AL58" i="5"/>
  <c r="AM58" i="5"/>
  <c r="BN58" i="5"/>
  <c r="BV29" i="15"/>
  <c r="AU60" i="5"/>
  <c r="BR60" i="5"/>
  <c r="CD31" i="15"/>
  <c r="AJ62" i="5"/>
  <c r="BM62" i="5"/>
  <c r="BT33" i="15"/>
  <c r="AN61" i="5"/>
  <c r="AO61" i="5"/>
  <c r="BO61" i="5"/>
  <c r="BX32" i="15"/>
  <c r="X48" i="5"/>
  <c r="AJ48" i="5"/>
  <c r="BM48" i="5"/>
  <c r="BT19" i="15"/>
  <c r="AU65" i="5"/>
  <c r="BR65" i="5"/>
  <c r="CD36" i="15"/>
  <c r="BA49" i="5"/>
  <c r="BE49" i="5"/>
  <c r="BR20" i="15"/>
  <c r="BA58" i="5"/>
  <c r="BE58" i="5"/>
  <c r="BR29" i="15"/>
  <c r="AR54" i="5"/>
  <c r="BQ54" i="5"/>
  <c r="CB25" i="15"/>
  <c r="AN62" i="5"/>
  <c r="AO60" i="5"/>
  <c r="BO62" i="5"/>
  <c r="BX33" i="15"/>
  <c r="AJ65" i="5"/>
  <c r="BM65" i="5"/>
  <c r="BT36" i="15"/>
  <c r="AJ51" i="5"/>
  <c r="BM51" i="5"/>
  <c r="BT22" i="15"/>
  <c r="X60" i="5"/>
  <c r="AJ11" i="5"/>
  <c r="BM11" i="5"/>
  <c r="BT24" i="1"/>
  <c r="AN19" i="5"/>
  <c r="AO18" i="5"/>
  <c r="BO19" i="5"/>
  <c r="BX32" i="1"/>
  <c r="AX18" i="5"/>
  <c r="BS18" i="5"/>
  <c r="CF31" i="1"/>
  <c r="AR12" i="5"/>
  <c r="BQ12" i="5"/>
  <c r="CB25" i="1"/>
  <c r="AN14" i="5"/>
  <c r="AO14" i="5"/>
  <c r="BO14" i="5"/>
  <c r="BX27" i="1"/>
  <c r="AL10" i="5"/>
  <c r="AM13" i="5"/>
  <c r="BN10" i="5"/>
  <c r="BV23" i="1"/>
  <c r="AP7" i="5"/>
  <c r="AQ8" i="5"/>
  <c r="BP7" i="5"/>
  <c r="BZ20" i="1"/>
  <c r="AJ24" i="5"/>
  <c r="BM24" i="5"/>
  <c r="BT37" i="1"/>
  <c r="X10" i="5"/>
  <c r="AX10" i="5"/>
  <c r="BS10" i="5"/>
  <c r="CF23" i="1"/>
  <c r="BA13" i="5"/>
  <c r="BE13" i="5"/>
  <c r="BR26" i="1"/>
  <c r="BA12" i="5"/>
  <c r="BE12" i="5"/>
  <c r="BR25" i="1"/>
  <c r="BA8" i="5"/>
  <c r="BE8" i="5"/>
  <c r="BR21" i="1"/>
  <c r="AR23" i="5"/>
  <c r="BQ23" i="5"/>
  <c r="CB36" i="1"/>
  <c r="AR11" i="5"/>
  <c r="BQ11" i="5"/>
  <c r="CB24" i="1"/>
  <c r="AJ19" i="5"/>
  <c r="BM19" i="5"/>
  <c r="BT32" i="1"/>
  <c r="AJ12" i="5"/>
  <c r="BM12" i="5"/>
  <c r="BT25" i="1"/>
  <c r="X6" i="5"/>
  <c r="AL11" i="5"/>
  <c r="AM9" i="5"/>
  <c r="BN11" i="5"/>
  <c r="BV24" i="1"/>
  <c r="AJ20" i="5"/>
  <c r="BM20" i="5"/>
  <c r="BT33" i="1"/>
  <c r="AN16" i="5"/>
  <c r="AO20" i="5"/>
  <c r="BO16" i="5"/>
  <c r="BX29" i="1"/>
  <c r="AU28" i="5"/>
  <c r="BR28" i="5"/>
  <c r="CD20" i="13"/>
  <c r="AN44" i="5"/>
  <c r="AO43" i="5"/>
  <c r="BO44" i="5"/>
  <c r="BX36" i="13"/>
  <c r="AR27" i="5"/>
  <c r="BQ27" i="5"/>
  <c r="CB19" i="13"/>
  <c r="AJ27" i="5"/>
  <c r="BM27" i="5"/>
  <c r="BT19" i="13"/>
  <c r="AR44" i="5"/>
  <c r="BQ44" i="5"/>
  <c r="CB36" i="13"/>
  <c r="AJ30" i="5"/>
  <c r="BM30" i="5"/>
  <c r="BT22" i="13"/>
  <c r="BA35" i="5"/>
  <c r="BE35" i="5"/>
  <c r="BR27" i="13"/>
  <c r="X31" i="5"/>
  <c r="AL30" i="5"/>
  <c r="AM34" i="5"/>
  <c r="BN30" i="5"/>
  <c r="BV22" i="13"/>
  <c r="AU34" i="5"/>
  <c r="BR34" i="5"/>
  <c r="CD26" i="13"/>
  <c r="AN43" i="5"/>
  <c r="AO42" i="5"/>
  <c r="BO43" i="5"/>
  <c r="BX35" i="13"/>
  <c r="AU44" i="5"/>
  <c r="BR44" i="5"/>
  <c r="CD36" i="13"/>
  <c r="AX33" i="5"/>
  <c r="BS33" i="5"/>
  <c r="CF25" i="13"/>
  <c r="AX45" i="5"/>
  <c r="BS45" i="5"/>
  <c r="CF37" i="13"/>
  <c r="BA42" i="5"/>
  <c r="BE42" i="5"/>
  <c r="BR34" i="13"/>
  <c r="AX31" i="5"/>
  <c r="BS31" i="5"/>
  <c r="CF23" i="13"/>
  <c r="X28" i="5"/>
  <c r="AP30" i="5"/>
  <c r="AQ34" i="5"/>
  <c r="BP30" i="5"/>
  <c r="BZ22" i="13"/>
  <c r="BA27" i="5"/>
  <c r="BE27" i="5"/>
  <c r="BR19" i="13"/>
  <c r="AX57" i="5"/>
  <c r="BS57" i="5"/>
  <c r="CF28" i="15"/>
  <c r="AP59" i="5"/>
  <c r="AQ62" i="5"/>
  <c r="BP59" i="5"/>
  <c r="BZ30" i="15"/>
  <c r="BA63" i="5"/>
  <c r="BE63" i="5"/>
  <c r="BR34" i="15"/>
  <c r="AR66" i="5"/>
  <c r="BQ66" i="5"/>
  <c r="CB37" i="15"/>
  <c r="X50" i="5"/>
  <c r="AJ63" i="5"/>
  <c r="BM63" i="5"/>
  <c r="BT34" i="15"/>
  <c r="AN24" i="5"/>
  <c r="AO24" i="5"/>
  <c r="BO24" i="5"/>
  <c r="BX37" i="1"/>
  <c r="AL12" i="5"/>
  <c r="AM11" i="5"/>
  <c r="BN12" i="5"/>
  <c r="BV25" i="1"/>
  <c r="AJ17" i="5"/>
  <c r="BM17" i="5"/>
  <c r="BT30" i="1"/>
  <c r="AU15" i="5"/>
  <c r="BR15" i="5"/>
  <c r="CD28" i="1"/>
  <c r="AL20" i="5"/>
  <c r="AM21" i="5"/>
  <c r="BN20" i="5"/>
  <c r="BV33" i="1"/>
  <c r="AX24" i="5"/>
  <c r="BS24" i="5"/>
  <c r="CF37" i="1"/>
  <c r="AX37" i="5"/>
  <c r="BS37" i="5"/>
  <c r="CF29" i="13"/>
  <c r="AP34" i="5"/>
  <c r="AQ33" i="5"/>
  <c r="BP34" i="5"/>
  <c r="BZ26" i="13"/>
  <c r="AX41" i="5"/>
  <c r="BS41" i="5"/>
  <c r="CF33" i="13"/>
  <c r="X33" i="5"/>
  <c r="AR46" i="5"/>
  <c r="BQ46" i="5"/>
  <c r="CB38" i="13"/>
  <c r="AP43" i="5"/>
  <c r="AQ42" i="5"/>
  <c r="BP43" i="5"/>
  <c r="BZ35" i="13"/>
  <c r="AU50" i="5"/>
  <c r="BR50" i="5"/>
  <c r="CD21" i="15"/>
  <c r="BA48" i="5"/>
  <c r="BE48" i="5"/>
  <c r="BR19" i="15"/>
  <c r="BA64" i="5"/>
  <c r="BE64" i="5"/>
  <c r="BR35" i="15"/>
  <c r="AX51" i="5"/>
  <c r="BS51" i="5"/>
  <c r="CF22" i="15"/>
  <c r="X63" i="5"/>
  <c r="AP65" i="5"/>
  <c r="AQ64" i="5"/>
  <c r="BP65" i="5"/>
  <c r="BZ36" i="15"/>
  <c r="AU56" i="5"/>
  <c r="BR56" i="5"/>
  <c r="CD27" i="15"/>
  <c r="AX62" i="5"/>
  <c r="BS62" i="5"/>
  <c r="CF33" i="15"/>
  <c r="AR57" i="5"/>
  <c r="BQ57" i="5"/>
  <c r="CB28" i="15"/>
  <c r="AL66" i="5"/>
  <c r="AM65" i="5"/>
  <c r="BN66" i="5"/>
  <c r="BV37" i="15"/>
  <c r="AX48" i="5"/>
  <c r="BS48" i="5"/>
  <c r="CF19" i="15"/>
  <c r="BA59" i="5"/>
  <c r="BE59" i="5"/>
  <c r="BR30" i="15"/>
  <c r="AU51" i="5"/>
  <c r="BR51" i="5"/>
  <c r="CD22" i="15"/>
  <c r="AP54" i="5"/>
  <c r="AQ54" i="5"/>
  <c r="BP54" i="5"/>
  <c r="BZ25" i="15"/>
  <c r="BA61" i="5"/>
  <c r="BE61" i="5"/>
  <c r="BR32" i="15"/>
  <c r="AP55" i="5"/>
  <c r="AQ55" i="5"/>
  <c r="BP55" i="5"/>
  <c r="BZ26" i="15"/>
  <c r="AX60" i="5"/>
  <c r="BS60" i="5"/>
  <c r="CF31" i="15"/>
  <c r="AX50" i="5"/>
  <c r="BS50" i="5"/>
  <c r="CF21" i="15"/>
  <c r="AX65" i="5"/>
  <c r="BS65" i="5"/>
  <c r="CF36" i="15"/>
  <c r="AP52" i="5"/>
  <c r="AQ51" i="5"/>
  <c r="BP52" i="5"/>
  <c r="BZ23" i="15"/>
  <c r="AU53" i="5"/>
  <c r="BR53" i="5"/>
  <c r="CD24" i="15"/>
  <c r="BA60" i="5"/>
  <c r="BE60" i="5"/>
  <c r="BR31" i="15"/>
  <c r="AN7" i="5"/>
  <c r="AO8" i="5"/>
  <c r="BO7" i="5"/>
  <c r="BX20" i="1"/>
  <c r="BA17" i="5"/>
  <c r="BE17" i="5"/>
  <c r="BR30" i="1"/>
  <c r="BA25" i="5"/>
  <c r="BE25" i="5"/>
  <c r="BR38" i="1"/>
  <c r="AR13" i="5"/>
  <c r="BQ13" i="5"/>
  <c r="CB26" i="1"/>
  <c r="AJ9" i="5"/>
  <c r="BM9" i="5"/>
  <c r="BT22" i="1"/>
  <c r="AR20" i="5"/>
  <c r="BQ20" i="5"/>
  <c r="CB33" i="1"/>
  <c r="X14" i="5"/>
  <c r="AU18" i="5"/>
  <c r="BR18" i="5"/>
  <c r="CD31" i="1"/>
  <c r="AR24" i="5"/>
  <c r="BQ24" i="5"/>
  <c r="CB37" i="1"/>
  <c r="AP24" i="5"/>
  <c r="AQ24" i="5"/>
  <c r="BP24" i="5"/>
  <c r="BZ37" i="1"/>
  <c r="AP8" i="5"/>
  <c r="AQ7" i="5"/>
  <c r="BP8" i="5"/>
  <c r="BZ21" i="1"/>
  <c r="AL24" i="5"/>
  <c r="AM24" i="5"/>
  <c r="BN24" i="5"/>
  <c r="BV37" i="1"/>
  <c r="X12" i="5"/>
  <c r="AL17" i="5"/>
  <c r="AM16" i="5"/>
  <c r="BN17" i="5"/>
  <c r="BV30" i="1"/>
  <c r="AX6" i="5"/>
  <c r="BS6" i="5"/>
  <c r="CF19" i="1"/>
  <c r="AP12" i="5"/>
  <c r="AQ11" i="5"/>
  <c r="BP12" i="5"/>
  <c r="BZ25" i="1"/>
  <c r="AX23" i="5"/>
  <c r="BS23" i="5"/>
  <c r="CF36" i="1"/>
  <c r="BA11" i="5"/>
  <c r="BE11" i="5"/>
  <c r="BR24" i="1"/>
  <c r="AR33" i="5"/>
  <c r="BQ33" i="5"/>
  <c r="CB25" i="13"/>
  <c r="AL37" i="5"/>
  <c r="AM37" i="5"/>
  <c r="BN37" i="5"/>
  <c r="BV29" i="13"/>
  <c r="AN45" i="5"/>
  <c r="AO45" i="5"/>
  <c r="BO45" i="5"/>
  <c r="BX37" i="13"/>
  <c r="AR41" i="5"/>
  <c r="BQ41" i="5"/>
  <c r="CB33" i="13"/>
  <c r="AN38" i="5"/>
  <c r="AO41" i="5"/>
  <c r="BO38" i="5"/>
  <c r="BX30" i="13"/>
  <c r="AN41" i="5"/>
  <c r="AO39" i="5"/>
  <c r="BO41" i="5"/>
  <c r="BX33" i="13"/>
  <c r="AX28" i="5"/>
  <c r="BS28" i="5"/>
  <c r="CF20" i="13"/>
  <c r="AL44" i="5"/>
  <c r="AM43" i="5"/>
  <c r="BN44" i="5"/>
  <c r="BV36" i="13"/>
  <c r="X35" i="5"/>
  <c r="BA46" i="5"/>
  <c r="BE46" i="5"/>
  <c r="BR38" i="13"/>
  <c r="AJ40" i="5"/>
  <c r="BM40" i="5"/>
  <c r="BT32" i="13"/>
  <c r="AP29" i="5"/>
  <c r="AQ29" i="5"/>
  <c r="BP29" i="5"/>
  <c r="BZ21" i="13"/>
  <c r="AN30" i="5"/>
  <c r="AO34" i="5"/>
  <c r="BO30" i="5"/>
  <c r="BX22" i="13"/>
  <c r="AX35" i="5"/>
  <c r="BS35" i="5"/>
  <c r="CF27" i="13"/>
  <c r="AU27" i="5"/>
  <c r="BR27" i="5"/>
  <c r="CD19" i="13"/>
  <c r="AL40" i="5"/>
  <c r="AM38" i="5"/>
  <c r="BN40" i="5"/>
  <c r="BV32" i="13"/>
  <c r="AJ41" i="5"/>
  <c r="BM41" i="5"/>
  <c r="BT33" i="13"/>
  <c r="AX38" i="5"/>
  <c r="BS38" i="5"/>
  <c r="CF30" i="13"/>
  <c r="AJ35" i="5"/>
  <c r="BM35" i="5"/>
  <c r="BT27" i="13"/>
  <c r="AR42" i="5"/>
  <c r="AX30" i="5"/>
  <c r="BS30" i="5"/>
  <c r="CF22" i="13"/>
  <c r="AP44" i="5"/>
  <c r="AQ43" i="5"/>
  <c r="BP44" i="5"/>
  <c r="BZ36" i="13"/>
  <c r="AL38" i="5"/>
  <c r="AM41" i="5"/>
  <c r="BN38" i="5"/>
  <c r="BV30" i="13"/>
  <c r="AR43" i="5"/>
  <c r="BQ43" i="5"/>
  <c r="CB35" i="13"/>
  <c r="AX27" i="5"/>
  <c r="BS27" i="5"/>
  <c r="CF19" i="13"/>
  <c r="AX55" i="5"/>
  <c r="BS55" i="5"/>
  <c r="CF26" i="15"/>
  <c r="X49" i="5"/>
  <c r="AJ23" i="5"/>
  <c r="BM23" i="5"/>
  <c r="BT36" i="1"/>
  <c r="AP10" i="5"/>
  <c r="AQ13" i="5"/>
  <c r="BP10" i="5"/>
  <c r="BZ23" i="1"/>
  <c r="AR29" i="5"/>
  <c r="BQ29" i="5"/>
  <c r="CB21" i="13"/>
  <c r="AU39" i="5"/>
  <c r="BR39" i="5"/>
  <c r="CD31" i="13"/>
  <c r="AL34" i="5"/>
  <c r="AM33" i="5"/>
  <c r="BN34" i="5"/>
  <c r="BV26" i="13"/>
  <c r="AL41" i="5"/>
  <c r="AM39" i="5"/>
  <c r="BN41" i="5"/>
  <c r="BV33" i="13"/>
  <c r="AU43" i="5"/>
  <c r="BR43" i="5"/>
  <c r="CD35" i="13"/>
  <c r="AR61" i="5"/>
  <c r="BQ61" i="5"/>
  <c r="CB32" i="15"/>
  <c r="BA66" i="5"/>
  <c r="BE66" i="5"/>
  <c r="BR37" i="15"/>
  <c r="X62" i="5"/>
  <c r="AX49" i="5"/>
  <c r="BS49" i="5"/>
  <c r="CF20" i="15"/>
  <c r="X61" i="5"/>
  <c r="AU54" i="5"/>
  <c r="BR54" i="5"/>
  <c r="CD25" i="15"/>
  <c r="AU58" i="5"/>
  <c r="BR58" i="5"/>
  <c r="CD29" i="15"/>
  <c r="AJ64" i="5"/>
  <c r="BM64" i="5"/>
  <c r="BT35" i="15"/>
  <c r="AU64" i="5"/>
  <c r="BR64" i="5"/>
  <c r="CD35" i="15"/>
  <c r="AX64" i="5"/>
  <c r="BS64" i="5"/>
  <c r="CF35" i="15"/>
  <c r="AP61" i="5"/>
  <c r="AQ61" i="5"/>
  <c r="BP61" i="5"/>
  <c r="BZ32" i="15"/>
  <c r="AL50" i="5"/>
  <c r="AM53" i="5"/>
  <c r="BN50" i="5"/>
  <c r="BV21" i="15"/>
  <c r="AJ52" i="5"/>
  <c r="BM52" i="5"/>
  <c r="BT23" i="15"/>
  <c r="AJ54" i="5"/>
  <c r="BM54" i="5"/>
  <c r="BT25" i="15"/>
  <c r="AP62" i="5"/>
  <c r="AQ60" i="5"/>
  <c r="BP62" i="5"/>
  <c r="BZ33" i="15"/>
  <c r="AN55" i="5"/>
  <c r="BO55" i="5"/>
  <c r="BX26" i="15"/>
  <c r="X56" i="5"/>
  <c r="AR67" i="5"/>
  <c r="BQ67" i="5"/>
  <c r="CB38" i="15"/>
  <c r="AN66" i="5"/>
  <c r="AO65" i="5"/>
  <c r="BO66" i="5"/>
  <c r="BX37" i="15"/>
  <c r="BA65" i="5"/>
  <c r="BE65" i="5"/>
  <c r="BR36" i="15"/>
  <c r="BA56" i="5"/>
  <c r="BE56" i="5"/>
  <c r="BR27" i="15"/>
  <c r="AP60" i="5"/>
  <c r="AQ59" i="5"/>
  <c r="BP60" i="5"/>
  <c r="BZ31" i="15"/>
  <c r="AX63" i="5"/>
  <c r="BS63" i="5"/>
  <c r="CF34" i="15"/>
  <c r="AN67" i="5"/>
  <c r="AO66" i="5"/>
  <c r="BO67" i="5"/>
  <c r="BX38" i="15"/>
  <c r="AN58" i="5"/>
  <c r="AO58" i="5"/>
  <c r="BO58" i="5"/>
  <c r="BX29" i="15"/>
  <c r="AL59" i="5"/>
  <c r="AM62" i="5"/>
  <c r="BN59" i="5"/>
  <c r="BV30" i="15"/>
  <c r="AP51" i="5"/>
  <c r="AQ49" i="5"/>
  <c r="BP51" i="5"/>
  <c r="BZ22" i="15"/>
  <c r="AL60" i="5"/>
  <c r="AM59" i="5"/>
  <c r="BN60" i="5"/>
  <c r="BV31" i="15"/>
  <c r="AR10" i="5"/>
  <c r="BQ10" i="5"/>
  <c r="CB23" i="1"/>
  <c r="AU14" i="5"/>
  <c r="BR14" i="5"/>
  <c r="CD27" i="1"/>
  <c r="AU22" i="5"/>
  <c r="BR22" i="5"/>
  <c r="CD35" i="1"/>
  <c r="AN17" i="5"/>
  <c r="AO16" i="5"/>
  <c r="BO17" i="5"/>
  <c r="BX30" i="1"/>
  <c r="AU24" i="5"/>
  <c r="BR24" i="5"/>
  <c r="CD37" i="1"/>
  <c r="AN8" i="5"/>
  <c r="AO7" i="5"/>
  <c r="BO8" i="5"/>
  <c r="BX21" i="1"/>
  <c r="AX13" i="5"/>
  <c r="BS13" i="5"/>
  <c r="CF26" i="1"/>
  <c r="AL21" i="5"/>
  <c r="AM22" i="5"/>
  <c r="BN21" i="5"/>
  <c r="BV34" i="1"/>
  <c r="AP19" i="5"/>
  <c r="AQ18" i="5"/>
  <c r="BP19" i="5"/>
  <c r="BZ32" i="1"/>
  <c r="AJ16" i="5"/>
  <c r="BM16" i="5"/>
  <c r="BT29" i="1"/>
  <c r="AU13" i="5"/>
  <c r="BR13" i="5"/>
  <c r="CD26" i="1"/>
  <c r="AL14" i="5"/>
  <c r="AM14" i="5"/>
  <c r="BN14" i="5"/>
  <c r="BV27" i="1"/>
  <c r="AL13" i="5"/>
  <c r="AM12" i="5"/>
  <c r="BN13" i="5"/>
  <c r="BV26" i="1"/>
  <c r="AP20" i="5"/>
  <c r="AQ21" i="5"/>
  <c r="BP20" i="5"/>
  <c r="BZ33" i="1"/>
  <c r="AN21" i="5"/>
  <c r="AO22" i="5"/>
  <c r="BO21" i="5"/>
  <c r="BX34" i="1"/>
  <c r="BA6" i="5"/>
  <c r="BE6" i="5"/>
  <c r="BR19" i="1"/>
  <c r="AJ18" i="5"/>
  <c r="BM18" i="5"/>
  <c r="BT31" i="1"/>
  <c r="AL9" i="5"/>
  <c r="AM10" i="5"/>
  <c r="BN9" i="5"/>
  <c r="BV22" i="1"/>
  <c r="AP6" i="5"/>
  <c r="AQ6" i="5"/>
  <c r="BP6" i="5"/>
  <c r="BZ19" i="1"/>
  <c r="AN18" i="5"/>
  <c r="AO17" i="5"/>
  <c r="BO18" i="5"/>
  <c r="BX31" i="1"/>
  <c r="AX16" i="5"/>
  <c r="BS16" i="5"/>
  <c r="CF29" i="1"/>
  <c r="AN22" i="5"/>
  <c r="AO19" i="5"/>
  <c r="BO22" i="5"/>
  <c r="BX35" i="1"/>
  <c r="X30" i="5"/>
  <c r="X44" i="5"/>
  <c r="AE44" i="5"/>
  <c r="AF44" i="5"/>
  <c r="AJ34" i="5"/>
  <c r="BM34" i="5"/>
  <c r="BT26" i="13"/>
  <c r="AN28" i="5"/>
  <c r="AO28" i="5"/>
  <c r="BO28" i="5"/>
  <c r="BX20" i="13"/>
  <c r="AR45" i="5"/>
  <c r="BQ45" i="5"/>
  <c r="CB37" i="13"/>
  <c r="BA37" i="5"/>
  <c r="BE37" i="5"/>
  <c r="BR29" i="13"/>
  <c r="AN27" i="5"/>
  <c r="AO27" i="5"/>
  <c r="BO27" i="5"/>
  <c r="BX19" i="13"/>
  <c r="AL46" i="5"/>
  <c r="AM46" i="5"/>
  <c r="BN46" i="5"/>
  <c r="BV38" i="13"/>
  <c r="AU40" i="5"/>
  <c r="BR40" i="5"/>
  <c r="CD32" i="13"/>
  <c r="AU45" i="5"/>
  <c r="BR45" i="5"/>
  <c r="CD37" i="13"/>
  <c r="BA45" i="5"/>
  <c r="BE45" i="5"/>
  <c r="BR37" i="13"/>
  <c r="AU37" i="5"/>
  <c r="BR37" i="5"/>
  <c r="CD29" i="13"/>
  <c r="AN29" i="5"/>
  <c r="AO29" i="5"/>
  <c r="BO29" i="5"/>
  <c r="BX21" i="13"/>
  <c r="AR34" i="5"/>
  <c r="BQ34" i="5"/>
  <c r="CB26" i="13"/>
  <c r="AP40" i="5"/>
  <c r="AQ38" i="5"/>
  <c r="BP40" i="5"/>
  <c r="BZ32" i="13"/>
  <c r="BA38" i="5"/>
  <c r="BE38" i="5"/>
  <c r="BR30" i="13"/>
  <c r="X29" i="5"/>
  <c r="AP41" i="5"/>
  <c r="AQ39" i="5"/>
  <c r="BP41" i="5"/>
  <c r="BZ33" i="13"/>
  <c r="AJ31" i="5"/>
  <c r="BM31" i="5"/>
  <c r="BT23" i="13"/>
  <c r="X16" i="5"/>
  <c r="AX56" i="5"/>
  <c r="BS56" i="5"/>
  <c r="CF27" i="15"/>
  <c r="AP53" i="5"/>
  <c r="AQ52" i="5"/>
  <c r="BP53" i="5"/>
  <c r="BZ24" i="15"/>
  <c r="AX59" i="5"/>
  <c r="BS59" i="5"/>
  <c r="CF30" i="15"/>
  <c r="AJ58" i="5"/>
  <c r="BM58" i="5"/>
  <c r="BT29" i="15"/>
  <c r="AR63" i="5"/>
  <c r="BQ63" i="5"/>
  <c r="CB34" i="15"/>
  <c r="AL57" i="5"/>
  <c r="AM57" i="5"/>
  <c r="BN57" i="5"/>
  <c r="BV28" i="15"/>
  <c r="BA67" i="5"/>
  <c r="BE67" i="5"/>
  <c r="BR38" i="15"/>
  <c r="AL63" i="5"/>
  <c r="AM63" i="5"/>
  <c r="BN63" i="5"/>
  <c r="BV34" i="15"/>
  <c r="AL64" i="5"/>
  <c r="AM67" i="5"/>
  <c r="BN64" i="5"/>
  <c r="BV35" i="15"/>
  <c r="AJ57" i="5"/>
  <c r="BM57" i="5"/>
  <c r="BT28" i="15"/>
  <c r="AN51" i="5"/>
  <c r="AO49" i="5"/>
  <c r="BO51" i="5"/>
  <c r="BX22" i="15"/>
  <c r="X53" i="5"/>
  <c r="AL54" i="5"/>
  <c r="AM54" i="5"/>
  <c r="BN54" i="5"/>
  <c r="BV25" i="15"/>
  <c r="AU57" i="5"/>
  <c r="BR57" i="5"/>
  <c r="CD28" i="15"/>
  <c r="X52" i="5"/>
  <c r="AX61" i="5"/>
  <c r="BS61" i="5"/>
  <c r="CF32" i="15"/>
  <c r="AL62" i="5"/>
  <c r="AM60" i="5"/>
  <c r="BN62" i="5"/>
  <c r="BV33" i="15"/>
  <c r="AN54" i="5"/>
  <c r="AO54" i="5"/>
  <c r="BO54" i="5"/>
  <c r="BX25" i="15"/>
  <c r="AX58" i="5"/>
  <c r="BS58" i="5"/>
  <c r="CF29" i="15"/>
  <c r="AU48" i="5"/>
  <c r="BR48" i="5"/>
  <c r="CD19" i="15"/>
  <c r="AU55" i="5"/>
  <c r="BR55" i="5"/>
  <c r="CD26" i="15"/>
  <c r="AJ67" i="5"/>
  <c r="BM67" i="5"/>
  <c r="BT38" i="15"/>
  <c r="AP67" i="5"/>
  <c r="AQ66" i="5"/>
  <c r="BP67" i="5"/>
  <c r="BZ38" i="15"/>
  <c r="AL48" i="5"/>
  <c r="AM50" i="5"/>
  <c r="BN48" i="5"/>
  <c r="BV19" i="15"/>
  <c r="AJ7" i="5"/>
  <c r="BM7" i="5"/>
  <c r="BT20" i="1"/>
  <c r="AU6" i="5"/>
  <c r="BR6" i="5"/>
  <c r="CD19" i="1"/>
  <c r="AP18" i="5"/>
  <c r="AQ17" i="5"/>
  <c r="BP18" i="5"/>
  <c r="BZ31" i="1"/>
  <c r="AL15" i="5"/>
  <c r="AM15" i="5"/>
  <c r="BN15" i="5"/>
  <c r="BV28" i="1"/>
  <c r="AU20" i="5"/>
  <c r="BR20" i="5"/>
  <c r="CD33" i="1"/>
  <c r="BA23" i="5"/>
  <c r="BE23" i="5"/>
  <c r="BR36" i="1"/>
  <c r="AL16" i="5"/>
  <c r="AM20" i="5"/>
  <c r="BN16" i="5"/>
  <c r="BV29" i="1"/>
  <c r="AL23" i="5"/>
  <c r="AM25" i="5"/>
  <c r="BN23" i="5"/>
  <c r="BV36" i="1"/>
  <c r="AX12" i="5"/>
  <c r="BS12" i="5"/>
  <c r="CF25" i="1"/>
  <c r="AP14" i="5"/>
  <c r="AQ14" i="5"/>
  <c r="BP14" i="5"/>
  <c r="BZ27" i="1"/>
  <c r="AP22" i="5"/>
  <c r="AQ19" i="5"/>
  <c r="BP22" i="5"/>
  <c r="BZ35" i="1"/>
  <c r="AL8" i="5"/>
  <c r="AM7" i="5"/>
  <c r="BN8" i="5"/>
  <c r="BV21" i="1"/>
  <c r="AP21" i="5"/>
  <c r="AQ22" i="5"/>
  <c r="BP21" i="5"/>
  <c r="BZ34" i="1"/>
  <c r="BA16" i="5"/>
  <c r="BE16" i="5"/>
  <c r="BR29" i="1"/>
  <c r="BA9" i="5"/>
  <c r="BE9" i="5"/>
  <c r="BR22" i="1"/>
  <c r="AL7" i="5"/>
  <c r="AM8" i="5"/>
  <c r="BN7" i="5"/>
  <c r="BV20" i="1"/>
  <c r="AU9" i="5"/>
  <c r="BR9" i="5"/>
  <c r="CD22" i="1"/>
  <c r="BA15" i="5"/>
  <c r="BE15" i="5"/>
  <c r="BR28" i="1"/>
  <c r="AJ8" i="5"/>
  <c r="BM8" i="5"/>
  <c r="BT21" i="1"/>
  <c r="AR18" i="5"/>
  <c r="BQ18" i="5"/>
  <c r="CB31" i="1"/>
  <c r="BA7" i="5"/>
  <c r="BE7" i="5"/>
  <c r="BR20" i="1"/>
  <c r="AL43" i="5"/>
  <c r="AM42" i="5"/>
  <c r="BN43" i="5"/>
  <c r="BV35" i="13"/>
  <c r="AN39" i="5"/>
  <c r="AO44" i="5"/>
  <c r="BO39" i="5"/>
  <c r="BX31" i="13"/>
  <c r="AN33" i="5"/>
  <c r="AO31" i="5"/>
  <c r="BO33" i="5"/>
  <c r="BX25" i="13"/>
  <c r="AU30" i="5"/>
  <c r="BR30" i="5"/>
  <c r="CD22" i="13"/>
  <c r="AR28" i="5"/>
  <c r="BQ28" i="5"/>
  <c r="CB20" i="13"/>
  <c r="AU32" i="5"/>
  <c r="BR32" i="5"/>
  <c r="CD24" i="13"/>
  <c r="BA28" i="5"/>
  <c r="BE28" i="5"/>
  <c r="BR20" i="13"/>
  <c r="AN42" i="5"/>
  <c r="AO40" i="5"/>
  <c r="BO42" i="5"/>
  <c r="BX34" i="13"/>
  <c r="AJ43" i="5"/>
  <c r="BM43" i="5"/>
  <c r="BT35" i="13"/>
  <c r="AR30" i="5"/>
  <c r="BQ30" i="5"/>
  <c r="CB22" i="13"/>
  <c r="AL28" i="5"/>
  <c r="AM28" i="5"/>
  <c r="BN28" i="5"/>
  <c r="BV20" i="13"/>
  <c r="AJ32" i="5"/>
  <c r="BM32" i="5"/>
  <c r="BT24" i="13"/>
  <c r="AP42" i="5"/>
  <c r="AQ40" i="5"/>
  <c r="BP42" i="5"/>
  <c r="BZ34" i="13"/>
  <c r="AP37" i="5"/>
  <c r="AQ37" i="5"/>
  <c r="BP37" i="5"/>
  <c r="BZ29" i="13"/>
  <c r="AP35" i="5"/>
  <c r="AQ36" i="5"/>
  <c r="BP35" i="5"/>
  <c r="BZ27" i="13"/>
  <c r="AN36" i="5"/>
  <c r="AO35" i="5"/>
  <c r="BO36" i="5"/>
  <c r="BX28" i="13"/>
  <c r="AJ44" i="5"/>
  <c r="BM44" i="5"/>
  <c r="BT36" i="13"/>
  <c r="AL39" i="5"/>
  <c r="AM44" i="5"/>
  <c r="BN39" i="5"/>
  <c r="BV31" i="13"/>
  <c r="AP33" i="5"/>
  <c r="AQ31" i="5"/>
  <c r="BP33" i="5"/>
  <c r="BZ25" i="13"/>
  <c r="AJ46" i="5"/>
  <c r="BM46" i="5"/>
  <c r="BT38" i="13"/>
  <c r="AP38" i="5"/>
  <c r="AQ41" i="5"/>
  <c r="BP38" i="5"/>
  <c r="BZ30" i="13"/>
  <c r="BH44" i="5"/>
  <c r="BG44" i="5"/>
  <c r="BF44" i="5"/>
  <c r="BS36" i="13"/>
  <c r="AA44" i="5"/>
  <c r="AH44" i="5"/>
  <c r="Y44" i="5"/>
  <c r="AI44" i="5"/>
  <c r="AC44" i="5"/>
  <c r="F88" i="5"/>
  <c r="BF33" i="5"/>
  <c r="BS25" i="13"/>
  <c r="AC33" i="5"/>
  <c r="AH33" i="5"/>
  <c r="AA33" i="5"/>
  <c r="Y33" i="5"/>
  <c r="AE33" i="5"/>
  <c r="AI33" i="5"/>
  <c r="AC60" i="5"/>
  <c r="Y60" i="5"/>
  <c r="AD60" i="5"/>
  <c r="AI60" i="5"/>
  <c r="BG60" i="5"/>
  <c r="BF60" i="5"/>
  <c r="BS31" i="15"/>
  <c r="AE60" i="5"/>
  <c r="AF60" i="5"/>
  <c r="AA60" i="5"/>
  <c r="AG60" i="5"/>
  <c r="AH60" i="5"/>
  <c r="AD51" i="5"/>
  <c r="AH51" i="5"/>
  <c r="N97" i="5"/>
  <c r="Y51" i="5"/>
  <c r="BF51" i="5"/>
  <c r="BS22" i="15"/>
  <c r="AG51" i="5"/>
  <c r="AA51" i="5"/>
  <c r="AI51" i="5"/>
  <c r="BH23" i="5"/>
  <c r="BG23" i="5"/>
  <c r="BF23" i="5"/>
  <c r="BS36" i="1"/>
  <c r="AH23" i="5"/>
  <c r="AI23" i="5"/>
  <c r="AC23" i="5"/>
  <c r="AA23" i="5"/>
  <c r="Y23" i="5"/>
  <c r="AE23" i="5"/>
  <c r="AA9" i="5"/>
  <c r="AH9" i="5"/>
  <c r="AI9" i="5"/>
  <c r="BF9" i="5"/>
  <c r="BS22" i="1"/>
  <c r="Y9" i="5"/>
  <c r="AE9" i="5"/>
  <c r="AF9" i="5"/>
  <c r="AC9" i="5"/>
  <c r="BF7" i="5"/>
  <c r="BS20" i="1"/>
  <c r="Y7" i="5"/>
  <c r="AI7" i="5"/>
  <c r="AH7" i="5"/>
  <c r="AE7" i="5"/>
  <c r="AF7" i="5"/>
  <c r="AA7" i="5"/>
  <c r="AC7" i="5"/>
  <c r="Y57" i="5"/>
  <c r="AC57" i="5"/>
  <c r="AI57" i="5"/>
  <c r="AA57" i="5"/>
  <c r="AG57" i="5"/>
  <c r="AE57" i="5"/>
  <c r="AD57" i="5"/>
  <c r="AF57" i="5"/>
  <c r="AH57" i="5"/>
  <c r="N78" i="5"/>
  <c r="BG57" i="5"/>
  <c r="BF57" i="5"/>
  <c r="BS28" i="15"/>
  <c r="BG43" i="5"/>
  <c r="BF43" i="5"/>
  <c r="BS35" i="13"/>
  <c r="AH43" i="5"/>
  <c r="AA43" i="5"/>
  <c r="AE43" i="5"/>
  <c r="AF43" i="5"/>
  <c r="AI43" i="5"/>
  <c r="AC43" i="5"/>
  <c r="Y43" i="5"/>
  <c r="AH58" i="5"/>
  <c r="AA58" i="5"/>
  <c r="AC58" i="5"/>
  <c r="L80" i="5"/>
  <c r="AD58" i="5"/>
  <c r="AE58" i="5"/>
  <c r="AF58" i="5"/>
  <c r="AI58" i="5"/>
  <c r="Y58" i="5"/>
  <c r="AG58" i="5"/>
  <c r="BG58" i="5"/>
  <c r="BF58" i="5"/>
  <c r="BS29" i="15"/>
  <c r="AH66" i="5"/>
  <c r="AE66" i="5"/>
  <c r="AG66" i="5"/>
  <c r="Y66" i="5"/>
  <c r="BH66" i="5"/>
  <c r="BG66" i="5"/>
  <c r="BF66" i="5"/>
  <c r="BS37" i="15"/>
  <c r="AD66" i="5"/>
  <c r="AA66" i="5"/>
  <c r="AC66" i="5"/>
  <c r="F82" i="5"/>
  <c r="AI66" i="5"/>
  <c r="AD48" i="5"/>
  <c r="AE48" i="5"/>
  <c r="Y48" i="5"/>
  <c r="AI48" i="5"/>
  <c r="AA48" i="5"/>
  <c r="AH48" i="5"/>
  <c r="N81" i="5"/>
  <c r="AG48" i="5"/>
  <c r="AC48" i="5"/>
  <c r="BF48" i="5"/>
  <c r="BS19" i="15"/>
  <c r="Y64" i="5"/>
  <c r="AH64" i="5"/>
  <c r="AD64" i="5"/>
  <c r="AI64" i="5"/>
  <c r="AE64" i="5"/>
  <c r="AA64" i="5"/>
  <c r="AG64" i="5"/>
  <c r="BH64" i="5"/>
  <c r="BG64" i="5"/>
  <c r="BF64" i="5"/>
  <c r="BS35" i="15"/>
  <c r="AC64" i="5"/>
  <c r="BG36" i="5"/>
  <c r="BF36" i="5"/>
  <c r="BS28" i="13"/>
  <c r="Y36" i="5"/>
  <c r="AA36" i="5"/>
  <c r="AE36" i="5"/>
  <c r="AF36" i="5"/>
  <c r="AH36" i="5"/>
  <c r="AI36" i="5"/>
  <c r="AC36" i="5"/>
  <c r="BF13" i="5"/>
  <c r="BS26" i="1"/>
  <c r="AH13" i="5"/>
  <c r="Y13" i="5"/>
  <c r="AA13" i="5"/>
  <c r="AC13" i="5"/>
  <c r="AI13" i="5"/>
  <c r="AE13" i="5"/>
  <c r="AF13" i="5"/>
  <c r="Y25" i="5"/>
  <c r="BH25" i="5"/>
  <c r="BG25" i="5"/>
  <c r="BF25" i="5"/>
  <c r="BS38" i="1"/>
  <c r="AC25" i="5"/>
  <c r="AE25" i="5"/>
  <c r="AF25" i="5"/>
  <c r="AI25" i="5"/>
  <c r="AH25" i="5"/>
  <c r="AA25" i="5"/>
  <c r="BF34" i="5"/>
  <c r="BS26" i="13"/>
  <c r="AH34" i="5"/>
  <c r="AA34" i="5"/>
  <c r="AE34" i="5"/>
  <c r="AF34" i="5"/>
  <c r="AC34" i="5"/>
  <c r="AI34" i="5"/>
  <c r="Y34" i="5"/>
  <c r="BG42" i="5"/>
  <c r="BF42" i="5"/>
  <c r="BS34" i="13"/>
  <c r="AI42" i="5"/>
  <c r="AE42" i="5"/>
  <c r="AF42" i="5"/>
  <c r="Y42" i="5"/>
  <c r="AA42" i="5"/>
  <c r="AH42" i="5"/>
  <c r="H98" i="5"/>
  <c r="AC42" i="5"/>
  <c r="BG14" i="5"/>
  <c r="BF14" i="5"/>
  <c r="BS27" i="1"/>
  <c r="Y14" i="5"/>
  <c r="AI14" i="5"/>
  <c r="AE14" i="5"/>
  <c r="AF14" i="5"/>
  <c r="AA14" i="5"/>
  <c r="AH14" i="5"/>
  <c r="AC14" i="5"/>
  <c r="BF30" i="5"/>
  <c r="BS22" i="13"/>
  <c r="AC30" i="5"/>
  <c r="AE30" i="5"/>
  <c r="AF30" i="5"/>
  <c r="Y30" i="5"/>
  <c r="AH30" i="5"/>
  <c r="BG35" i="5"/>
  <c r="BF35" i="5"/>
  <c r="BS27" i="13"/>
  <c r="AC35" i="5"/>
  <c r="AH35" i="5"/>
  <c r="AA35" i="5"/>
  <c r="Y35" i="5"/>
  <c r="AI35" i="5"/>
  <c r="AE35" i="5"/>
  <c r="AF35" i="5"/>
  <c r="Y67" i="5"/>
  <c r="AG67" i="5"/>
  <c r="AH67" i="5"/>
  <c r="AD67" i="5"/>
  <c r="AE67" i="5"/>
  <c r="AF67" i="5"/>
  <c r="AC67" i="5"/>
  <c r="AI67" i="5"/>
  <c r="AA67" i="5"/>
  <c r="BH67" i="5"/>
  <c r="BG67" i="5"/>
  <c r="BF67" i="5"/>
  <c r="BS38" i="15"/>
  <c r="Y62" i="5"/>
  <c r="AE62" i="5"/>
  <c r="AD62" i="5"/>
  <c r="AC62" i="5"/>
  <c r="AH62" i="5"/>
  <c r="AG62" i="5"/>
  <c r="BG62" i="5"/>
  <c r="BF62" i="5"/>
  <c r="BS33" i="15"/>
  <c r="AI62" i="5"/>
  <c r="AA62" i="5"/>
  <c r="AE63" i="5"/>
  <c r="AC63" i="5"/>
  <c r="AH63" i="5"/>
  <c r="N75" i="5"/>
  <c r="AA63" i="5"/>
  <c r="AI63" i="5"/>
  <c r="AG63" i="5"/>
  <c r="Y63" i="5"/>
  <c r="BG63" i="5"/>
  <c r="BF63" i="5"/>
  <c r="BS34" i="15"/>
  <c r="AD63" i="5"/>
  <c r="AF63" i="5"/>
  <c r="BG16" i="5"/>
  <c r="BF16" i="5"/>
  <c r="BS29" i="1"/>
  <c r="Y16" i="5"/>
  <c r="AI16" i="5"/>
  <c r="AC16" i="5"/>
  <c r="AH16" i="5"/>
  <c r="AA16" i="5"/>
  <c r="AE16" i="5"/>
  <c r="AF16" i="5"/>
  <c r="BH46" i="5"/>
  <c r="BG46" i="5"/>
  <c r="BF46" i="5"/>
  <c r="BS38" i="13"/>
  <c r="AE46" i="5"/>
  <c r="AF46" i="5"/>
  <c r="AC46" i="5"/>
  <c r="Y46" i="5"/>
  <c r="AH46" i="5"/>
  <c r="AC54" i="5"/>
  <c r="AD54" i="5"/>
  <c r="AE54" i="5"/>
  <c r="Y54" i="5"/>
  <c r="AG54" i="5"/>
  <c r="BF54" i="5"/>
  <c r="BS25" i="15"/>
  <c r="AH54" i="5"/>
  <c r="AA54" i="5"/>
  <c r="AI54" i="5"/>
  <c r="BH39" i="5"/>
  <c r="BG39" i="5"/>
  <c r="BF39" i="5"/>
  <c r="BS31" i="13"/>
  <c r="AH39" i="5"/>
  <c r="AA39" i="5"/>
  <c r="AC39" i="5"/>
  <c r="AI39" i="5"/>
  <c r="AE39" i="5"/>
  <c r="AF39" i="5"/>
  <c r="Y39" i="5"/>
  <c r="BG22" i="5"/>
  <c r="BF22" i="5"/>
  <c r="BS35" i="1"/>
  <c r="AC22" i="5"/>
  <c r="AE22" i="5"/>
  <c r="AF22" i="5"/>
  <c r="AH22" i="5"/>
  <c r="Y22" i="5"/>
  <c r="BG41" i="5"/>
  <c r="BF41" i="5"/>
  <c r="BS33" i="13"/>
  <c r="AH41" i="5"/>
  <c r="AA41" i="5"/>
  <c r="Y41" i="5"/>
  <c r="AI41" i="5"/>
  <c r="AE41" i="5"/>
  <c r="AF41" i="5"/>
  <c r="AC41" i="5"/>
  <c r="BG38" i="5"/>
  <c r="BF38" i="5"/>
  <c r="BS30" i="13"/>
  <c r="AE38" i="5"/>
  <c r="AF38" i="5"/>
  <c r="AA38" i="5"/>
  <c r="AH38" i="5"/>
  <c r="H81" i="5"/>
  <c r="AC38" i="5"/>
  <c r="Y38" i="5"/>
  <c r="AI38" i="5"/>
  <c r="BG15" i="5"/>
  <c r="BF15" i="5"/>
  <c r="BS28" i="1"/>
  <c r="AH15" i="5"/>
  <c r="AE15" i="5"/>
  <c r="AI15" i="5"/>
  <c r="AA15" i="5"/>
  <c r="Y15" i="5"/>
  <c r="AC15" i="5"/>
  <c r="BH21" i="5"/>
  <c r="BG21" i="5"/>
  <c r="BF21" i="5"/>
  <c r="BS34" i="1"/>
  <c r="AI21" i="5"/>
  <c r="AH21" i="5"/>
  <c r="Y21" i="5"/>
  <c r="AA21" i="5"/>
  <c r="AE21" i="5"/>
  <c r="AC21" i="5"/>
  <c r="BF8" i="5"/>
  <c r="BS21" i="1"/>
  <c r="AH8" i="5"/>
  <c r="AA8" i="5"/>
  <c r="AC8" i="5"/>
  <c r="Y8" i="5"/>
  <c r="AE8" i="5"/>
  <c r="AF8" i="5"/>
  <c r="AI8" i="5"/>
  <c r="BF28" i="5"/>
  <c r="BS20" i="13"/>
  <c r="AI28" i="5"/>
  <c r="AE28" i="5"/>
  <c r="AF28" i="5"/>
  <c r="AC28" i="5"/>
  <c r="AH28" i="5"/>
  <c r="Y28" i="5"/>
  <c r="AA28" i="5"/>
  <c r="BF6" i="5"/>
  <c r="BS19" i="1"/>
  <c r="AI6" i="5"/>
  <c r="AC6" i="5"/>
  <c r="Y6" i="5"/>
  <c r="AE6" i="5"/>
  <c r="AF6" i="5"/>
  <c r="AH6" i="5"/>
  <c r="AA6" i="5"/>
  <c r="BH45" i="5"/>
  <c r="BG45" i="5"/>
  <c r="BF45" i="5"/>
  <c r="BS37" i="13"/>
  <c r="AI45" i="5"/>
  <c r="Y45" i="5"/>
  <c r="AE45" i="5"/>
  <c r="AF45" i="5"/>
  <c r="AC45" i="5"/>
  <c r="AA45" i="5"/>
  <c r="AH45" i="5"/>
  <c r="BG19" i="5"/>
  <c r="BF19" i="5"/>
  <c r="BS32" i="1"/>
  <c r="AA19" i="5"/>
  <c r="AI19" i="5"/>
  <c r="AC19" i="5"/>
  <c r="AE19" i="5"/>
  <c r="AF19" i="5"/>
  <c r="Y19" i="5"/>
  <c r="AH19" i="5"/>
  <c r="BF29" i="5"/>
  <c r="BS21" i="13"/>
  <c r="AH29" i="5"/>
  <c r="Y29" i="5"/>
  <c r="AC29" i="5"/>
  <c r="AI29" i="5"/>
  <c r="AE29" i="5"/>
  <c r="AF29" i="5"/>
  <c r="AA29" i="5"/>
  <c r="AD53" i="5"/>
  <c r="AH53" i="5"/>
  <c r="AD52" i="5"/>
  <c r="AG52" i="5"/>
  <c r="AI52" i="5"/>
  <c r="Y52" i="5"/>
  <c r="AH52" i="5"/>
  <c r="AE52" i="5"/>
  <c r="AF52" i="5"/>
  <c r="AA52" i="5"/>
  <c r="AC52" i="5"/>
  <c r="BF52" i="5"/>
  <c r="BS23" i="15"/>
  <c r="AI56" i="5"/>
  <c r="AC56" i="5"/>
  <c r="Y56" i="5"/>
  <c r="AD56" i="5"/>
  <c r="AG56" i="5"/>
  <c r="AH56" i="5"/>
  <c r="AA56" i="5"/>
  <c r="AE56" i="5"/>
  <c r="AF56" i="5"/>
  <c r="BG56" i="5"/>
  <c r="BF56" i="5"/>
  <c r="BS27" i="15"/>
  <c r="AH61" i="5"/>
  <c r="AE61" i="5"/>
  <c r="Y61" i="5"/>
  <c r="AA61" i="5"/>
  <c r="AI61" i="5"/>
  <c r="AG61" i="5"/>
  <c r="AC61" i="5"/>
  <c r="AD61" i="5"/>
  <c r="BG61" i="5"/>
  <c r="BF61" i="5"/>
  <c r="BS32" i="15"/>
  <c r="AE49" i="5"/>
  <c r="AF49" i="5"/>
  <c r="AG49" i="5"/>
  <c r="AC49" i="5"/>
  <c r="Y49" i="5"/>
  <c r="AD49" i="5"/>
  <c r="AH49" i="5"/>
  <c r="AI49" i="5"/>
  <c r="BF49" i="5"/>
  <c r="BS20" i="15"/>
  <c r="AA49" i="5"/>
  <c r="AI50" i="5"/>
  <c r="AG50" i="5"/>
  <c r="AC50" i="5"/>
  <c r="AH50" i="5"/>
  <c r="Y50" i="5"/>
  <c r="AD50" i="5"/>
  <c r="AE50" i="5"/>
  <c r="BF50" i="5"/>
  <c r="BS21" i="15"/>
  <c r="AA50" i="5"/>
  <c r="BF32" i="5"/>
  <c r="BS24" i="13"/>
  <c r="Y32" i="5"/>
  <c r="AC32" i="5"/>
  <c r="AH32" i="5"/>
  <c r="AE32" i="5"/>
  <c r="AF32" i="5"/>
  <c r="AI32" i="5"/>
  <c r="AH55" i="5"/>
  <c r="Y55" i="5"/>
  <c r="AG55" i="5"/>
  <c r="BF55" i="5"/>
  <c r="BS26" i="15"/>
  <c r="AE55" i="5"/>
  <c r="AC55" i="5"/>
  <c r="AD55" i="5"/>
  <c r="AI55" i="5"/>
  <c r="AA55" i="5"/>
  <c r="BF27" i="5"/>
  <c r="BS19" i="13"/>
  <c r="AH27" i="5"/>
  <c r="Y27" i="5"/>
  <c r="AI27" i="5"/>
  <c r="AE27" i="5"/>
  <c r="AF27" i="5"/>
  <c r="AC27" i="5"/>
  <c r="AA27" i="5"/>
  <c r="BF11" i="5"/>
  <c r="BS24" i="1"/>
  <c r="AC11" i="5"/>
  <c r="AI11" i="5"/>
  <c r="AH11" i="5"/>
  <c r="AE11" i="5"/>
  <c r="AF11" i="5"/>
  <c r="Y11" i="5"/>
  <c r="AA59" i="5"/>
  <c r="AD59" i="5"/>
  <c r="BG59" i="5"/>
  <c r="BF59" i="5"/>
  <c r="BS30" i="15"/>
  <c r="BH24" i="5"/>
  <c r="BG24" i="5"/>
  <c r="BF24" i="5"/>
  <c r="BS37" i="1"/>
  <c r="Y24" i="5"/>
  <c r="AI24" i="5"/>
  <c r="AE24" i="5"/>
  <c r="AF24" i="5"/>
  <c r="AH24" i="5"/>
  <c r="AA24" i="5"/>
  <c r="AC24" i="5"/>
  <c r="BG40" i="5"/>
  <c r="BF40" i="5"/>
  <c r="BS32" i="13"/>
  <c r="AE40" i="5"/>
  <c r="AH40" i="5"/>
  <c r="AC40" i="5"/>
  <c r="L95" i="5"/>
  <c r="Y40" i="5"/>
  <c r="AG65" i="5"/>
  <c r="AE65" i="5"/>
  <c r="AC65" i="5"/>
  <c r="BH65" i="5"/>
  <c r="BG65" i="5"/>
  <c r="BF65" i="5"/>
  <c r="BS36" i="15"/>
  <c r="AA65" i="5"/>
  <c r="AK65" i="5"/>
  <c r="AC17" i="5"/>
  <c r="AH17" i="5"/>
  <c r="AA17" i="5"/>
  <c r="AE17" i="5"/>
  <c r="AF17" i="5"/>
  <c r="BF12" i="5"/>
  <c r="BS25" i="1"/>
  <c r="AE12" i="5"/>
  <c r="AF12" i="5"/>
  <c r="Y12" i="5"/>
  <c r="AI12" i="5"/>
  <c r="AC12" i="5"/>
  <c r="AA12" i="5"/>
  <c r="BF31" i="5"/>
  <c r="BS23" i="13"/>
  <c r="AC31" i="5"/>
  <c r="AH31" i="5"/>
  <c r="AA31" i="5"/>
  <c r="AK31" i="5"/>
  <c r="AI31" i="5"/>
  <c r="AE31" i="5"/>
  <c r="AF31" i="5"/>
  <c r="Y31" i="5"/>
  <c r="F80" i="5"/>
  <c r="F96" i="5"/>
  <c r="H94" i="5"/>
  <c r="H91" i="5"/>
  <c r="H92" i="5"/>
  <c r="H75" i="5"/>
  <c r="H79" i="5"/>
  <c r="J91" i="5"/>
  <c r="F87" i="5"/>
  <c r="J79" i="5"/>
  <c r="L86" i="5"/>
  <c r="F97" i="5"/>
  <c r="H93" i="5"/>
  <c r="J80" i="5"/>
  <c r="F86" i="5"/>
  <c r="J99" i="5"/>
  <c r="N76" i="5"/>
  <c r="H96" i="5"/>
  <c r="H95" i="5"/>
  <c r="J86" i="5"/>
  <c r="F83" i="5"/>
  <c r="L98" i="5"/>
  <c r="F85" i="5"/>
  <c r="H86" i="5"/>
  <c r="F72" i="5"/>
  <c r="N99" i="5"/>
  <c r="J89" i="5"/>
  <c r="H80" i="5"/>
  <c r="J96" i="5"/>
  <c r="L96" i="5"/>
  <c r="L76" i="5"/>
  <c r="D89" i="5"/>
  <c r="F75" i="5"/>
  <c r="D93" i="5"/>
  <c r="J76" i="5"/>
  <c r="D82" i="5"/>
  <c r="D94" i="5"/>
  <c r="F99" i="5"/>
  <c r="D72" i="5"/>
  <c r="D96" i="5"/>
  <c r="H78" i="5"/>
  <c r="N77" i="5"/>
  <c r="F94" i="5"/>
  <c r="D99" i="5"/>
  <c r="C99" i="5"/>
  <c r="H73" i="5"/>
  <c r="D92" i="5"/>
  <c r="N85" i="5"/>
  <c r="H84" i="5"/>
  <c r="N96" i="5"/>
  <c r="D97" i="5"/>
  <c r="C97" i="5"/>
  <c r="J73" i="5"/>
  <c r="F89" i="5"/>
  <c r="F79" i="5"/>
  <c r="F92" i="5"/>
  <c r="D95" i="5"/>
  <c r="BG37" i="5"/>
  <c r="BF37" i="5"/>
  <c r="BS29" i="13"/>
  <c r="AH37" i="5"/>
  <c r="AC37" i="5"/>
  <c r="D84" i="5"/>
  <c r="H90" i="5"/>
  <c r="AA37" i="5"/>
  <c r="D76" i="5"/>
  <c r="Y37" i="5"/>
  <c r="L91" i="5"/>
  <c r="K91" i="5"/>
  <c r="AE37" i="5"/>
  <c r="AF37" i="5"/>
  <c r="AI37" i="5"/>
  <c r="J94" i="5"/>
  <c r="J82" i="5"/>
  <c r="J92" i="5"/>
  <c r="D98" i="5"/>
  <c r="BG18" i="5"/>
  <c r="BF18" i="5"/>
  <c r="BS31" i="1"/>
  <c r="AI18" i="5"/>
  <c r="AH18" i="5"/>
  <c r="AE18" i="5"/>
  <c r="AF18" i="5"/>
  <c r="BG20" i="5"/>
  <c r="BF20" i="5"/>
  <c r="BS33" i="1"/>
  <c r="AE20" i="5"/>
  <c r="AF20" i="5"/>
  <c r="AI20" i="5"/>
  <c r="AH20" i="5"/>
  <c r="AA20" i="5"/>
  <c r="AC20" i="5"/>
  <c r="Y20" i="5"/>
  <c r="C96" i="5"/>
  <c r="D77" i="5"/>
  <c r="AK64" i="5"/>
  <c r="J88" i="5"/>
  <c r="AK50" i="5"/>
  <c r="AF61" i="5"/>
  <c r="AF54" i="5"/>
  <c r="AF66" i="5"/>
  <c r="AK29" i="5"/>
  <c r="AK27" i="5"/>
  <c r="G90" i="5"/>
  <c r="AK54" i="5"/>
  <c r="AK14" i="5"/>
  <c r="AK25" i="5"/>
  <c r="AF48" i="5"/>
  <c r="AK23" i="5"/>
  <c r="AK38" i="5"/>
  <c r="AK37" i="5"/>
  <c r="D81" i="5"/>
  <c r="AK20" i="5"/>
  <c r="AF50" i="5"/>
  <c r="J85" i="5"/>
  <c r="I85" i="5"/>
  <c r="AK56" i="5"/>
  <c r="AK45" i="5"/>
  <c r="E92" i="5"/>
  <c r="AK21" i="5"/>
  <c r="AK15" i="5"/>
  <c r="AK39" i="5"/>
  <c r="AK16" i="5"/>
  <c r="AK67" i="5"/>
  <c r="AF64" i="5"/>
  <c r="AK35" i="5"/>
  <c r="J97" i="5"/>
  <c r="K76" i="5"/>
  <c r="E75" i="5"/>
  <c r="AK6" i="5"/>
  <c r="AK8" i="5"/>
  <c r="AK48" i="5"/>
  <c r="AK36" i="5"/>
  <c r="AK24" i="5"/>
  <c r="AK34" i="5"/>
  <c r="AK13" i="5"/>
  <c r="AK9" i="5"/>
  <c r="AK44" i="5"/>
  <c r="J78" i="5"/>
  <c r="I78" i="5"/>
  <c r="AK57" i="5"/>
  <c r="AK12" i="5"/>
  <c r="AF55" i="5"/>
  <c r="D74" i="5"/>
  <c r="C74" i="5"/>
  <c r="AK52" i="5"/>
  <c r="AK19" i="5"/>
  <c r="AK28" i="5"/>
  <c r="AK62" i="5"/>
  <c r="M99" i="5"/>
  <c r="E79" i="5"/>
  <c r="AK58" i="5"/>
  <c r="AK60" i="5"/>
  <c r="AK51" i="5"/>
  <c r="F84" i="5"/>
  <c r="E84" i="5"/>
  <c r="AF62" i="5"/>
  <c r="L26" i="17"/>
  <c r="J74" i="5"/>
  <c r="I74" i="5"/>
  <c r="AK66" i="5"/>
  <c r="J83" i="5"/>
  <c r="CI7" i="15"/>
  <c r="AK63" i="5"/>
  <c r="AK55" i="5"/>
  <c r="N74" i="5"/>
  <c r="L7" i="17"/>
  <c r="W51" i="5"/>
  <c r="CJ17" i="15"/>
  <c r="AS32" i="15"/>
  <c r="AK49" i="5"/>
  <c r="AK61" i="5"/>
  <c r="N79" i="5"/>
  <c r="S51" i="5"/>
  <c r="AA30" i="5"/>
  <c r="W36" i="5"/>
  <c r="CK1" i="13"/>
  <c r="CJ1" i="13"/>
  <c r="I9" i="13"/>
  <c r="CI1" i="13"/>
  <c r="L32" i="17"/>
  <c r="L18" i="17"/>
  <c r="L5" i="17"/>
  <c r="N27" i="17"/>
  <c r="AI30" i="5"/>
  <c r="E89" i="5"/>
  <c r="N15" i="17"/>
  <c r="AK33" i="5"/>
  <c r="L16" i="17"/>
  <c r="N12" i="17"/>
  <c r="L14" i="17"/>
  <c r="BM45" i="13"/>
  <c r="BO45" i="13"/>
  <c r="BK45" i="13"/>
  <c r="W18" i="13"/>
  <c r="Y18" i="13"/>
  <c r="U18" i="13"/>
  <c r="Y19" i="13"/>
  <c r="W19" i="13"/>
  <c r="U19" i="13"/>
  <c r="W11" i="13"/>
  <c r="Y11" i="13"/>
  <c r="U11" i="13"/>
  <c r="AQ23" i="13"/>
  <c r="AO23" i="13"/>
  <c r="AM23" i="13"/>
  <c r="AO16" i="13"/>
  <c r="AQ16" i="13"/>
  <c r="AM16" i="13"/>
  <c r="U17" i="13"/>
  <c r="W17" i="13"/>
  <c r="Y17" i="13"/>
  <c r="Y14" i="13"/>
  <c r="U14" i="13"/>
  <c r="W14" i="13"/>
  <c r="AG45" i="13"/>
  <c r="AI45" i="13"/>
  <c r="AK45" i="13"/>
  <c r="AO18" i="13"/>
  <c r="AM18" i="13"/>
  <c r="AQ18" i="13"/>
  <c r="AG38" i="13"/>
  <c r="AI38" i="13"/>
  <c r="AK38" i="13"/>
  <c r="AG12" i="13"/>
  <c r="AI12" i="13"/>
  <c r="AK12" i="13"/>
  <c r="AC11" i="13"/>
  <c r="AE11" i="13"/>
  <c r="AA11" i="13"/>
  <c r="Y45" i="13"/>
  <c r="U45" i="13"/>
  <c r="W45" i="13"/>
  <c r="Y39" i="13"/>
  <c r="W39" i="13"/>
  <c r="U39" i="13"/>
  <c r="O43" i="13"/>
  <c r="S43" i="13"/>
  <c r="Q43" i="13"/>
  <c r="AO38" i="13"/>
  <c r="AM38" i="13"/>
  <c r="AQ38" i="13"/>
  <c r="AK46" i="13"/>
  <c r="AG46" i="13"/>
  <c r="AI46" i="13"/>
  <c r="AG18" i="13"/>
  <c r="AK18" i="13"/>
  <c r="AI18" i="13"/>
  <c r="AC42" i="13"/>
  <c r="AE42" i="13"/>
  <c r="AA42" i="13"/>
  <c r="AA46" i="13"/>
  <c r="AC46" i="13"/>
  <c r="AE46" i="13"/>
  <c r="I21" i="13"/>
  <c r="K21" i="13"/>
  <c r="M21" i="13"/>
  <c r="O35" i="13"/>
  <c r="Q35" i="13"/>
  <c r="S35" i="13"/>
  <c r="U43" i="13"/>
  <c r="Y43" i="13"/>
  <c r="W43" i="13"/>
  <c r="AO34" i="13"/>
  <c r="AM34" i="13"/>
  <c r="AQ34" i="13"/>
  <c r="AC41" i="13"/>
  <c r="AE41" i="13"/>
  <c r="AA41" i="13"/>
  <c r="AQ35" i="13"/>
  <c r="AO35" i="13"/>
  <c r="AM35" i="13"/>
  <c r="AC21" i="13"/>
  <c r="AE21" i="13"/>
  <c r="AA21" i="13"/>
  <c r="AC14" i="13"/>
  <c r="AG23" i="13"/>
  <c r="BO44" i="13"/>
  <c r="K22" i="13"/>
  <c r="AI11" i="13"/>
  <c r="AG17" i="13"/>
  <c r="AC44" i="13"/>
  <c r="Q44" i="13"/>
  <c r="AO13" i="13"/>
  <c r="K15" i="13"/>
  <c r="AC16" i="13"/>
  <c r="BK34" i="13"/>
  <c r="AS44" i="13"/>
  <c r="N9" i="17"/>
  <c r="AS36" i="13"/>
  <c r="BK13" i="13"/>
  <c r="AS37" i="13"/>
  <c r="N25" i="17"/>
  <c r="BC37" i="13"/>
  <c r="BI46" i="13"/>
  <c r="L11" i="17"/>
  <c r="AY43" i="13"/>
  <c r="BK11" i="13"/>
  <c r="BK21" i="13"/>
  <c r="M13" i="13"/>
  <c r="U22" i="13"/>
  <c r="AU13" i="13"/>
  <c r="AS42" i="13"/>
  <c r="BC43" i="13"/>
  <c r="W15" i="13"/>
  <c r="AE36" i="13"/>
  <c r="K13" i="13"/>
  <c r="Y22" i="13"/>
  <c r="AO45" i="13"/>
  <c r="BC12" i="13"/>
  <c r="AW13" i="13"/>
  <c r="AY37" i="13"/>
  <c r="S21" i="13"/>
  <c r="BM11" i="13"/>
  <c r="AW17" i="13"/>
  <c r="AA36" i="13"/>
  <c r="BC18" i="13"/>
  <c r="AE13" i="13"/>
  <c r="AY11" i="13"/>
  <c r="AC18" i="13"/>
  <c r="U46" i="13"/>
  <c r="AO21" i="13"/>
  <c r="AY12" i="13"/>
  <c r="BM21" i="13"/>
  <c r="N23" i="17"/>
  <c r="BM13" i="13"/>
  <c r="BC38" i="13"/>
  <c r="AS18" i="13"/>
  <c r="BA35" i="13"/>
  <c r="BE37" i="13"/>
  <c r="BM22" i="13"/>
  <c r="AE34" i="13"/>
  <c r="AC13" i="13"/>
  <c r="AK11" i="13"/>
  <c r="BC11" i="13"/>
  <c r="Y46" i="13"/>
  <c r="I14" i="13"/>
  <c r="BK43" i="13"/>
  <c r="AW42" i="13"/>
  <c r="BK44" i="13"/>
  <c r="BA11" i="13"/>
  <c r="Q46" i="13"/>
  <c r="AA15" i="13"/>
  <c r="O44" i="13"/>
  <c r="M14" i="13"/>
  <c r="BO43" i="13"/>
  <c r="N21" i="17"/>
  <c r="L6" i="17"/>
  <c r="AU14" i="13"/>
  <c r="Q21" i="13"/>
  <c r="AM37" i="13"/>
  <c r="AE15" i="13"/>
  <c r="BE36" i="13"/>
  <c r="BM20" i="13"/>
  <c r="H87" i="4"/>
  <c r="H84" i="4"/>
  <c r="H82" i="4"/>
  <c r="H81" i="4"/>
  <c r="H85" i="4"/>
  <c r="H91" i="4"/>
  <c r="H89" i="4"/>
  <c r="H79" i="4"/>
  <c r="H90" i="4"/>
  <c r="H86" i="4"/>
  <c r="H83" i="4"/>
  <c r="H80" i="4"/>
  <c r="H88" i="4"/>
  <c r="N41" i="5"/>
  <c r="AI46" i="5"/>
  <c r="I15" i="16"/>
  <c r="I15" i="17"/>
  <c r="CW13" i="15"/>
  <c r="CV13" i="15"/>
  <c r="DO12" i="15"/>
  <c r="DI2" i="15"/>
  <c r="CZ10" i="15"/>
  <c r="CW8" i="15"/>
  <c r="CZ4" i="15"/>
  <c r="CT24" i="15"/>
  <c r="CZ7" i="15"/>
  <c r="CZ25" i="15"/>
  <c r="CY25" i="15"/>
  <c r="CZ9" i="15"/>
  <c r="DI23" i="15"/>
  <c r="DI20" i="15"/>
  <c r="CZ17" i="15"/>
  <c r="CT9" i="15"/>
  <c r="CT13" i="15"/>
  <c r="CQ18" i="15"/>
  <c r="DI13" i="15"/>
  <c r="CN18" i="15"/>
  <c r="CZ16" i="15"/>
  <c r="CW2" i="15"/>
  <c r="CT16" i="15"/>
  <c r="CW6" i="15"/>
  <c r="CZ18" i="15"/>
  <c r="CT10" i="15"/>
  <c r="DL25" i="15"/>
  <c r="CW26" i="15"/>
  <c r="CT25" i="15"/>
  <c r="DI15" i="15"/>
  <c r="CQ17" i="15"/>
  <c r="CQ25" i="15"/>
  <c r="CQ23" i="15"/>
  <c r="CQ20" i="15"/>
  <c r="DF12" i="15"/>
  <c r="CN26" i="15"/>
  <c r="DL21" i="15"/>
  <c r="DI12" i="15"/>
  <c r="DI7" i="15"/>
  <c r="CW23" i="15"/>
  <c r="DO21" i="15"/>
  <c r="CZ2" i="15"/>
  <c r="CZ5" i="15"/>
  <c r="CY5" i="15"/>
  <c r="CW3" i="15"/>
  <c r="CZ22" i="15"/>
  <c r="CW22" i="15"/>
  <c r="CQ21" i="15"/>
  <c r="DI22" i="15"/>
  <c r="CQ22" i="15"/>
  <c r="DI4" i="15"/>
  <c r="DI1" i="15"/>
  <c r="DO11" i="15"/>
  <c r="CT17" i="15"/>
  <c r="CZ23" i="15"/>
  <c r="DO4" i="15"/>
  <c r="CT27" i="15"/>
  <c r="DO18" i="15"/>
  <c r="DI26" i="15"/>
  <c r="CW21" i="15"/>
  <c r="CV21" i="15"/>
  <c r="DO23" i="15"/>
  <c r="CT1" i="15"/>
  <c r="CZ20" i="15"/>
  <c r="CZ12" i="15"/>
  <c r="CZ3" i="15"/>
  <c r="CW20" i="15"/>
  <c r="DI19" i="15"/>
  <c r="DI24" i="15"/>
  <c r="DI3" i="15"/>
  <c r="DL20" i="15"/>
  <c r="CN22" i="15"/>
  <c r="DF24" i="15"/>
  <c r="DF5" i="15"/>
  <c r="DF22" i="15"/>
  <c r="DO8" i="15"/>
  <c r="DI6" i="15"/>
  <c r="DI8" i="15"/>
  <c r="CN15" i="15"/>
  <c r="DI21" i="15"/>
  <c r="DO24" i="15"/>
  <c r="DO25" i="15"/>
  <c r="CW17" i="15"/>
  <c r="CT3" i="15"/>
  <c r="CZ1" i="15"/>
  <c r="CY1" i="15"/>
  <c r="CZ21" i="15"/>
  <c r="CT5" i="15"/>
  <c r="CW25" i="15"/>
  <c r="CW18" i="15"/>
  <c r="DI18" i="15"/>
  <c r="CQ15" i="15"/>
  <c r="CQ19" i="15"/>
  <c r="DF4" i="15"/>
  <c r="DO9" i="15"/>
  <c r="CN16" i="15"/>
  <c r="DF3" i="15"/>
  <c r="CW24" i="15"/>
  <c r="DO27" i="15"/>
  <c r="CZ11" i="15"/>
  <c r="CT2" i="15"/>
  <c r="CT8" i="15"/>
  <c r="CW19" i="15"/>
  <c r="DO19" i="15"/>
  <c r="CZ15" i="15"/>
  <c r="CQ16" i="15"/>
  <c r="DI10" i="15"/>
  <c r="CN17" i="15"/>
  <c r="CN24" i="15"/>
  <c r="CN23" i="15"/>
  <c r="DL17" i="15"/>
  <c r="DL16" i="15"/>
  <c r="DO15" i="15"/>
  <c r="DO2" i="15"/>
  <c r="DO16" i="15"/>
  <c r="CW7" i="15"/>
  <c r="CN19" i="15"/>
  <c r="DO10" i="15"/>
  <c r="CW1" i="15"/>
  <c r="DO20" i="15"/>
  <c r="DO3" i="15"/>
  <c r="DO13" i="15"/>
  <c r="CN21" i="15"/>
  <c r="DL15" i="15"/>
  <c r="DL27" i="15"/>
  <c r="DF6" i="15"/>
  <c r="DF13" i="15"/>
  <c r="DF17" i="15"/>
  <c r="CT6" i="15"/>
  <c r="CT12" i="15"/>
  <c r="DL24" i="15"/>
  <c r="CW4" i="15"/>
  <c r="CT20" i="15"/>
  <c r="DF9" i="15"/>
  <c r="DF21" i="15"/>
  <c r="DF16" i="15"/>
  <c r="CZ27" i="15"/>
  <c r="CQ27" i="15"/>
  <c r="CQ26" i="15"/>
  <c r="DL23" i="15"/>
  <c r="DL18" i="15"/>
  <c r="DF8" i="15"/>
  <c r="DO17" i="15"/>
  <c r="CN27" i="15"/>
  <c r="DF1" i="15"/>
  <c r="DF18" i="15"/>
  <c r="DI27" i="15"/>
  <c r="CZ19" i="15"/>
  <c r="CT11" i="15"/>
  <c r="DI9" i="15"/>
  <c r="DO1" i="15"/>
  <c r="CT26" i="15"/>
  <c r="CT19" i="15"/>
  <c r="CT15" i="15"/>
  <c r="CS15" i="15"/>
  <c r="DF23" i="15"/>
  <c r="DF15" i="15"/>
  <c r="CT4" i="15"/>
  <c r="CZ13" i="15"/>
  <c r="CY13" i="15"/>
  <c r="CW16" i="15"/>
  <c r="DO26" i="15"/>
  <c r="CZ24" i="15"/>
  <c r="CW27" i="15"/>
  <c r="CW11" i="15"/>
  <c r="DI5" i="15"/>
  <c r="CW12" i="15"/>
  <c r="CT21" i="15"/>
  <c r="CS21" i="15"/>
  <c r="DF25" i="15"/>
  <c r="CW9" i="15"/>
  <c r="DO6" i="15"/>
  <c r="DO22" i="15"/>
  <c r="CT18" i="15"/>
  <c r="CW15" i="15"/>
  <c r="DF7" i="15"/>
  <c r="DF10" i="15"/>
  <c r="DF26" i="15"/>
  <c r="CW10" i="15"/>
  <c r="DF27" i="15"/>
  <c r="DI16" i="15"/>
  <c r="CQ24" i="15"/>
  <c r="DO5" i="15"/>
  <c r="CN20" i="15"/>
  <c r="DO7" i="15"/>
  <c r="DF11" i="15"/>
  <c r="CT23" i="15"/>
  <c r="CW5" i="15"/>
  <c r="DI11" i="15"/>
  <c r="DF19" i="15"/>
  <c r="DF2" i="15"/>
  <c r="DI25" i="15"/>
  <c r="CT22" i="15"/>
  <c r="CS22" i="15"/>
  <c r="CN25" i="15"/>
  <c r="CZ8" i="15"/>
  <c r="DF20" i="15"/>
  <c r="AK41" i="5"/>
  <c r="DL1" i="13"/>
  <c r="DK1" i="13"/>
  <c r="DL9" i="13"/>
  <c r="DL11" i="13"/>
  <c r="DL7" i="13"/>
  <c r="DK7" i="13"/>
  <c r="DL4" i="13"/>
  <c r="DL2" i="13"/>
  <c r="DL5" i="13"/>
  <c r="DK5" i="13"/>
  <c r="DM7" i="13"/>
  <c r="DL13" i="13"/>
  <c r="DK13" i="13"/>
  <c r="DL8" i="13"/>
  <c r="DK8" i="13"/>
  <c r="DM1" i="13"/>
  <c r="DM8" i="13"/>
  <c r="DL10" i="13"/>
  <c r="DL6" i="13"/>
  <c r="DM10" i="13"/>
  <c r="DM13" i="13"/>
  <c r="DM3" i="13"/>
  <c r="DM11" i="13"/>
  <c r="DL12" i="13"/>
  <c r="DK12" i="13"/>
  <c r="DL3" i="13"/>
  <c r="DK3" i="13"/>
  <c r="DK4" i="13"/>
  <c r="DK6" i="13"/>
  <c r="CK9" i="13"/>
  <c r="CJ9" i="13"/>
  <c r="BE9" i="13"/>
  <c r="DM9" i="13"/>
  <c r="DM4" i="13"/>
  <c r="DK11" i="13"/>
  <c r="DM2" i="13"/>
  <c r="DK10" i="13"/>
  <c r="DM5" i="13"/>
  <c r="DM6" i="13"/>
  <c r="DM12" i="13"/>
  <c r="CL9" i="13"/>
  <c r="DK9" i="13"/>
  <c r="DK2" i="13"/>
  <c r="N42" i="5"/>
  <c r="AI40" i="5"/>
  <c r="CP6" i="15"/>
  <c r="CP11" i="15"/>
  <c r="CR10" i="15"/>
  <c r="CR3" i="15"/>
  <c r="CQ3" i="15"/>
  <c r="CR2" i="15"/>
  <c r="CR1" i="15"/>
  <c r="CL2" i="15"/>
  <c r="CK2" i="15"/>
  <c r="CP1" i="15"/>
  <c r="CR13" i="15"/>
  <c r="CR12" i="15"/>
  <c r="CQ12" i="15"/>
  <c r="CR9" i="15"/>
  <c r="CQ1" i="15"/>
  <c r="CP3" i="15"/>
  <c r="CQ10" i="15"/>
  <c r="CQ13" i="15"/>
  <c r="CR7" i="15"/>
  <c r="CR4" i="15"/>
  <c r="CQ9" i="15"/>
  <c r="CP7" i="15"/>
  <c r="CP10" i="15"/>
  <c r="CP2" i="15"/>
  <c r="CQ7" i="15"/>
  <c r="CQ4" i="15"/>
  <c r="CR8" i="15"/>
  <c r="CP4" i="15"/>
  <c r="CR5" i="15"/>
  <c r="CQ8" i="15"/>
  <c r="CP8" i="15"/>
  <c r="CQ5" i="15"/>
  <c r="CR11" i="15"/>
  <c r="CQ11" i="15"/>
  <c r="CP12" i="15"/>
  <c r="CQ6" i="15"/>
  <c r="CQ2" i="15"/>
  <c r="CP5" i="15"/>
  <c r="CJ2" i="15"/>
  <c r="O9" i="15"/>
  <c r="CR6" i="15"/>
  <c r="CP9" i="15"/>
  <c r="CP13" i="15"/>
  <c r="N77" i="4"/>
  <c r="N68" i="4"/>
  <c r="N65" i="4"/>
  <c r="N74" i="4"/>
  <c r="N76" i="4"/>
  <c r="N72" i="4"/>
  <c r="N73" i="4"/>
  <c r="N70" i="4"/>
  <c r="N69" i="4"/>
  <c r="N75" i="4"/>
  <c r="N71" i="4"/>
  <c r="N66" i="4"/>
  <c r="N67" i="4"/>
  <c r="DM19" i="1"/>
  <c r="DM21" i="1"/>
  <c r="DM27" i="1"/>
  <c r="DM20" i="1"/>
  <c r="DM25" i="1"/>
  <c r="DM23" i="1"/>
  <c r="DM24" i="1"/>
  <c r="DM16" i="1"/>
  <c r="DM17" i="1"/>
  <c r="DM26" i="1"/>
  <c r="DK19" i="1"/>
  <c r="DK25" i="1"/>
  <c r="DK17" i="1"/>
  <c r="DK16" i="1"/>
  <c r="DK15" i="1"/>
  <c r="DM15" i="1"/>
  <c r="DL15" i="1"/>
  <c r="DK22" i="1"/>
  <c r="DK26" i="1"/>
  <c r="DK21" i="1"/>
  <c r="DK20" i="1"/>
  <c r="DM22" i="1"/>
  <c r="CJ19" i="1"/>
  <c r="BE32" i="1"/>
  <c r="DM18" i="1"/>
  <c r="DK24" i="1"/>
  <c r="DK18" i="1"/>
  <c r="DK27" i="1"/>
  <c r="DK23" i="1"/>
  <c r="CL19" i="1"/>
  <c r="CK19" i="1"/>
  <c r="BL26" i="1"/>
  <c r="AK7" i="5"/>
  <c r="I89" i="5"/>
  <c r="G93" i="5"/>
  <c r="I91" i="5"/>
  <c r="S92" i="4"/>
  <c r="AL43" i="4"/>
  <c r="AK17" i="5"/>
  <c r="AK43" i="5"/>
  <c r="BQ42" i="5"/>
  <c r="CB34" i="13"/>
  <c r="K80" i="5"/>
  <c r="G81" i="5"/>
  <c r="K98" i="5"/>
  <c r="G78" i="5"/>
  <c r="M81" i="5"/>
  <c r="E82" i="5"/>
  <c r="C84" i="5"/>
  <c r="I94" i="5"/>
  <c r="C98" i="5"/>
  <c r="G80" i="5"/>
  <c r="G79" i="5"/>
  <c r="G73" i="5"/>
  <c r="G75" i="5"/>
  <c r="M74" i="5"/>
  <c r="K96" i="5"/>
  <c r="E88" i="5"/>
  <c r="G98" i="5"/>
  <c r="M75" i="5"/>
  <c r="Y10" i="5"/>
  <c r="M78" i="5"/>
  <c r="M79" i="5"/>
  <c r="M77" i="5"/>
  <c r="M85" i="5"/>
  <c r="I73" i="5"/>
  <c r="I88" i="5"/>
  <c r="E87" i="5"/>
  <c r="E83" i="5"/>
  <c r="M97" i="5"/>
  <c r="C72" i="5"/>
  <c r="I92" i="5"/>
  <c r="E80" i="5"/>
  <c r="M76" i="5"/>
  <c r="E96" i="5"/>
  <c r="K86" i="5"/>
  <c r="E72" i="5"/>
  <c r="C93" i="5"/>
  <c r="AE10" i="5"/>
  <c r="AF10" i="5"/>
  <c r="E97" i="5"/>
  <c r="AA10" i="5"/>
  <c r="I80" i="5"/>
  <c r="K97" i="5"/>
  <c r="C95" i="5"/>
  <c r="C76" i="5"/>
  <c r="AH10" i="5"/>
  <c r="I79" i="5"/>
  <c r="G91" i="5"/>
  <c r="M96" i="5"/>
  <c r="C77" i="5"/>
  <c r="C89" i="5"/>
  <c r="G94" i="5"/>
  <c r="I86" i="5"/>
  <c r="C82" i="5"/>
  <c r="C92" i="5"/>
  <c r="K95" i="5"/>
  <c r="I82" i="5"/>
  <c r="G95" i="5"/>
  <c r="G86" i="5"/>
  <c r="AI10" i="5"/>
  <c r="G84" i="5"/>
  <c r="E86" i="5"/>
  <c r="E99" i="5"/>
  <c r="C81" i="5"/>
  <c r="I97" i="5"/>
  <c r="I76" i="5"/>
  <c r="G92" i="5"/>
  <c r="E94" i="5"/>
  <c r="G96" i="5"/>
  <c r="H10" i="17"/>
  <c r="J10" i="17"/>
  <c r="H76" i="5"/>
  <c r="G76" i="5"/>
  <c r="I83" i="5"/>
  <c r="BF10" i="5"/>
  <c r="BS23" i="1"/>
  <c r="E85" i="5"/>
  <c r="AG59" i="5"/>
  <c r="Y59" i="5"/>
  <c r="AH59" i="5"/>
  <c r="AE59" i="5"/>
  <c r="AF59" i="5"/>
  <c r="AC59" i="5"/>
  <c r="AI59" i="5"/>
  <c r="Y18" i="5"/>
  <c r="AC18" i="5"/>
  <c r="Y65" i="5"/>
  <c r="AD65" i="5"/>
  <c r="AF65" i="5"/>
  <c r="AI65" i="5"/>
  <c r="AH65" i="5"/>
  <c r="AI17" i="5"/>
  <c r="Y17" i="5"/>
  <c r="BG17" i="5"/>
  <c r="BF17" i="5"/>
  <c r="BS30" i="1"/>
  <c r="J7" i="16"/>
  <c r="J13" i="16"/>
  <c r="H13" i="16"/>
  <c r="H8" i="16"/>
  <c r="J8" i="16"/>
  <c r="H23" i="16"/>
  <c r="J23" i="16"/>
  <c r="K32" i="16"/>
  <c r="K32" i="17"/>
  <c r="H20" i="17"/>
  <c r="J20" i="17"/>
  <c r="CI4" i="15"/>
  <c r="I6" i="17"/>
  <c r="I6" i="16"/>
  <c r="BM41" i="13"/>
  <c r="BO41" i="13"/>
  <c r="BK41" i="13"/>
  <c r="AI42" i="13"/>
  <c r="AK42" i="13"/>
  <c r="AG42" i="13"/>
  <c r="F81" i="5"/>
  <c r="E81" i="5"/>
  <c r="N92" i="5"/>
  <c r="M92" i="5"/>
  <c r="AA53" i="5"/>
  <c r="N88" i="5"/>
  <c r="M88" i="5"/>
  <c r="H88" i="5"/>
  <c r="G88" i="5"/>
  <c r="N82" i="5"/>
  <c r="M82" i="5"/>
  <c r="H77" i="5"/>
  <c r="G77" i="5"/>
  <c r="F98" i="5"/>
  <c r="E98" i="5"/>
  <c r="L94" i="5"/>
  <c r="K94" i="5"/>
  <c r="AG53" i="5"/>
  <c r="H83" i="5"/>
  <c r="G83" i="5"/>
  <c r="Y53" i="5"/>
  <c r="F78" i="5"/>
  <c r="E78" i="5"/>
  <c r="L74" i="5"/>
  <c r="K74" i="5"/>
  <c r="L78" i="5"/>
  <c r="K78" i="5"/>
  <c r="F77" i="5"/>
  <c r="E77" i="5"/>
  <c r="AI53" i="5"/>
  <c r="L85" i="5"/>
  <c r="K85" i="5"/>
  <c r="L81" i="5"/>
  <c r="K81" i="5"/>
  <c r="L75" i="5"/>
  <c r="K75" i="5"/>
  <c r="L92" i="5"/>
  <c r="K92" i="5"/>
  <c r="F74" i="5"/>
  <c r="E74" i="5"/>
  <c r="N83" i="5"/>
  <c r="M83" i="5"/>
  <c r="H89" i="5"/>
  <c r="G89" i="5"/>
  <c r="H97" i="5"/>
  <c r="G97" i="5"/>
  <c r="L79" i="5"/>
  <c r="K79" i="5"/>
  <c r="L83" i="5"/>
  <c r="K83" i="5"/>
  <c r="N98" i="5"/>
  <c r="M98" i="5"/>
  <c r="D85" i="5"/>
  <c r="C85" i="5"/>
  <c r="N73" i="5"/>
  <c r="M73" i="5"/>
  <c r="H85" i="5"/>
  <c r="G85" i="5"/>
  <c r="H72" i="5"/>
  <c r="G72" i="5"/>
  <c r="D91" i="5"/>
  <c r="L90" i="5"/>
  <c r="K90" i="5"/>
  <c r="D86" i="5"/>
  <c r="C86" i="5"/>
  <c r="H99" i="5"/>
  <c r="G99" i="5"/>
  <c r="J81" i="5"/>
  <c r="I81" i="5"/>
  <c r="F90" i="5"/>
  <c r="E90" i="5"/>
  <c r="J75" i="5"/>
  <c r="I75" i="5"/>
  <c r="J90" i="5"/>
  <c r="I90" i="5"/>
  <c r="N93" i="5"/>
  <c r="M93" i="5"/>
  <c r="N94" i="5"/>
  <c r="M94" i="5"/>
  <c r="N84" i="5"/>
  <c r="M84" i="5"/>
  <c r="BF53" i="5"/>
  <c r="BS24" i="15"/>
  <c r="L88" i="5"/>
  <c r="K88" i="5"/>
  <c r="N72" i="5"/>
  <c r="M72" i="5"/>
  <c r="N95" i="5"/>
  <c r="M95" i="5"/>
  <c r="N86" i="5"/>
  <c r="M86" i="5"/>
  <c r="H82" i="5"/>
  <c r="G82" i="5"/>
  <c r="J98" i="5"/>
  <c r="I98" i="5"/>
  <c r="L89" i="5"/>
  <c r="K89" i="5"/>
  <c r="D79" i="5"/>
  <c r="C79" i="5"/>
  <c r="N89" i="5"/>
  <c r="M89" i="5"/>
  <c r="D80" i="5"/>
  <c r="C80" i="5"/>
  <c r="D73" i="5"/>
  <c r="C73" i="5"/>
  <c r="N91" i="5"/>
  <c r="M91" i="5"/>
  <c r="F95" i="5"/>
  <c r="E95" i="5"/>
  <c r="L77" i="5"/>
  <c r="K77" i="5"/>
  <c r="D83" i="5"/>
  <c r="C83" i="5"/>
  <c r="F76" i="5"/>
  <c r="E76" i="5"/>
  <c r="D90" i="5"/>
  <c r="C90" i="5"/>
  <c r="L82" i="5"/>
  <c r="K82" i="5"/>
  <c r="L93" i="5"/>
  <c r="K93" i="5"/>
  <c r="L84" i="5"/>
  <c r="K84" i="5"/>
  <c r="AE53" i="5"/>
  <c r="AF53" i="5"/>
  <c r="H74" i="5"/>
  <c r="G74" i="5"/>
  <c r="N80" i="5"/>
  <c r="M80" i="5"/>
  <c r="F91" i="5"/>
  <c r="E91" i="5"/>
  <c r="D87" i="5"/>
  <c r="C87" i="5"/>
  <c r="L99" i="5"/>
  <c r="K99" i="5"/>
  <c r="F73" i="5"/>
  <c r="E73" i="5"/>
  <c r="H87" i="5"/>
  <c r="G87" i="5"/>
  <c r="N87" i="5"/>
  <c r="M87" i="5"/>
  <c r="D75" i="5"/>
  <c r="C75" i="5"/>
  <c r="F93" i="5"/>
  <c r="E93" i="5"/>
  <c r="L73" i="5"/>
  <c r="K73" i="5"/>
  <c r="J77" i="5"/>
  <c r="I77" i="5"/>
  <c r="D78" i="5"/>
  <c r="C78" i="5"/>
  <c r="J72" i="5"/>
  <c r="I72" i="5"/>
  <c r="D88" i="5"/>
  <c r="C88" i="5"/>
  <c r="J84" i="5"/>
  <c r="I84" i="5"/>
  <c r="J32" i="17"/>
  <c r="H32" i="17"/>
  <c r="J20" i="16"/>
  <c r="H20" i="16"/>
  <c r="H19" i="16"/>
  <c r="J19" i="16"/>
  <c r="J81" i="4"/>
  <c r="J83" i="4"/>
  <c r="J88" i="4"/>
  <c r="J91" i="4"/>
  <c r="J89" i="4"/>
  <c r="J80" i="4"/>
  <c r="J84" i="4"/>
  <c r="J82" i="4"/>
  <c r="J85" i="4"/>
  <c r="J86" i="4"/>
  <c r="J87" i="4"/>
  <c r="J90" i="4"/>
  <c r="K25" i="16"/>
  <c r="K25" i="17"/>
  <c r="H25" i="16"/>
  <c r="J25" i="16"/>
  <c r="AW35" i="1"/>
  <c r="AS35" i="1"/>
  <c r="AU35" i="1"/>
  <c r="AH12" i="5"/>
  <c r="AK42" i="5"/>
  <c r="BM42" i="5"/>
  <c r="BT34" i="13"/>
  <c r="AF21" i="5"/>
  <c r="AF40" i="5"/>
  <c r="AF33" i="5"/>
  <c r="J10" i="16"/>
  <c r="H10" i="16"/>
  <c r="P32" i="17"/>
  <c r="J25" i="17"/>
  <c r="H11" i="16"/>
  <c r="K20" i="17"/>
  <c r="J29" i="17"/>
  <c r="CI14" i="1"/>
  <c r="BG16" i="1"/>
  <c r="BI16" i="1"/>
  <c r="BE16" i="1"/>
  <c r="I32" i="16"/>
  <c r="K21" i="16"/>
  <c r="K21" i="17"/>
  <c r="BI14" i="1"/>
  <c r="BG14" i="1"/>
  <c r="BE14" i="1"/>
  <c r="AG14" i="13"/>
  <c r="AI14" i="13"/>
  <c r="CI4" i="13"/>
  <c r="BI12" i="1"/>
  <c r="BG12" i="1"/>
  <c r="BE12" i="1"/>
  <c r="CI16" i="13"/>
  <c r="BK36" i="13"/>
  <c r="BM36" i="13"/>
  <c r="BO36" i="13"/>
  <c r="CI20" i="13"/>
  <c r="F78" i="4"/>
  <c r="L22" i="4"/>
  <c r="AS36" i="1"/>
  <c r="AW36" i="1"/>
  <c r="CI17" i="13"/>
  <c r="K11" i="1"/>
  <c r="Q34" i="13"/>
  <c r="O34" i="13"/>
  <c r="S34" i="13"/>
  <c r="AC20" i="13"/>
  <c r="AE20" i="13"/>
  <c r="AA20" i="13"/>
  <c r="Y88" i="5"/>
  <c r="P21" i="17"/>
  <c r="L21" i="16"/>
  <c r="AO14" i="1"/>
  <c r="AO37" i="13"/>
  <c r="I11" i="13"/>
  <c r="BK42" i="13"/>
  <c r="BM42" i="13"/>
  <c r="T92" i="4"/>
  <c r="AN43" i="4"/>
  <c r="CI17" i="1"/>
  <c r="CI17" i="15"/>
  <c r="AS19" i="1"/>
  <c r="AU19" i="1"/>
  <c r="AW19" i="1"/>
  <c r="L103" i="4"/>
  <c r="L93" i="4"/>
  <c r="L96" i="4"/>
  <c r="L101" i="4"/>
  <c r="L102" i="4"/>
  <c r="L97" i="4"/>
  <c r="L98" i="4"/>
  <c r="L104" i="4"/>
  <c r="L100" i="4"/>
  <c r="L99" i="4"/>
  <c r="L105" i="4"/>
  <c r="L95" i="4"/>
  <c r="L94" i="4"/>
  <c r="DB11" i="15"/>
  <c r="DN4" i="15"/>
  <c r="CM22" i="15"/>
  <c r="DB5" i="15"/>
  <c r="CM26" i="15"/>
  <c r="DH12" i="15"/>
  <c r="DN8" i="15"/>
  <c r="DN7" i="15"/>
  <c r="DH2" i="15"/>
  <c r="CM18" i="15"/>
  <c r="CM21" i="15"/>
  <c r="CM2" i="15"/>
  <c r="CM23" i="15"/>
  <c r="DB8" i="15"/>
  <c r="DN11" i="15"/>
  <c r="DN3" i="15"/>
  <c r="DH9" i="15"/>
  <c r="DB1" i="15"/>
  <c r="DB19" i="15"/>
  <c r="CV15" i="15"/>
  <c r="DK7" i="15"/>
  <c r="DB9" i="15"/>
  <c r="DB3" i="15"/>
  <c r="CM20" i="15"/>
  <c r="DB4" i="15"/>
  <c r="CM15" i="15"/>
  <c r="DN10" i="15"/>
  <c r="DB10" i="15"/>
  <c r="CM16" i="15"/>
  <c r="DH4" i="15"/>
  <c r="DH6" i="15"/>
  <c r="DB12" i="15"/>
  <c r="DN9" i="15"/>
  <c r="DB2" i="15"/>
  <c r="DH8" i="15"/>
  <c r="DH5" i="15"/>
  <c r="CY11" i="15"/>
  <c r="CY19" i="15"/>
  <c r="CS3" i="15"/>
  <c r="DB21" i="15"/>
  <c r="CS12" i="15"/>
  <c r="DK5" i="15"/>
  <c r="CS5" i="15"/>
  <c r="CY3" i="15"/>
  <c r="DK10" i="15"/>
  <c r="CV19" i="15"/>
  <c r="DK3" i="15"/>
  <c r="CP27" i="15"/>
  <c r="CY10" i="15"/>
  <c r="CS2" i="15"/>
  <c r="CY9" i="15"/>
  <c r="DK13" i="15"/>
  <c r="CS8" i="15"/>
  <c r="DB22" i="15"/>
  <c r="DB25" i="15"/>
  <c r="DN19" i="15"/>
  <c r="CY15" i="15"/>
  <c r="CP16" i="15"/>
  <c r="DN15" i="15"/>
  <c r="CM6" i="15"/>
  <c r="DN16" i="15"/>
  <c r="CS4" i="15"/>
  <c r="CV7" i="15"/>
  <c r="CV1" i="15"/>
  <c r="DN20" i="15"/>
  <c r="CV8" i="15"/>
  <c r="DB20" i="15"/>
  <c r="CY17" i="15"/>
  <c r="CS9" i="15"/>
  <c r="CS13" i="15"/>
  <c r="DB23" i="15"/>
  <c r="DB16" i="15"/>
  <c r="CP18" i="15"/>
  <c r="CY16" i="15"/>
  <c r="DN5" i="15"/>
  <c r="CM12" i="15"/>
  <c r="DH3" i="15"/>
  <c r="CV2" i="15"/>
  <c r="CS16" i="15"/>
  <c r="CV6" i="15"/>
  <c r="DN12" i="15"/>
  <c r="CY18" i="15"/>
  <c r="CS10" i="15"/>
  <c r="DK2" i="15"/>
  <c r="CV26" i="15"/>
  <c r="CS25" i="15"/>
  <c r="CP17" i="15"/>
  <c r="CP25" i="15"/>
  <c r="CP23" i="15"/>
  <c r="CP20" i="15"/>
  <c r="DB18" i="15"/>
  <c r="CV23" i="15"/>
  <c r="CM10" i="15"/>
  <c r="DN21" i="15"/>
  <c r="CM24" i="15"/>
  <c r="CM17" i="15"/>
  <c r="DB6" i="15"/>
  <c r="DB26" i="15"/>
  <c r="DK12" i="15"/>
  <c r="CY7" i="15"/>
  <c r="CV3" i="15"/>
  <c r="CY22" i="15"/>
  <c r="CV22" i="15"/>
  <c r="CP21" i="15"/>
  <c r="CP22" i="15"/>
  <c r="CS17" i="15"/>
  <c r="CY23" i="15"/>
  <c r="CM19" i="15"/>
  <c r="DH1" i="15"/>
  <c r="CM8" i="15"/>
  <c r="DH10" i="15"/>
  <c r="CM1" i="15"/>
  <c r="CS27" i="15"/>
  <c r="DN18" i="15"/>
  <c r="DN23" i="15"/>
  <c r="CS1" i="15"/>
  <c r="CY20" i="15"/>
  <c r="CS24" i="15"/>
  <c r="CY12" i="15"/>
  <c r="CV20" i="15"/>
  <c r="DN24" i="15"/>
  <c r="CY2" i="15"/>
  <c r="DH13" i="15"/>
  <c r="DH7" i="15"/>
  <c r="CY4" i="15"/>
  <c r="DK8" i="15"/>
  <c r="CY27" i="15"/>
  <c r="DK6" i="15"/>
  <c r="CS11" i="15"/>
  <c r="CV5" i="15"/>
  <c r="CV16" i="15"/>
  <c r="CV11" i="15"/>
  <c r="CP24" i="15"/>
  <c r="CP26" i="15"/>
  <c r="CM4" i="15"/>
  <c r="CV12" i="15"/>
  <c r="CY24" i="15"/>
  <c r="CM25" i="15"/>
  <c r="DN1" i="15"/>
  <c r="CS20" i="15"/>
  <c r="DB15" i="15"/>
  <c r="DK1" i="15"/>
  <c r="CV27" i="15"/>
  <c r="CV24" i="15"/>
  <c r="DH11" i="15"/>
  <c r="CP19" i="15"/>
  <c r="DN13" i="15"/>
  <c r="DN6" i="15"/>
  <c r="DB7" i="15"/>
  <c r="CS6" i="15"/>
  <c r="CV18" i="15"/>
  <c r="DB24" i="15"/>
  <c r="DN2" i="15"/>
  <c r="CV4" i="15"/>
  <c r="CM7" i="15"/>
  <c r="CV17" i="15"/>
  <c r="DK9" i="15"/>
  <c r="DN25" i="15"/>
  <c r="CM11" i="15"/>
  <c r="DN17" i="15"/>
  <c r="DB13" i="15"/>
  <c r="CY21" i="15"/>
  <c r="CP15" i="15"/>
  <c r="DN27" i="15"/>
  <c r="CM5" i="15"/>
  <c r="CM27" i="15"/>
  <c r="CY8" i="15"/>
  <c r="DK4" i="15"/>
  <c r="DB17" i="15"/>
  <c r="CV9" i="15"/>
  <c r="CS23" i="15"/>
  <c r="CV25" i="15"/>
  <c r="DN26" i="15"/>
  <c r="DN22" i="15"/>
  <c r="CS19" i="15"/>
  <c r="CS18" i="15"/>
  <c r="DB27" i="15"/>
  <c r="CV10" i="15"/>
  <c r="CM23" i="13"/>
  <c r="CM26" i="13"/>
  <c r="CM22" i="13"/>
  <c r="CM21" i="13"/>
  <c r="CM25" i="13"/>
  <c r="CM20" i="13"/>
  <c r="CM27" i="13"/>
  <c r="CM16" i="13"/>
  <c r="CM15" i="13"/>
  <c r="CM18" i="13"/>
  <c r="CM24" i="13"/>
  <c r="CM17" i="13"/>
  <c r="CM19" i="13"/>
  <c r="CJ11" i="13"/>
  <c r="I32" i="13"/>
  <c r="CO27" i="13"/>
  <c r="CN24" i="13"/>
  <c r="CN27" i="13"/>
  <c r="CO20" i="13"/>
  <c r="CN20" i="13"/>
  <c r="CO23" i="13"/>
  <c r="CN23" i="13"/>
  <c r="CO19" i="13"/>
  <c r="CN19" i="13"/>
  <c r="CO21" i="13"/>
  <c r="CN21" i="13"/>
  <c r="CO15" i="13"/>
  <c r="CO22" i="13"/>
  <c r="CN22" i="13"/>
  <c r="CN16" i="13"/>
  <c r="CO24" i="13"/>
  <c r="CN15" i="13"/>
  <c r="CN26" i="13"/>
  <c r="CO16" i="13"/>
  <c r="CO25" i="13"/>
  <c r="CN18" i="13"/>
  <c r="CO17" i="13"/>
  <c r="CN17" i="13"/>
  <c r="CN25" i="13"/>
  <c r="CO26" i="13"/>
  <c r="CI2" i="13"/>
  <c r="I1" i="15"/>
  <c r="I1" i="1"/>
  <c r="A1" i="16"/>
  <c r="A1" i="17"/>
  <c r="I1" i="13"/>
  <c r="CL9" i="1"/>
  <c r="CL15" i="1"/>
  <c r="CL5" i="1"/>
  <c r="CL7" i="1"/>
  <c r="CK7" i="1"/>
  <c r="CL10" i="1"/>
  <c r="CK10" i="1"/>
  <c r="CL12" i="1"/>
  <c r="N18" i="5"/>
  <c r="Z6" i="4"/>
  <c r="CX24" i="1"/>
  <c r="CX25" i="1"/>
  <c r="CX15" i="1"/>
  <c r="CX20" i="1"/>
  <c r="CX21" i="1"/>
  <c r="CW26" i="1"/>
  <c r="CV26" i="1"/>
  <c r="CX17" i="1"/>
  <c r="CX22" i="1"/>
  <c r="CX16" i="1"/>
  <c r="CW21" i="1"/>
  <c r="CV21" i="1"/>
  <c r="CX23" i="1"/>
  <c r="CW16" i="1"/>
  <c r="CV16" i="1"/>
  <c r="CW20" i="1"/>
  <c r="CV20" i="1"/>
  <c r="CX19" i="1"/>
  <c r="CW19" i="1"/>
  <c r="CV19" i="1"/>
  <c r="CW24" i="1"/>
  <c r="CX26" i="1"/>
  <c r="CX18" i="1"/>
  <c r="CW23" i="1"/>
  <c r="CV23" i="1"/>
  <c r="CW18" i="1"/>
  <c r="CV18" i="1"/>
  <c r="CV24" i="1"/>
  <c r="CX27" i="1"/>
  <c r="CW15" i="1"/>
  <c r="CV15" i="1"/>
  <c r="CW17" i="1"/>
  <c r="CV17" i="1"/>
  <c r="CV25" i="1"/>
  <c r="Z5" i="4"/>
  <c r="CK12" i="1"/>
  <c r="CJ12" i="1"/>
  <c r="O32" i="1"/>
  <c r="CK13" i="1"/>
  <c r="CJ13" i="1"/>
  <c r="U32" i="1"/>
  <c r="CK4" i="1"/>
  <c r="CJ4" i="1"/>
  <c r="AA9" i="1"/>
  <c r="CK2" i="1"/>
  <c r="CK5" i="1"/>
  <c r="CJ5" i="1"/>
  <c r="AG9" i="1"/>
  <c r="CK15" i="1"/>
  <c r="CJ15" i="1"/>
  <c r="AG32" i="1"/>
  <c r="N7" i="5"/>
  <c r="D6" i="4"/>
  <c r="BE20" i="1"/>
  <c r="O46" i="13"/>
  <c r="M11" i="13"/>
  <c r="B100" i="4"/>
  <c r="B99" i="4"/>
  <c r="B104" i="4"/>
  <c r="B93" i="4"/>
  <c r="B96" i="4"/>
  <c r="B103" i="4"/>
  <c r="B102" i="4"/>
  <c r="B98" i="4"/>
  <c r="CM13" i="15"/>
  <c r="AQ35" i="1"/>
  <c r="AQ36" i="13"/>
  <c r="AM36" i="13"/>
  <c r="CS26" i="15"/>
  <c r="CI9" i="15"/>
  <c r="BM37" i="13"/>
  <c r="BI38" i="15"/>
  <c r="BG38" i="15"/>
  <c r="BE38" i="15"/>
  <c r="CW25" i="1"/>
  <c r="CM9" i="15"/>
  <c r="I21" i="1"/>
  <c r="BO37" i="13"/>
  <c r="AA45" i="13"/>
  <c r="AC45" i="13"/>
  <c r="F92" i="4"/>
  <c r="L43" i="4"/>
  <c r="K21" i="1"/>
  <c r="CI5" i="15"/>
  <c r="BI34" i="15"/>
  <c r="CI7" i="1"/>
  <c r="L8" i="17"/>
  <c r="N8" i="17"/>
  <c r="G99" i="4"/>
  <c r="G104" i="4"/>
  <c r="G103" i="4"/>
  <c r="G100" i="4"/>
  <c r="AN6" i="4"/>
  <c r="G102" i="4"/>
  <c r="G98" i="4"/>
  <c r="G95" i="4"/>
  <c r="J97" i="4"/>
  <c r="J106" i="4"/>
  <c r="T64" i="4"/>
  <c r="BC44" i="13"/>
  <c r="BA44" i="13"/>
  <c r="T106" i="4"/>
  <c r="AN64" i="4"/>
  <c r="CM3" i="15"/>
  <c r="AS21" i="1"/>
  <c r="AW21" i="1"/>
  <c r="AU21" i="1"/>
  <c r="BI44" i="13"/>
  <c r="AW43" i="15"/>
  <c r="CI18" i="13"/>
  <c r="AW11" i="13"/>
  <c r="AU11" i="13"/>
  <c r="AS11" i="13"/>
  <c r="AU43" i="13"/>
  <c r="AW43" i="13"/>
  <c r="DE6" i="1"/>
  <c r="DE8" i="1"/>
  <c r="DH17" i="1"/>
  <c r="DH18" i="1"/>
  <c r="CP6" i="1"/>
  <c r="CP1" i="1"/>
  <c r="DE5" i="1"/>
  <c r="CP11" i="1"/>
  <c r="DE10" i="1"/>
  <c r="CP9" i="1"/>
  <c r="DH19" i="1"/>
  <c r="DH20" i="1"/>
  <c r="DE7" i="1"/>
  <c r="DH21" i="1"/>
  <c r="DH27" i="1"/>
  <c r="CP3" i="1"/>
  <c r="DH15" i="1"/>
  <c r="DH24" i="1"/>
  <c r="CP12" i="1"/>
  <c r="DE3" i="1"/>
  <c r="DE13" i="1"/>
  <c r="DE12" i="1"/>
  <c r="DH16" i="1"/>
  <c r="CP4" i="1"/>
  <c r="DE1" i="1"/>
  <c r="CP10" i="1"/>
  <c r="CP5" i="1"/>
  <c r="DE4" i="1"/>
  <c r="DH23" i="1"/>
  <c r="CP13" i="1"/>
  <c r="CP8" i="1"/>
  <c r="CP7" i="1"/>
  <c r="DH26" i="1"/>
  <c r="DE2" i="1"/>
  <c r="CP2" i="1"/>
  <c r="AY41" i="1"/>
  <c r="BC41" i="1"/>
  <c r="O22" i="13"/>
  <c r="S22" i="13"/>
  <c r="Q22" i="13"/>
  <c r="DH25" i="1"/>
  <c r="L10" i="17"/>
  <c r="W61" i="5"/>
  <c r="CK12" i="15"/>
  <c r="CJ12" i="15"/>
  <c r="O32" i="15"/>
  <c r="M86" i="4"/>
  <c r="M83" i="4"/>
  <c r="M88" i="4"/>
  <c r="M91" i="4"/>
  <c r="M82" i="4"/>
  <c r="M85" i="4"/>
  <c r="M79" i="4"/>
  <c r="M80" i="4"/>
  <c r="M90" i="4"/>
  <c r="M87" i="4"/>
  <c r="D84" i="4"/>
  <c r="D91" i="4"/>
  <c r="D82" i="4"/>
  <c r="DM2" i="15"/>
  <c r="DL11" i="15"/>
  <c r="DK11" i="15"/>
  <c r="E9" i="16"/>
  <c r="F9" i="16"/>
  <c r="E9" i="17"/>
  <c r="F9" i="17"/>
  <c r="L15" i="16"/>
  <c r="Y82" i="5"/>
  <c r="P15" i="17"/>
  <c r="D93" i="4"/>
  <c r="D102" i="4"/>
  <c r="D94" i="4"/>
  <c r="D105" i="4"/>
  <c r="D103" i="4"/>
  <c r="D97" i="4"/>
  <c r="D104" i="4"/>
  <c r="D100" i="4"/>
  <c r="D95" i="4"/>
  <c r="D98" i="4"/>
  <c r="D96" i="4"/>
  <c r="DL26" i="15"/>
  <c r="DI17" i="15"/>
  <c r="DL19" i="15"/>
  <c r="CZ26" i="15"/>
  <c r="CY26" i="15"/>
  <c r="DL22" i="15"/>
  <c r="CZ6" i="15"/>
  <c r="CY6" i="15"/>
  <c r="CT7" i="15"/>
  <c r="CS7" i="15"/>
  <c r="D76" i="4"/>
  <c r="D66" i="4"/>
  <c r="D69" i="4"/>
  <c r="D75" i="4"/>
  <c r="D65" i="4"/>
  <c r="D74" i="4"/>
  <c r="D70" i="4"/>
  <c r="D68" i="4"/>
  <c r="D35" i="17"/>
  <c r="D35" i="16"/>
  <c r="G20" i="16"/>
  <c r="G20" i="17"/>
  <c r="G6" i="16"/>
  <c r="G6" i="17"/>
  <c r="E28" i="17"/>
  <c r="F28" i="17"/>
  <c r="E28" i="16"/>
  <c r="F28" i="16"/>
  <c r="G25" i="17"/>
  <c r="G25" i="16"/>
  <c r="E20" i="16"/>
  <c r="F20" i="16"/>
  <c r="E20" i="17"/>
  <c r="F20" i="17"/>
  <c r="K72" i="4"/>
  <c r="K70" i="4"/>
  <c r="K73" i="4"/>
  <c r="K77" i="4"/>
  <c r="K74" i="4"/>
  <c r="K66" i="4"/>
  <c r="K65" i="4"/>
  <c r="K71" i="4"/>
  <c r="K67" i="4"/>
  <c r="L7" i="16"/>
  <c r="Y74" i="5"/>
  <c r="P7" i="17"/>
  <c r="P82" i="4"/>
  <c r="P80" i="4"/>
  <c r="P92" i="4"/>
  <c r="AF43" i="4"/>
  <c r="DA25" i="13"/>
  <c r="CU19" i="13"/>
  <c r="CT19" i="13"/>
  <c r="CS19" i="13"/>
  <c r="CQ22" i="13"/>
  <c r="CP22" i="13"/>
  <c r="CQ20" i="13"/>
  <c r="CP20" i="13"/>
  <c r="CZ21" i="13"/>
  <c r="CY21" i="13"/>
  <c r="CZ25" i="13"/>
  <c r="CY25" i="13"/>
  <c r="CT6" i="13"/>
  <c r="CS6" i="13"/>
  <c r="CQ23" i="13"/>
  <c r="CP23" i="13"/>
  <c r="CZ17" i="13"/>
  <c r="CY17" i="13"/>
  <c r="CZ22" i="13"/>
  <c r="CY22" i="13"/>
  <c r="CZ20" i="13"/>
  <c r="CY20" i="13"/>
  <c r="CT3" i="13"/>
  <c r="CS3" i="13"/>
  <c r="CZ18" i="13"/>
  <c r="CY18" i="13"/>
  <c r="CZ16" i="13"/>
  <c r="CY16" i="13"/>
  <c r="CZ15" i="13"/>
  <c r="CY15" i="13"/>
  <c r="B86" i="4"/>
  <c r="B83" i="4"/>
  <c r="B92" i="4"/>
  <c r="D43" i="4"/>
  <c r="G26" i="16"/>
  <c r="G23" i="17"/>
  <c r="G23" i="16"/>
  <c r="G9" i="16"/>
  <c r="G9" i="17"/>
  <c r="CU16" i="13"/>
  <c r="CT16" i="13"/>
  <c r="CS16" i="13"/>
  <c r="CU10" i="13"/>
  <c r="CU18" i="13"/>
  <c r="CT18" i="13"/>
  <c r="CS18" i="13"/>
  <c r="CU21" i="13"/>
  <c r="CT21" i="13"/>
  <c r="CS21" i="13"/>
  <c r="CU15" i="13"/>
  <c r="CT15" i="13"/>
  <c r="CS15" i="13"/>
  <c r="CX2" i="13"/>
  <c r="CW2" i="13"/>
  <c r="CV2" i="13"/>
  <c r="DC12" i="13"/>
  <c r="DB12" i="13"/>
  <c r="DC4" i="13"/>
  <c r="DB4" i="13"/>
  <c r="DC2" i="13"/>
  <c r="DB2" i="13"/>
  <c r="DC9" i="13"/>
  <c r="DB9" i="13"/>
  <c r="DC7" i="13"/>
  <c r="DB7" i="13"/>
  <c r="W6" i="5"/>
  <c r="CJ18" i="1"/>
  <c r="AY32" i="1"/>
  <c r="CU25" i="13"/>
  <c r="CT25" i="13"/>
  <c r="CS25" i="13"/>
  <c r="CU22" i="13"/>
  <c r="CT22" i="13"/>
  <c r="CS22" i="13"/>
  <c r="CU17" i="13"/>
  <c r="CT17" i="13"/>
  <c r="CS17" i="13"/>
  <c r="O102" i="4"/>
  <c r="O94" i="4"/>
  <c r="O106" i="4"/>
  <c r="AD64" i="4"/>
  <c r="D30" i="16"/>
  <c r="D30" i="17"/>
  <c r="G27" i="17"/>
  <c r="G27" i="16"/>
  <c r="L8" i="16"/>
  <c r="B10" i="16"/>
  <c r="B10" i="17"/>
  <c r="R6" i="4"/>
  <c r="P14" i="5"/>
  <c r="W14" i="5"/>
  <c r="CK6" i="1"/>
  <c r="CJ6" i="1"/>
  <c r="AM9" i="1"/>
  <c r="Z48" i="4"/>
  <c r="P60" i="5"/>
  <c r="W60" i="5"/>
  <c r="CK3" i="15"/>
  <c r="CJ3" i="15"/>
  <c r="U9" i="15"/>
  <c r="S96" i="4"/>
  <c r="S102" i="4"/>
  <c r="S94" i="4"/>
  <c r="S72" i="4"/>
  <c r="S70" i="4"/>
  <c r="S69" i="4"/>
  <c r="S67" i="4"/>
  <c r="S66" i="4"/>
  <c r="S75" i="4"/>
  <c r="S68" i="4"/>
  <c r="S77" i="4"/>
  <c r="D22" i="17"/>
  <c r="D22" i="16"/>
  <c r="G14" i="17"/>
  <c r="G14" i="16"/>
  <c r="B18" i="17"/>
  <c r="B18" i="16"/>
  <c r="N27" i="4"/>
  <c r="N33" i="5"/>
  <c r="CN13" i="13"/>
  <c r="CM13" i="13"/>
  <c r="CN8" i="13"/>
  <c r="CM8" i="13"/>
  <c r="CN10" i="13"/>
  <c r="CM10" i="13"/>
  <c r="CN7" i="13"/>
  <c r="CM7" i="13"/>
  <c r="CO12" i="13"/>
  <c r="J65" i="4"/>
  <c r="J76" i="4"/>
  <c r="J77" i="4"/>
  <c r="J75" i="4"/>
  <c r="J69" i="4"/>
  <c r="CU23" i="13"/>
  <c r="CT23" i="13"/>
  <c r="CS23" i="13"/>
  <c r="A89" i="4"/>
  <c r="A91" i="4"/>
  <c r="A84" i="4"/>
  <c r="A85" i="4"/>
  <c r="A88" i="4"/>
  <c r="A87" i="4"/>
  <c r="A81" i="4"/>
  <c r="A79" i="4"/>
  <c r="E14" i="17"/>
  <c r="F14" i="17"/>
  <c r="E14" i="16"/>
  <c r="F14" i="16"/>
  <c r="B6" i="16"/>
  <c r="B6" i="17"/>
  <c r="L48" i="4"/>
  <c r="N15" i="5"/>
  <c r="J92" i="4"/>
  <c r="T43" i="4"/>
  <c r="X97" i="5"/>
  <c r="I99" i="5"/>
  <c r="AK30" i="5"/>
  <c r="A37" i="17"/>
  <c r="CI3" i="15"/>
  <c r="AI45" i="15"/>
  <c r="AK45" i="15"/>
  <c r="AG45" i="15"/>
  <c r="V78" i="5"/>
  <c r="X78" i="5"/>
  <c r="BE17" i="13"/>
  <c r="BG17" i="13"/>
  <c r="BI17" i="13"/>
  <c r="AC37" i="1"/>
  <c r="AA37" i="1"/>
  <c r="AE37" i="1"/>
  <c r="BG22" i="13"/>
  <c r="BI22" i="13"/>
  <c r="BE22" i="13"/>
  <c r="AE42" i="1"/>
  <c r="AC42" i="1"/>
  <c r="AA42" i="1"/>
  <c r="BG18" i="13"/>
  <c r="BI18" i="13"/>
  <c r="BE18" i="13"/>
  <c r="BG21" i="15"/>
  <c r="BE21" i="15"/>
  <c r="BI21" i="15"/>
  <c r="V75" i="5"/>
  <c r="X75" i="5"/>
  <c r="V83" i="5"/>
  <c r="X83" i="5"/>
  <c r="V86" i="5"/>
  <c r="X86" i="5"/>
  <c r="BI23" i="13"/>
  <c r="BG23" i="13"/>
  <c r="BE23" i="13"/>
  <c r="CI18" i="1"/>
  <c r="V74" i="5"/>
  <c r="X74" i="5"/>
  <c r="Y17" i="15"/>
  <c r="U17" i="15"/>
  <c r="W17" i="15"/>
  <c r="AI16" i="15"/>
  <c r="AK16" i="15"/>
  <c r="AG16" i="15"/>
  <c r="CI9" i="13"/>
  <c r="W41" i="15"/>
  <c r="Y41" i="15"/>
  <c r="U41" i="15"/>
  <c r="Y40" i="15"/>
  <c r="W40" i="15"/>
  <c r="U40" i="15"/>
  <c r="AK23" i="15"/>
  <c r="AI23" i="15"/>
  <c r="AG23" i="15"/>
  <c r="AK11" i="15"/>
  <c r="AG11" i="15"/>
  <c r="AI11" i="15"/>
  <c r="AA40" i="15"/>
  <c r="AC40" i="15"/>
  <c r="AE40" i="15"/>
  <c r="AK15" i="15"/>
  <c r="AI15" i="15"/>
  <c r="AG15" i="15"/>
  <c r="AG44" i="15"/>
  <c r="AK44" i="15"/>
  <c r="AI44" i="15"/>
  <c r="AC23" i="15"/>
  <c r="AA23" i="15"/>
  <c r="AE23" i="15"/>
  <c r="AA34" i="1"/>
  <c r="AC34" i="1"/>
  <c r="AE34" i="1"/>
  <c r="AE38" i="1"/>
  <c r="AA38" i="1"/>
  <c r="AC38" i="1"/>
  <c r="AC45" i="1"/>
  <c r="AA45" i="1"/>
  <c r="AE45" i="1"/>
  <c r="G90" i="4"/>
  <c r="G81" i="4"/>
  <c r="G89" i="4"/>
  <c r="G91" i="4"/>
  <c r="G83" i="4"/>
  <c r="G87" i="4"/>
  <c r="G86" i="4"/>
  <c r="G84" i="4"/>
  <c r="G79" i="4"/>
  <c r="G85" i="4"/>
  <c r="G82" i="4"/>
  <c r="G88" i="4"/>
  <c r="G80" i="4"/>
  <c r="AW16" i="1"/>
  <c r="AU16" i="1"/>
  <c r="AS16" i="1"/>
  <c r="M77" i="4"/>
  <c r="M70" i="4"/>
  <c r="M69" i="4"/>
  <c r="M66" i="4"/>
  <c r="M74" i="4"/>
  <c r="M72" i="4"/>
  <c r="M68" i="4"/>
  <c r="M76" i="4"/>
  <c r="M75" i="4"/>
  <c r="M73" i="4"/>
  <c r="M67" i="4"/>
  <c r="M65" i="4"/>
  <c r="M71" i="4"/>
  <c r="U37" i="15"/>
  <c r="Y37" i="15"/>
  <c r="W37" i="15"/>
  <c r="AA35" i="15"/>
  <c r="AE35" i="15"/>
  <c r="AC35" i="15"/>
  <c r="BE12" i="15"/>
  <c r="BI12" i="15"/>
  <c r="BG12" i="15"/>
  <c r="BA19" i="15"/>
  <c r="BC19" i="15"/>
  <c r="AY19" i="15"/>
  <c r="X79" i="5"/>
  <c r="V79" i="5"/>
  <c r="F100" i="4"/>
  <c r="F96" i="4"/>
  <c r="F94" i="4"/>
  <c r="F95" i="4"/>
  <c r="F93" i="4"/>
  <c r="F105" i="4"/>
  <c r="F97" i="4"/>
  <c r="F104" i="4"/>
  <c r="F101" i="4"/>
  <c r="F99" i="4"/>
  <c r="F102" i="4"/>
  <c r="F98" i="4"/>
  <c r="F103" i="4"/>
  <c r="W33" i="5"/>
  <c r="CJ10" i="13"/>
  <c r="BK9" i="13"/>
  <c r="AA32" i="5"/>
  <c r="S106" i="4"/>
  <c r="AL64" i="4"/>
  <c r="AQ12" i="13"/>
  <c r="AM12" i="13"/>
  <c r="AO12" i="13"/>
  <c r="U35" i="13"/>
  <c r="Y35" i="13"/>
  <c r="W35" i="13"/>
  <c r="AI34" i="13"/>
  <c r="AG34" i="13"/>
  <c r="AK34" i="13"/>
  <c r="U16" i="13"/>
  <c r="Y16" i="13"/>
  <c r="W16" i="13"/>
  <c r="M92" i="4"/>
  <c r="Z43" i="4"/>
  <c r="AU12" i="1"/>
  <c r="AS12" i="1"/>
  <c r="AW12" i="1"/>
  <c r="Q20" i="1"/>
  <c r="O20" i="1"/>
  <c r="S20" i="1"/>
  <c r="AY43" i="1"/>
  <c r="BA43" i="1"/>
  <c r="BC43" i="1"/>
  <c r="S19" i="1"/>
  <c r="Q19" i="1"/>
  <c r="O19" i="1"/>
  <c r="AS18" i="1"/>
  <c r="AU18" i="1"/>
  <c r="AW18" i="1"/>
  <c r="T69" i="4"/>
  <c r="T68" i="4"/>
  <c r="T75" i="4"/>
  <c r="T70" i="4"/>
  <c r="T71" i="4"/>
  <c r="T66" i="4"/>
  <c r="T65" i="4"/>
  <c r="T76" i="4"/>
  <c r="T67" i="4"/>
  <c r="T73" i="4"/>
  <c r="T74" i="4"/>
  <c r="T77" i="4"/>
  <c r="T72" i="4"/>
  <c r="B106" i="4"/>
  <c r="D64" i="4"/>
  <c r="W7" i="5"/>
  <c r="CJ2" i="1"/>
  <c r="O9" i="1"/>
  <c r="AA11" i="5"/>
  <c r="CZ18" i="1"/>
  <c r="CY18" i="1"/>
  <c r="CZ21" i="1"/>
  <c r="CY21" i="1"/>
  <c r="CQ16" i="1"/>
  <c r="CP16" i="1"/>
  <c r="CZ15" i="1"/>
  <c r="CY15" i="1"/>
  <c r="CQ19" i="1"/>
  <c r="CP19" i="1"/>
  <c r="CT11" i="1"/>
  <c r="CS11" i="1"/>
  <c r="CZ16" i="1"/>
  <c r="CY16" i="1"/>
  <c r="CT13" i="1"/>
  <c r="CS13" i="1"/>
  <c r="CT7" i="1"/>
  <c r="CS7" i="1"/>
  <c r="CZ19" i="1"/>
  <c r="CY19" i="1"/>
  <c r="CQ18" i="1"/>
  <c r="CP18" i="1"/>
  <c r="CQ23" i="1"/>
  <c r="CP23" i="1"/>
  <c r="CT9" i="1"/>
  <c r="CS9" i="1"/>
  <c r="CT8" i="1"/>
  <c r="CS8" i="1"/>
  <c r="CQ21" i="1"/>
  <c r="CP21" i="1"/>
  <c r="CZ20" i="1"/>
  <c r="CY20" i="1"/>
  <c r="CZ5" i="1"/>
  <c r="CY5" i="1"/>
  <c r="CQ27" i="1"/>
  <c r="CP27" i="1"/>
  <c r="CQ24" i="1"/>
  <c r="CP24" i="1"/>
  <c r="CZ26" i="1"/>
  <c r="CY26" i="1"/>
  <c r="CZ24" i="1"/>
  <c r="CY24" i="1"/>
  <c r="CT12" i="1"/>
  <c r="CS12" i="1"/>
  <c r="CZ23" i="1"/>
  <c r="CY23" i="1"/>
  <c r="CQ22" i="1"/>
  <c r="CP22" i="1"/>
  <c r="CT3" i="1"/>
  <c r="CS3" i="1"/>
  <c r="CT10" i="1"/>
  <c r="CS10" i="1"/>
  <c r="CT2" i="1"/>
  <c r="CS2" i="1"/>
  <c r="CQ26" i="1"/>
  <c r="CP26" i="1"/>
  <c r="CQ15" i="1"/>
  <c r="CP15" i="1"/>
  <c r="CT5" i="1"/>
  <c r="CS5" i="1"/>
  <c r="CT6" i="1"/>
  <c r="CS6" i="1"/>
  <c r="CZ25" i="1"/>
  <c r="CY25" i="1"/>
  <c r="CZ22" i="1"/>
  <c r="CY22" i="1"/>
  <c r="CQ17" i="1"/>
  <c r="CP17" i="1"/>
  <c r="CQ25" i="1"/>
  <c r="CP25" i="1"/>
  <c r="CT1" i="1"/>
  <c r="CS1" i="1"/>
  <c r="CT4" i="1"/>
  <c r="CS4" i="1"/>
  <c r="CQ20" i="1"/>
  <c r="CP20" i="1"/>
  <c r="CZ27" i="1"/>
  <c r="CY27" i="1"/>
  <c r="CZ17" i="1"/>
  <c r="CY17" i="1"/>
  <c r="DF10" i="1"/>
  <c r="DO13" i="1"/>
  <c r="CQ13" i="1"/>
  <c r="DF1" i="1"/>
  <c r="DO7" i="1"/>
  <c r="CQ12" i="1"/>
  <c r="DO3" i="1"/>
  <c r="CW9" i="1"/>
  <c r="CV9" i="1"/>
  <c r="CT16" i="1"/>
  <c r="CS16" i="1"/>
  <c r="CT24" i="1"/>
  <c r="CS24" i="1"/>
  <c r="DF8" i="1"/>
  <c r="CW1" i="1"/>
  <c r="CV1" i="1"/>
  <c r="CT17" i="1"/>
  <c r="CS17" i="1"/>
  <c r="CW4" i="1"/>
  <c r="CV4" i="1"/>
  <c r="CT15" i="1"/>
  <c r="CS15" i="1"/>
  <c r="CT18" i="1"/>
  <c r="CS18" i="1"/>
  <c r="CW13" i="1"/>
  <c r="CV13" i="1"/>
  <c r="CT22" i="1"/>
  <c r="CS22" i="1"/>
  <c r="CT19" i="1"/>
  <c r="CS19" i="1"/>
  <c r="CN17" i="1"/>
  <c r="DO8" i="1"/>
  <c r="DI24" i="1"/>
  <c r="DI26" i="1"/>
  <c r="DI21" i="1"/>
  <c r="CQ6" i="1"/>
  <c r="DI1" i="1"/>
  <c r="DO4" i="1"/>
  <c r="DF17" i="1"/>
  <c r="DF19" i="1"/>
  <c r="CN24" i="1"/>
  <c r="CZ13" i="1"/>
  <c r="CY13" i="1"/>
  <c r="CZ2" i="1"/>
  <c r="CY2" i="1"/>
  <c r="CN20" i="1"/>
  <c r="DI8" i="1"/>
  <c r="DO2" i="1"/>
  <c r="DF21" i="1"/>
  <c r="DF22" i="1"/>
  <c r="CZ12" i="1"/>
  <c r="CY12" i="1"/>
  <c r="CZ9" i="1"/>
  <c r="CY9" i="1"/>
  <c r="CW2" i="1"/>
  <c r="CV2" i="1"/>
  <c r="DI2" i="1"/>
  <c r="CW10" i="1"/>
  <c r="CV10" i="1"/>
  <c r="CQ1" i="1"/>
  <c r="CQ10" i="1"/>
  <c r="DO12" i="1"/>
  <c r="DI6" i="1"/>
  <c r="CW8" i="1"/>
  <c r="CV8" i="1"/>
  <c r="DO1" i="1"/>
  <c r="CQ7" i="1"/>
  <c r="DO11" i="1"/>
  <c r="DO6" i="1"/>
  <c r="DI11" i="1"/>
  <c r="DF7" i="1"/>
  <c r="DF24" i="1"/>
  <c r="DF16" i="1"/>
  <c r="CZ11" i="1"/>
  <c r="CY11" i="1"/>
  <c r="CW12" i="1"/>
  <c r="CV12" i="1"/>
  <c r="DF13" i="1"/>
  <c r="DF5" i="1"/>
  <c r="DI12" i="1"/>
  <c r="DI19" i="1"/>
  <c r="DF23" i="1"/>
  <c r="CT20" i="1"/>
  <c r="CS20" i="1"/>
  <c r="DF11" i="1"/>
  <c r="DI15" i="1"/>
  <c r="CN21" i="1"/>
  <c r="DI22" i="1"/>
  <c r="DI27" i="1"/>
  <c r="CZ1" i="1"/>
  <c r="CY1" i="1"/>
  <c r="CW6" i="1"/>
  <c r="CV6" i="1"/>
  <c r="CW7" i="1"/>
  <c r="CV7" i="1"/>
  <c r="CQ5" i="1"/>
  <c r="CQ11" i="1"/>
  <c r="DO9" i="1"/>
  <c r="DF3" i="1"/>
  <c r="DF12" i="1"/>
  <c r="DF25" i="1"/>
  <c r="DO10" i="1"/>
  <c r="CN19" i="1"/>
  <c r="CN16" i="1"/>
  <c r="DI16" i="1"/>
  <c r="CN15" i="1"/>
  <c r="CZ6" i="1"/>
  <c r="CY6" i="1"/>
  <c r="CZ3" i="1"/>
  <c r="CY3" i="1"/>
  <c r="DI25" i="1"/>
  <c r="CT25" i="1"/>
  <c r="CS25" i="1"/>
  <c r="DI13" i="1"/>
  <c r="DF2" i="1"/>
  <c r="DF15" i="1"/>
  <c r="DI7" i="1"/>
  <c r="CQ4" i="1"/>
  <c r="CN22" i="1"/>
  <c r="CQ3" i="1"/>
  <c r="CT27" i="1"/>
  <c r="CS27" i="1"/>
  <c r="DF27" i="1"/>
  <c r="DF4" i="1"/>
  <c r="DI20" i="1"/>
  <c r="DF18" i="1"/>
  <c r="CT21" i="1"/>
  <c r="CS21" i="1"/>
  <c r="DO5" i="1"/>
  <c r="DI4" i="1"/>
  <c r="DF20" i="1"/>
  <c r="CN27" i="1"/>
  <c r="CT23" i="1"/>
  <c r="CS23" i="1"/>
  <c r="CQ2" i="1"/>
  <c r="CN23" i="1"/>
  <c r="DI3" i="1"/>
  <c r="CZ8" i="1"/>
  <c r="CY8" i="1"/>
  <c r="CW5" i="1"/>
  <c r="CV5" i="1"/>
  <c r="CW3" i="1"/>
  <c r="CV3" i="1"/>
  <c r="DI23" i="1"/>
  <c r="CZ10" i="1"/>
  <c r="CY10" i="1"/>
  <c r="DI10" i="1"/>
  <c r="CQ9" i="1"/>
  <c r="DI18" i="1"/>
  <c r="CN26" i="1"/>
  <c r="CT26" i="1"/>
  <c r="CS26" i="1"/>
  <c r="DF26" i="1"/>
  <c r="DI17" i="1"/>
  <c r="CZ7" i="1"/>
  <c r="CY7" i="1"/>
  <c r="DF6" i="1"/>
  <c r="DI9" i="1"/>
  <c r="CW11" i="1"/>
  <c r="CV11" i="1"/>
  <c r="CQ8" i="1"/>
  <c r="CN25" i="1"/>
  <c r="DI5" i="1"/>
  <c r="CN18" i="1"/>
  <c r="CZ4" i="1"/>
  <c r="CY4" i="1"/>
  <c r="DF9" i="1"/>
  <c r="CW27" i="1"/>
  <c r="CV27" i="1"/>
  <c r="CW22" i="1"/>
  <c r="CV22" i="1"/>
  <c r="K46" i="13"/>
  <c r="I46" i="13"/>
  <c r="M46" i="13"/>
  <c r="AM46" i="15"/>
  <c r="AQ46" i="15"/>
  <c r="AO46" i="15"/>
  <c r="AE19" i="15"/>
  <c r="AA19" i="15"/>
  <c r="AC19" i="15"/>
  <c r="AI40" i="15"/>
  <c r="AG40" i="15"/>
  <c r="AK40" i="15"/>
  <c r="AA14" i="15"/>
  <c r="AE14" i="15"/>
  <c r="AC14" i="15"/>
  <c r="BM23" i="15"/>
  <c r="BK23" i="15"/>
  <c r="BO23" i="15"/>
  <c r="Y39" i="15"/>
  <c r="W39" i="15"/>
  <c r="U39" i="15"/>
  <c r="AA21" i="15"/>
  <c r="AC21" i="15"/>
  <c r="AE21" i="15"/>
  <c r="BC17" i="15"/>
  <c r="BA17" i="15"/>
  <c r="AY17" i="15"/>
  <c r="U11" i="15"/>
  <c r="Y11" i="15"/>
  <c r="W11" i="15"/>
  <c r="M38" i="15"/>
  <c r="K38" i="15"/>
  <c r="I38" i="15"/>
  <c r="K20" i="15"/>
  <c r="M20" i="15"/>
  <c r="I20" i="15"/>
  <c r="AE45" i="15"/>
  <c r="AC45" i="15"/>
  <c r="AA45" i="15"/>
  <c r="AY13" i="15"/>
  <c r="BC13" i="15"/>
  <c r="BA13" i="15"/>
  <c r="U23" i="15"/>
  <c r="W23" i="15"/>
  <c r="Y23" i="15"/>
  <c r="Y14" i="15"/>
  <c r="W14" i="15"/>
  <c r="U14" i="15"/>
  <c r="AQ41" i="15"/>
  <c r="AM41" i="15"/>
  <c r="AO41" i="15"/>
  <c r="AE38" i="15"/>
  <c r="AA38" i="15"/>
  <c r="AC38" i="15"/>
  <c r="AK38" i="15"/>
  <c r="AG38" i="15"/>
  <c r="AI38" i="15"/>
  <c r="AQ22" i="15"/>
  <c r="AO22" i="15"/>
  <c r="AM22" i="15"/>
  <c r="AQ14" i="15"/>
  <c r="AO14" i="15"/>
  <c r="AM14" i="15"/>
  <c r="AM11" i="15"/>
  <c r="AO11" i="15"/>
  <c r="AQ11" i="15"/>
  <c r="M37" i="15"/>
  <c r="K37" i="15"/>
  <c r="I37" i="15"/>
  <c r="AQ15" i="15"/>
  <c r="AM15" i="15"/>
  <c r="AO15" i="15"/>
  <c r="BE37" i="1"/>
  <c r="BI37" i="1"/>
  <c r="BG37" i="1"/>
  <c r="BE41" i="1"/>
  <c r="BG41" i="1"/>
  <c r="BI41" i="1"/>
  <c r="W41" i="5"/>
  <c r="CK15" i="13"/>
  <c r="CJ15" i="13"/>
  <c r="AG32" i="13"/>
  <c r="AA46" i="5"/>
  <c r="AI44" i="13"/>
  <c r="AG44" i="13"/>
  <c r="AK44" i="13"/>
  <c r="AS11" i="1"/>
  <c r="AU11" i="1"/>
  <c r="AW11" i="1"/>
  <c r="BO12" i="15"/>
  <c r="BM12" i="15"/>
  <c r="BK12" i="15"/>
  <c r="AA42" i="15"/>
  <c r="AC42" i="15"/>
  <c r="AE42" i="15"/>
  <c r="BI20" i="15"/>
  <c r="BG20" i="15"/>
  <c r="BE20" i="15"/>
  <c r="BC12" i="15"/>
  <c r="BA12" i="15"/>
  <c r="AY12" i="15"/>
  <c r="H6" i="16"/>
  <c r="J6" i="16"/>
  <c r="V85" i="5"/>
  <c r="X85" i="5"/>
  <c r="J78" i="4"/>
  <c r="T22" i="4"/>
  <c r="U41" i="13"/>
  <c r="Y41" i="13"/>
  <c r="W41" i="13"/>
  <c r="AM22" i="13"/>
  <c r="AO22" i="13"/>
  <c r="AQ22" i="13"/>
  <c r="AK37" i="13"/>
  <c r="AI37" i="13"/>
  <c r="AG37" i="13"/>
  <c r="AK40" i="13"/>
  <c r="AG40" i="13"/>
  <c r="AI40" i="13"/>
  <c r="D106" i="4"/>
  <c r="H64" i="4"/>
  <c r="D92" i="4"/>
  <c r="H43" i="4"/>
  <c r="S17" i="1"/>
  <c r="Q17" i="1"/>
  <c r="O17" i="1"/>
  <c r="O14" i="1"/>
  <c r="Q14" i="1"/>
  <c r="S14" i="1"/>
  <c r="Q13" i="1"/>
  <c r="S13" i="1"/>
  <c r="O13" i="1"/>
  <c r="S21" i="1"/>
  <c r="O21" i="1"/>
  <c r="Q21" i="1"/>
  <c r="CI5" i="1"/>
  <c r="AC36" i="1"/>
  <c r="AA36" i="1"/>
  <c r="AE36" i="1"/>
  <c r="W18" i="5"/>
  <c r="CK3" i="1"/>
  <c r="CJ3" i="1"/>
  <c r="U9" i="1"/>
  <c r="AA18" i="5"/>
  <c r="I38" i="13"/>
  <c r="M38" i="13"/>
  <c r="K38" i="13"/>
  <c r="I44" i="13"/>
  <c r="K44" i="13"/>
  <c r="M44" i="13"/>
  <c r="W38" i="15"/>
  <c r="U38" i="15"/>
  <c r="Y38" i="15"/>
  <c r="BE14" i="15"/>
  <c r="BI14" i="15"/>
  <c r="BG14" i="15"/>
  <c r="BK36" i="15"/>
  <c r="BM36" i="15"/>
  <c r="BO36" i="15"/>
  <c r="AM43" i="15"/>
  <c r="AQ43" i="15"/>
  <c r="AO43" i="15"/>
  <c r="M44" i="15"/>
  <c r="I44" i="15"/>
  <c r="K44" i="15"/>
  <c r="AE15" i="15"/>
  <c r="AC15" i="15"/>
  <c r="AA15" i="15"/>
  <c r="AG12" i="15"/>
  <c r="AK12" i="15"/>
  <c r="AI12" i="15"/>
  <c r="BK37" i="15"/>
  <c r="BO37" i="15"/>
  <c r="BM37" i="15"/>
  <c r="Y36" i="15"/>
  <c r="W36" i="15"/>
  <c r="U36" i="15"/>
  <c r="BI22" i="15"/>
  <c r="BG22" i="15"/>
  <c r="BE22" i="15"/>
  <c r="AM37" i="15"/>
  <c r="AQ37" i="15"/>
  <c r="AO37" i="15"/>
  <c r="Y20" i="15"/>
  <c r="W20" i="15"/>
  <c r="U20" i="15"/>
  <c r="BK15" i="15"/>
  <c r="BO15" i="15"/>
  <c r="BM15" i="15"/>
  <c r="AG36" i="15"/>
  <c r="AI36" i="15"/>
  <c r="AK36" i="15"/>
  <c r="I16" i="15"/>
  <c r="K16" i="15"/>
  <c r="M16" i="15"/>
  <c r="BI23" i="15"/>
  <c r="BG23" i="15"/>
  <c r="BE23" i="15"/>
  <c r="AG13" i="15"/>
  <c r="AK13" i="15"/>
  <c r="AI13" i="15"/>
  <c r="BA14" i="15"/>
  <c r="AY14" i="15"/>
  <c r="BC14" i="15"/>
  <c r="AQ13" i="15"/>
  <c r="AO13" i="15"/>
  <c r="AM13" i="15"/>
  <c r="BM13" i="15"/>
  <c r="BK13" i="15"/>
  <c r="BO13" i="15"/>
  <c r="BM17" i="15"/>
  <c r="BK17" i="15"/>
  <c r="BO17" i="15"/>
  <c r="BO14" i="15"/>
  <c r="BM14" i="15"/>
  <c r="BK14" i="15"/>
  <c r="X80" i="5"/>
  <c r="V80" i="5"/>
  <c r="J6" i="17"/>
  <c r="H6" i="17"/>
  <c r="BG34" i="1"/>
  <c r="BE34" i="1"/>
  <c r="BI34" i="1"/>
  <c r="DL22" i="1"/>
  <c r="DL25" i="1"/>
  <c r="S22" i="15"/>
  <c r="Q22" i="15"/>
  <c r="O22" i="15"/>
  <c r="W42" i="5"/>
  <c r="CK5" i="13"/>
  <c r="CJ5" i="13"/>
  <c r="AG9" i="13"/>
  <c r="AA40" i="5"/>
  <c r="BG13" i="13"/>
  <c r="BI13" i="13"/>
  <c r="BE13" i="13"/>
  <c r="J15" i="17"/>
  <c r="H15" i="17"/>
  <c r="AM14" i="13"/>
  <c r="AO14" i="13"/>
  <c r="AQ14" i="13"/>
  <c r="BA44" i="1"/>
  <c r="BC44" i="1"/>
  <c r="AY44" i="1"/>
  <c r="AE44" i="1"/>
  <c r="AC44" i="1"/>
  <c r="AA44" i="1"/>
  <c r="AO36" i="15"/>
  <c r="AM36" i="15"/>
  <c r="AQ36" i="15"/>
  <c r="BO42" i="15"/>
  <c r="BM42" i="15"/>
  <c r="BK42" i="15"/>
  <c r="BO35" i="15"/>
  <c r="BM35" i="15"/>
  <c r="BK35" i="15"/>
  <c r="S78" i="4"/>
  <c r="AL22" i="4"/>
  <c r="U44" i="13"/>
  <c r="W44" i="13"/>
  <c r="Y44" i="13"/>
  <c r="AC12" i="13"/>
  <c r="AA12" i="13"/>
  <c r="AE12" i="13"/>
  <c r="Y13" i="13"/>
  <c r="U13" i="13"/>
  <c r="W13" i="13"/>
  <c r="S39" i="13"/>
  <c r="O39" i="13"/>
  <c r="Q39" i="13"/>
  <c r="A37" i="16"/>
  <c r="Q18" i="1"/>
  <c r="O18" i="1"/>
  <c r="S18" i="1"/>
  <c r="AY35" i="1"/>
  <c r="BC35" i="1"/>
  <c r="BA35" i="1"/>
  <c r="BC46" i="1"/>
  <c r="BA46" i="1"/>
  <c r="AY46" i="1"/>
  <c r="AU15" i="1"/>
  <c r="AS15" i="1"/>
  <c r="AW15" i="1"/>
  <c r="I23" i="15"/>
  <c r="K23" i="15"/>
  <c r="M23" i="15"/>
  <c r="AC39" i="1"/>
  <c r="AE39" i="1"/>
  <c r="AA39" i="1"/>
  <c r="I36" i="13"/>
  <c r="M36" i="13"/>
  <c r="K36" i="13"/>
  <c r="K40" i="13"/>
  <c r="I40" i="13"/>
  <c r="M40" i="13"/>
  <c r="BK41" i="15"/>
  <c r="BM41" i="15"/>
  <c r="BO41" i="15"/>
  <c r="AI18" i="15"/>
  <c r="AK18" i="15"/>
  <c r="AG18" i="15"/>
  <c r="K21" i="15"/>
  <c r="I21" i="15"/>
  <c r="M21" i="15"/>
  <c r="AA37" i="15"/>
  <c r="AE37" i="15"/>
  <c r="AC37" i="15"/>
  <c r="BC21" i="15"/>
  <c r="BA21" i="15"/>
  <c r="AY21" i="15"/>
  <c r="AG43" i="15"/>
  <c r="AK43" i="15"/>
  <c r="AI43" i="15"/>
  <c r="U21" i="15"/>
  <c r="Y21" i="15"/>
  <c r="W21" i="15"/>
  <c r="BK43" i="15"/>
  <c r="BM43" i="15"/>
  <c r="BO43" i="15"/>
  <c r="Y46" i="15"/>
  <c r="W46" i="15"/>
  <c r="U46" i="15"/>
  <c r="Q41" i="15"/>
  <c r="O41" i="15"/>
  <c r="S41" i="15"/>
  <c r="AO45" i="15"/>
  <c r="AQ45" i="15"/>
  <c r="AM45" i="15"/>
  <c r="O39" i="15"/>
  <c r="Q39" i="15"/>
  <c r="S39" i="15"/>
  <c r="AK37" i="15"/>
  <c r="AI37" i="15"/>
  <c r="AG37" i="15"/>
  <c r="AI35" i="15"/>
  <c r="AK35" i="15"/>
  <c r="AG35" i="15"/>
  <c r="AO39" i="15"/>
  <c r="AM39" i="15"/>
  <c r="AQ39" i="15"/>
  <c r="BM34" i="15"/>
  <c r="BK34" i="15"/>
  <c r="BO34" i="15"/>
  <c r="AG19" i="15"/>
  <c r="AK19" i="15"/>
  <c r="AI19" i="15"/>
  <c r="U15" i="15"/>
  <c r="Y15" i="15"/>
  <c r="W15" i="15"/>
  <c r="BA15" i="15"/>
  <c r="BC15" i="15"/>
  <c r="AY15" i="15"/>
  <c r="AM19" i="15"/>
  <c r="AQ19" i="15"/>
  <c r="AO19" i="15"/>
  <c r="BK21" i="15"/>
  <c r="BM21" i="15"/>
  <c r="BO21" i="15"/>
  <c r="AM21" i="15"/>
  <c r="AQ21" i="15"/>
  <c r="AO21" i="15"/>
  <c r="X90" i="5"/>
  <c r="V90" i="5"/>
  <c r="AC53" i="5"/>
  <c r="L87" i="5"/>
  <c r="K87" i="5"/>
  <c r="X81" i="5"/>
  <c r="V81" i="5"/>
  <c r="CI19" i="1"/>
  <c r="BI35" i="1"/>
  <c r="BE35" i="1"/>
  <c r="BG35" i="1"/>
  <c r="DL19" i="1"/>
  <c r="DL20" i="1"/>
  <c r="O23" i="15"/>
  <c r="Q23" i="15"/>
  <c r="S23" i="15"/>
  <c r="O21" i="15"/>
  <c r="S21" i="15"/>
  <c r="Q21" i="15"/>
  <c r="BG12" i="13"/>
  <c r="BE12" i="13"/>
  <c r="BI12" i="13"/>
  <c r="H15" i="16"/>
  <c r="J15" i="16"/>
  <c r="AI35" i="13"/>
  <c r="AG35" i="13"/>
  <c r="AK35" i="13"/>
  <c r="AW20" i="1"/>
  <c r="AS20" i="1"/>
  <c r="AU20" i="1"/>
  <c r="AA43" i="1"/>
  <c r="AC43" i="1"/>
  <c r="AE43" i="1"/>
  <c r="BK11" i="15"/>
  <c r="BM11" i="15"/>
  <c r="BO11" i="15"/>
  <c r="W18" i="15"/>
  <c r="Y18" i="15"/>
  <c r="U18" i="15"/>
  <c r="V73" i="5"/>
  <c r="X73" i="5"/>
  <c r="M17" i="13"/>
  <c r="K17" i="13"/>
  <c r="I17" i="13"/>
  <c r="CM14" i="13"/>
  <c r="M104" i="4"/>
  <c r="M100" i="4"/>
  <c r="M96" i="4"/>
  <c r="M97" i="4"/>
  <c r="M101" i="4"/>
  <c r="M95" i="4"/>
  <c r="M102" i="4"/>
  <c r="M98" i="4"/>
  <c r="M94" i="4"/>
  <c r="M99" i="4"/>
  <c r="M103" i="4"/>
  <c r="M105" i="4"/>
  <c r="M93" i="4"/>
  <c r="W34" i="13"/>
  <c r="Y34" i="13"/>
  <c r="U34" i="13"/>
  <c r="AG39" i="13"/>
  <c r="AI39" i="13"/>
  <c r="AK39" i="13"/>
  <c r="S41" i="13"/>
  <c r="O41" i="13"/>
  <c r="Q41" i="13"/>
  <c r="D78" i="4"/>
  <c r="H22" i="4"/>
  <c r="Q23" i="1"/>
  <c r="S23" i="1"/>
  <c r="O23" i="1"/>
  <c r="AS22" i="1"/>
  <c r="AW22" i="1"/>
  <c r="AU22" i="1"/>
  <c r="BA40" i="1"/>
  <c r="AY40" i="1"/>
  <c r="BC40" i="1"/>
  <c r="Q11" i="1"/>
  <c r="O11" i="1"/>
  <c r="S11" i="1"/>
  <c r="I19" i="15"/>
  <c r="M19" i="15"/>
  <c r="K19" i="15"/>
  <c r="CI4" i="1"/>
  <c r="AC35" i="1"/>
  <c r="AA35" i="1"/>
  <c r="AE35" i="1"/>
  <c r="K43" i="13"/>
  <c r="M43" i="13"/>
  <c r="I43" i="13"/>
  <c r="M41" i="13"/>
  <c r="K41" i="13"/>
  <c r="I41" i="13"/>
  <c r="BM45" i="15"/>
  <c r="BK45" i="15"/>
  <c r="BO45" i="15"/>
  <c r="M46" i="15"/>
  <c r="K46" i="15"/>
  <c r="I46" i="15"/>
  <c r="BM44" i="15"/>
  <c r="BK44" i="15"/>
  <c r="BO44" i="15"/>
  <c r="AE43" i="15"/>
  <c r="AC43" i="15"/>
  <c r="AA43" i="15"/>
  <c r="AC22" i="15"/>
  <c r="AA22" i="15"/>
  <c r="AE22" i="15"/>
  <c r="BI16" i="15"/>
  <c r="BE16" i="15"/>
  <c r="BG16" i="15"/>
  <c r="AE39" i="15"/>
  <c r="AA39" i="15"/>
  <c r="AC39" i="15"/>
  <c r="K11" i="15"/>
  <c r="I11" i="15"/>
  <c r="M11" i="15"/>
  <c r="O40" i="15"/>
  <c r="Q40" i="15"/>
  <c r="S40" i="15"/>
  <c r="AQ16" i="15"/>
  <c r="AM16" i="15"/>
  <c r="AO16" i="15"/>
  <c r="Q42" i="15"/>
  <c r="O42" i="15"/>
  <c r="S42" i="15"/>
  <c r="BO22" i="15"/>
  <c r="BK22" i="15"/>
  <c r="BM22" i="15"/>
  <c r="Q37" i="15"/>
  <c r="O37" i="15"/>
  <c r="S37" i="15"/>
  <c r="AE18" i="15"/>
  <c r="AA18" i="15"/>
  <c r="AC18" i="15"/>
  <c r="S35" i="15"/>
  <c r="Q35" i="15"/>
  <c r="O35" i="15"/>
  <c r="U12" i="15"/>
  <c r="W12" i="15"/>
  <c r="Y12" i="15"/>
  <c r="BE15" i="15"/>
  <c r="BI15" i="15"/>
  <c r="BG15" i="15"/>
  <c r="BC18" i="15"/>
  <c r="AY18" i="15"/>
  <c r="BA18" i="15"/>
  <c r="M35" i="15"/>
  <c r="I35" i="15"/>
  <c r="K35" i="15"/>
  <c r="BG17" i="15"/>
  <c r="BI17" i="15"/>
  <c r="BE17" i="15"/>
  <c r="AM18" i="15"/>
  <c r="AO18" i="15"/>
  <c r="AQ18" i="15"/>
  <c r="BO18" i="15"/>
  <c r="BM18" i="15"/>
  <c r="BK18" i="15"/>
  <c r="AC10" i="5"/>
  <c r="BI42" i="1"/>
  <c r="BE42" i="1"/>
  <c r="BG42" i="1"/>
  <c r="BI36" i="1"/>
  <c r="BE36" i="1"/>
  <c r="BG36" i="1"/>
  <c r="DL26" i="1"/>
  <c r="S19" i="15"/>
  <c r="Q19" i="15"/>
  <c r="O19" i="15"/>
  <c r="Q11" i="15"/>
  <c r="S11" i="15"/>
  <c r="O11" i="15"/>
  <c r="O16" i="15"/>
  <c r="Q16" i="15"/>
  <c r="S16" i="15"/>
  <c r="BE19" i="13"/>
  <c r="BI19" i="13"/>
  <c r="BG19" i="13"/>
  <c r="BI20" i="13"/>
  <c r="BG20" i="13"/>
  <c r="BE20" i="13"/>
  <c r="AY45" i="1"/>
  <c r="BC45" i="1"/>
  <c r="BA45" i="1"/>
  <c r="CI15" i="1"/>
  <c r="AM23" i="15"/>
  <c r="AO23" i="15"/>
  <c r="AQ23" i="15"/>
  <c r="AI42" i="15"/>
  <c r="AG42" i="15"/>
  <c r="AK42" i="15"/>
  <c r="M22" i="15"/>
  <c r="K22" i="15"/>
  <c r="I22" i="15"/>
  <c r="M39" i="15"/>
  <c r="K39" i="15"/>
  <c r="I39" i="15"/>
  <c r="A92" i="4"/>
  <c r="B43" i="4"/>
  <c r="U42" i="13"/>
  <c r="W42" i="13"/>
  <c r="Y42" i="13"/>
  <c r="M20" i="13"/>
  <c r="I20" i="13"/>
  <c r="K20" i="13"/>
  <c r="CI6" i="1"/>
  <c r="W40" i="13"/>
  <c r="Y40" i="13"/>
  <c r="U40" i="13"/>
  <c r="AK41" i="13"/>
  <c r="AI41" i="13"/>
  <c r="AG41" i="13"/>
  <c r="Y38" i="13"/>
  <c r="U38" i="13"/>
  <c r="W38" i="13"/>
  <c r="BC42" i="1"/>
  <c r="BA42" i="1"/>
  <c r="AY42" i="1"/>
  <c r="AW23" i="1"/>
  <c r="AS23" i="1"/>
  <c r="AU23" i="1"/>
  <c r="AW17" i="1"/>
  <c r="AU17" i="1"/>
  <c r="AS17" i="1"/>
  <c r="Q16" i="1"/>
  <c r="S16" i="1"/>
  <c r="O16" i="1"/>
  <c r="G106" i="4"/>
  <c r="N64" i="4"/>
  <c r="W45" i="15"/>
  <c r="U45" i="15"/>
  <c r="Y45" i="15"/>
  <c r="CI13" i="1"/>
  <c r="K37" i="13"/>
  <c r="M37" i="13"/>
  <c r="I37" i="13"/>
  <c r="I45" i="13"/>
  <c r="K45" i="13"/>
  <c r="M45" i="13"/>
  <c r="AE44" i="15"/>
  <c r="AC44" i="15"/>
  <c r="AA44" i="15"/>
  <c r="K15" i="15"/>
  <c r="M15" i="15"/>
  <c r="I15" i="15"/>
  <c r="BE19" i="15"/>
  <c r="BI19" i="15"/>
  <c r="BG19" i="15"/>
  <c r="U16" i="15"/>
  <c r="W16" i="15"/>
  <c r="Y16" i="15"/>
  <c r="AA46" i="15"/>
  <c r="AE46" i="15"/>
  <c r="AC46" i="15"/>
  <c r="K14" i="15"/>
  <c r="I14" i="15"/>
  <c r="M14" i="15"/>
  <c r="AI46" i="15"/>
  <c r="AG46" i="15"/>
  <c r="AK46" i="15"/>
  <c r="AG22" i="15"/>
  <c r="AI22" i="15"/>
  <c r="AK22" i="15"/>
  <c r="BC20" i="15"/>
  <c r="AY20" i="15"/>
  <c r="BA20" i="15"/>
  <c r="AE41" i="15"/>
  <c r="AC41" i="15"/>
  <c r="AA41" i="15"/>
  <c r="I36" i="15"/>
  <c r="M36" i="15"/>
  <c r="K36" i="15"/>
  <c r="O44" i="15"/>
  <c r="S44" i="15"/>
  <c r="Q44" i="15"/>
  <c r="AC16" i="15"/>
  <c r="AA16" i="15"/>
  <c r="AE16" i="15"/>
  <c r="AQ35" i="15"/>
  <c r="AM35" i="15"/>
  <c r="AO35" i="15"/>
  <c r="BK39" i="15"/>
  <c r="BM39" i="15"/>
  <c r="BO39" i="15"/>
  <c r="AI34" i="15"/>
  <c r="AK34" i="15"/>
  <c r="AG34" i="15"/>
  <c r="AK20" i="15"/>
  <c r="AG20" i="15"/>
  <c r="AI20" i="15"/>
  <c r="U22" i="15"/>
  <c r="W22" i="15"/>
  <c r="Y22" i="15"/>
  <c r="AO12" i="15"/>
  <c r="AQ12" i="15"/>
  <c r="AM12" i="15"/>
  <c r="AM20" i="15"/>
  <c r="AQ20" i="15"/>
  <c r="AO20" i="15"/>
  <c r="I42" i="15"/>
  <c r="K42" i="15"/>
  <c r="M42" i="15"/>
  <c r="AY22" i="15"/>
  <c r="BC22" i="15"/>
  <c r="BA22" i="15"/>
  <c r="N90" i="5"/>
  <c r="M90" i="5"/>
  <c r="V92" i="5"/>
  <c r="X92" i="5"/>
  <c r="V89" i="5"/>
  <c r="X89" i="5"/>
  <c r="DL16" i="1"/>
  <c r="BE39" i="1"/>
  <c r="BG39" i="1"/>
  <c r="BI39" i="1"/>
  <c r="BE44" i="1"/>
  <c r="BI44" i="1"/>
  <c r="BG44" i="1"/>
  <c r="DL17" i="1"/>
  <c r="S18" i="15"/>
  <c r="Q18" i="15"/>
  <c r="O18" i="15"/>
  <c r="O12" i="15"/>
  <c r="S12" i="15"/>
  <c r="Q12" i="15"/>
  <c r="W34" i="15"/>
  <c r="Y34" i="15"/>
  <c r="U34" i="15"/>
  <c r="BC34" i="1"/>
  <c r="BA34" i="1"/>
  <c r="AY34" i="1"/>
  <c r="CI11" i="13"/>
  <c r="S38" i="15"/>
  <c r="O38" i="15"/>
  <c r="Q38" i="15"/>
  <c r="AK17" i="15"/>
  <c r="AI17" i="15"/>
  <c r="AG17" i="15"/>
  <c r="Y19" i="15"/>
  <c r="U19" i="15"/>
  <c r="W19" i="15"/>
  <c r="BA16" i="15"/>
  <c r="AY16" i="15"/>
  <c r="BC16" i="15"/>
  <c r="M41" i="15"/>
  <c r="I41" i="15"/>
  <c r="K41" i="15"/>
  <c r="BE43" i="1"/>
  <c r="BI43" i="1"/>
  <c r="BG43" i="1"/>
  <c r="K18" i="13"/>
  <c r="M18" i="13"/>
  <c r="I18" i="13"/>
  <c r="I74" i="4"/>
  <c r="I70" i="4"/>
  <c r="I75" i="4"/>
  <c r="I73" i="4"/>
  <c r="I68" i="4"/>
  <c r="I76" i="4"/>
  <c r="I77" i="4"/>
  <c r="I65" i="4"/>
  <c r="I78" i="4"/>
  <c r="R22" i="4"/>
  <c r="I67" i="4"/>
  <c r="I66" i="4"/>
  <c r="I69" i="4"/>
  <c r="I71" i="4"/>
  <c r="I72" i="4"/>
  <c r="AO17" i="13"/>
  <c r="AQ17" i="13"/>
  <c r="AM17" i="13"/>
  <c r="Y37" i="13"/>
  <c r="U37" i="13"/>
  <c r="W37" i="13"/>
  <c r="AG36" i="13"/>
  <c r="AK36" i="13"/>
  <c r="AI36" i="13"/>
  <c r="K78" i="4"/>
  <c r="V22" i="4"/>
  <c r="AS14" i="1"/>
  <c r="AU14" i="1"/>
  <c r="AW14" i="1"/>
  <c r="AW13" i="1"/>
  <c r="AS13" i="1"/>
  <c r="AU13" i="1"/>
  <c r="AY39" i="1"/>
  <c r="BC39" i="1"/>
  <c r="BA39" i="1"/>
  <c r="BC37" i="1"/>
  <c r="AY37" i="1"/>
  <c r="BA37" i="1"/>
  <c r="CI12" i="1"/>
  <c r="AE40" i="1"/>
  <c r="AA40" i="1"/>
  <c r="AC40" i="1"/>
  <c r="K34" i="13"/>
  <c r="I34" i="13"/>
  <c r="M34" i="13"/>
  <c r="M42" i="13"/>
  <c r="K42" i="13"/>
  <c r="I42" i="13"/>
  <c r="U42" i="15"/>
  <c r="W42" i="15"/>
  <c r="Y42" i="15"/>
  <c r="BK46" i="15"/>
  <c r="BM46" i="15"/>
  <c r="BO46" i="15"/>
  <c r="AC36" i="15"/>
  <c r="AE36" i="15"/>
  <c r="AA36" i="15"/>
  <c r="AQ17" i="15"/>
  <c r="AM17" i="15"/>
  <c r="AO17" i="15"/>
  <c r="BG11" i="15"/>
  <c r="BE11" i="15"/>
  <c r="BI11" i="15"/>
  <c r="O45" i="15"/>
  <c r="S45" i="15"/>
  <c r="Q45" i="15"/>
  <c r="BI18" i="15"/>
  <c r="BG18" i="15"/>
  <c r="BE18" i="15"/>
  <c r="U43" i="15"/>
  <c r="W43" i="15"/>
  <c r="Y43" i="15"/>
  <c r="K18" i="15"/>
  <c r="I18" i="15"/>
  <c r="M18" i="15"/>
  <c r="AI41" i="15"/>
  <c r="AG41" i="15"/>
  <c r="AK41" i="15"/>
  <c r="M43" i="15"/>
  <c r="K43" i="15"/>
  <c r="I43" i="15"/>
  <c r="Q36" i="15"/>
  <c r="S36" i="15"/>
  <c r="O36" i="15"/>
  <c r="W35" i="15"/>
  <c r="Y35" i="15"/>
  <c r="U35" i="15"/>
  <c r="AQ42" i="15"/>
  <c r="AM42" i="15"/>
  <c r="AO42" i="15"/>
  <c r="AE11" i="15"/>
  <c r="AC11" i="15"/>
  <c r="AA11" i="15"/>
  <c r="BM38" i="15"/>
  <c r="BO38" i="15"/>
  <c r="BK38" i="15"/>
  <c r="S46" i="15"/>
  <c r="Q46" i="15"/>
  <c r="O46" i="15"/>
  <c r="AQ40" i="15"/>
  <c r="AM40" i="15"/>
  <c r="AO40" i="15"/>
  <c r="BM19" i="15"/>
  <c r="BK19" i="15"/>
  <c r="BO19" i="15"/>
  <c r="BM20" i="15"/>
  <c r="BK20" i="15"/>
  <c r="BO20" i="15"/>
  <c r="AA34" i="15"/>
  <c r="AC34" i="15"/>
  <c r="AE34" i="15"/>
  <c r="K12" i="15"/>
  <c r="I12" i="15"/>
  <c r="M12" i="15"/>
  <c r="H32" i="16"/>
  <c r="J32" i="16"/>
  <c r="L72" i="5"/>
  <c r="K72" i="5"/>
  <c r="AK59" i="5"/>
  <c r="X82" i="5"/>
  <c r="V82" i="5"/>
  <c r="V76" i="5"/>
  <c r="X76" i="5"/>
  <c r="CL20" i="1"/>
  <c r="CK20" i="1"/>
  <c r="DP15" i="1"/>
  <c r="DP18" i="1"/>
  <c r="DP23" i="1"/>
  <c r="DO23" i="1"/>
  <c r="DN23" i="1"/>
  <c r="DP26" i="1"/>
  <c r="DO26" i="1"/>
  <c r="DN26" i="1"/>
  <c r="DP27" i="1"/>
  <c r="DO27" i="1"/>
  <c r="DN27" i="1"/>
  <c r="DO15" i="1"/>
  <c r="DN15" i="1"/>
  <c r="CJ20" i="1"/>
  <c r="BK32" i="1"/>
  <c r="DP24" i="1"/>
  <c r="DP19" i="1"/>
  <c r="DO19" i="1"/>
  <c r="DN19" i="1"/>
  <c r="DO25" i="1"/>
  <c r="DN25" i="1"/>
  <c r="DO18" i="1"/>
  <c r="DN18" i="1"/>
  <c r="DP22" i="1"/>
  <c r="DO24" i="1"/>
  <c r="DP21" i="1"/>
  <c r="DO22" i="1"/>
  <c r="DO21" i="1"/>
  <c r="DP16" i="1"/>
  <c r="DO16" i="1"/>
  <c r="DN16" i="1"/>
  <c r="DP25" i="1"/>
  <c r="DN24" i="1"/>
  <c r="DN22" i="1"/>
  <c r="DP17" i="1"/>
  <c r="DO17" i="1"/>
  <c r="DN17" i="1"/>
  <c r="DN20" i="1"/>
  <c r="DO20" i="1"/>
  <c r="DP20" i="1"/>
  <c r="DN21" i="1"/>
  <c r="DL21" i="1"/>
  <c r="BI40" i="1"/>
  <c r="BE40" i="1"/>
  <c r="BG40" i="1"/>
  <c r="BE38" i="1"/>
  <c r="BG38" i="1"/>
  <c r="BI38" i="1"/>
  <c r="DL23" i="1"/>
  <c r="DL27" i="1"/>
  <c r="N78" i="4"/>
  <c r="AB22" i="4"/>
  <c r="CI2" i="15"/>
  <c r="Q20" i="15"/>
  <c r="O20" i="15"/>
  <c r="S20" i="15"/>
  <c r="Q13" i="15"/>
  <c r="O13" i="15"/>
  <c r="S13" i="15"/>
  <c r="BE15" i="13"/>
  <c r="BI15" i="13"/>
  <c r="BG15" i="13"/>
  <c r="BE11" i="13"/>
  <c r="BI11" i="13"/>
  <c r="BG11" i="13"/>
  <c r="BE16" i="13"/>
  <c r="BI16" i="13"/>
  <c r="BG16" i="13"/>
  <c r="H92" i="4"/>
  <c r="P43" i="4"/>
  <c r="W36" i="13"/>
  <c r="U36" i="13"/>
  <c r="Y36" i="13"/>
  <c r="M39" i="13"/>
  <c r="I39" i="13"/>
  <c r="K39" i="13"/>
  <c r="BA23" i="15"/>
  <c r="BC23" i="15"/>
  <c r="AY23" i="15"/>
  <c r="AK21" i="15"/>
  <c r="AI21" i="15"/>
  <c r="AG21" i="15"/>
  <c r="V84" i="5"/>
  <c r="X84" i="5"/>
  <c r="O14" i="15"/>
  <c r="Q14" i="15"/>
  <c r="S14" i="15"/>
  <c r="BG21" i="13"/>
  <c r="BI21" i="13"/>
  <c r="BE21" i="13"/>
  <c r="W15" i="5"/>
  <c r="CK1" i="1"/>
  <c r="CJ1" i="1"/>
  <c r="I9" i="1"/>
  <c r="AA22" i="5"/>
  <c r="M23" i="13"/>
  <c r="K23" i="13"/>
  <c r="I23" i="13"/>
  <c r="AO19" i="13"/>
  <c r="AM19" i="13"/>
  <c r="AQ19" i="13"/>
  <c r="S42" i="13"/>
  <c r="Q42" i="13"/>
  <c r="O42" i="13"/>
  <c r="CI12" i="15"/>
  <c r="O12" i="1"/>
  <c r="Q12" i="1"/>
  <c r="S12" i="1"/>
  <c r="S15" i="1"/>
  <c r="O15" i="1"/>
  <c r="Q15" i="1"/>
  <c r="O22" i="1"/>
  <c r="Q22" i="1"/>
  <c r="S22" i="1"/>
  <c r="AY38" i="1"/>
  <c r="BC38" i="1"/>
  <c r="BA38" i="1"/>
  <c r="BA36" i="1"/>
  <c r="AY36" i="1"/>
  <c r="BC36" i="1"/>
  <c r="K13" i="15"/>
  <c r="M13" i="15"/>
  <c r="I13" i="15"/>
  <c r="B76" i="4"/>
  <c r="B71" i="4"/>
  <c r="B72" i="4"/>
  <c r="B70" i="4"/>
  <c r="B66" i="4"/>
  <c r="B65" i="4"/>
  <c r="B75" i="4"/>
  <c r="B77" i="4"/>
  <c r="B68" i="4"/>
  <c r="B67" i="4"/>
  <c r="B73" i="4"/>
  <c r="B69" i="4"/>
  <c r="B74" i="4"/>
  <c r="K35" i="13"/>
  <c r="M35" i="13"/>
  <c r="I35" i="13"/>
  <c r="AE20" i="15"/>
  <c r="AC20" i="15"/>
  <c r="AA20" i="15"/>
  <c r="Q34" i="15"/>
  <c r="S34" i="15"/>
  <c r="O34" i="15"/>
  <c r="I17" i="15"/>
  <c r="K17" i="15"/>
  <c r="M17" i="15"/>
  <c r="BK16" i="15"/>
  <c r="BM16" i="15"/>
  <c r="BO16" i="15"/>
  <c r="AM34" i="15"/>
  <c r="AQ34" i="15"/>
  <c r="AO34" i="15"/>
  <c r="O43" i="15"/>
  <c r="S43" i="15"/>
  <c r="Q43" i="15"/>
  <c r="AI14" i="15"/>
  <c r="AG14" i="15"/>
  <c r="AK14" i="15"/>
  <c r="AG39" i="15"/>
  <c r="AK39" i="15"/>
  <c r="AI39" i="15"/>
  <c r="BA11" i="15"/>
  <c r="AY11" i="15"/>
  <c r="BC11" i="15"/>
  <c r="AE13" i="15"/>
  <c r="AC13" i="15"/>
  <c r="AA13" i="15"/>
  <c r="BM40" i="15"/>
  <c r="BK40" i="15"/>
  <c r="BO40" i="15"/>
  <c r="Y44" i="15"/>
  <c r="W44" i="15"/>
  <c r="U44" i="15"/>
  <c r="AE12" i="15"/>
  <c r="AA12" i="15"/>
  <c r="AC12" i="15"/>
  <c r="AC17" i="15"/>
  <c r="AE17" i="15"/>
  <c r="AA17" i="15"/>
  <c r="AM44" i="15"/>
  <c r="AQ44" i="15"/>
  <c r="AO44" i="15"/>
  <c r="BI13" i="15"/>
  <c r="BG13" i="15"/>
  <c r="BE13" i="15"/>
  <c r="Y13" i="15"/>
  <c r="W13" i="15"/>
  <c r="U13" i="15"/>
  <c r="K34" i="15"/>
  <c r="M34" i="15"/>
  <c r="I34" i="15"/>
  <c r="AM38" i="15"/>
  <c r="AQ38" i="15"/>
  <c r="AO38" i="15"/>
  <c r="I40" i="15"/>
  <c r="M40" i="15"/>
  <c r="K40" i="15"/>
  <c r="M45" i="15"/>
  <c r="K45" i="15"/>
  <c r="I45" i="15"/>
  <c r="L106" i="4"/>
  <c r="X64" i="4"/>
  <c r="V88" i="5"/>
  <c r="X88" i="5"/>
  <c r="J87" i="5"/>
  <c r="I87" i="5"/>
  <c r="V97" i="5"/>
  <c r="V98" i="5"/>
  <c r="X98" i="5"/>
  <c r="BG46" i="1"/>
  <c r="BI46" i="1"/>
  <c r="BE46" i="1"/>
  <c r="BG45" i="1"/>
  <c r="BE45" i="1"/>
  <c r="BI45" i="1"/>
  <c r="DL18" i="1"/>
  <c r="DL24" i="1"/>
  <c r="O15" i="15"/>
  <c r="Q15" i="15"/>
  <c r="S15" i="15"/>
  <c r="O17" i="15"/>
  <c r="Q17" i="15"/>
  <c r="S17" i="15"/>
  <c r="BI14" i="13"/>
  <c r="BE14" i="13"/>
  <c r="BG14" i="13"/>
  <c r="X72" i="5"/>
  <c r="CI21" i="15"/>
  <c r="AK53" i="5"/>
  <c r="V99" i="5"/>
  <c r="X99" i="5"/>
  <c r="X87" i="5"/>
  <c r="V72" i="5"/>
  <c r="BK42" i="1"/>
  <c r="BM42" i="1"/>
  <c r="BO42" i="1"/>
  <c r="BO34" i="1"/>
  <c r="BM34" i="1"/>
  <c r="BK34" i="1"/>
  <c r="BO36" i="1"/>
  <c r="BM36" i="1"/>
  <c r="BK36" i="1"/>
  <c r="BK46" i="1"/>
  <c r="BM46" i="1"/>
  <c r="BO46" i="1"/>
  <c r="BK37" i="1"/>
  <c r="BO37" i="1"/>
  <c r="BM37" i="1"/>
  <c r="BK45" i="1"/>
  <c r="BM45" i="1"/>
  <c r="BO45" i="1"/>
  <c r="BO44" i="1"/>
  <c r="BM44" i="1"/>
  <c r="BK44" i="1"/>
  <c r="BO35" i="1"/>
  <c r="BK35" i="1"/>
  <c r="BM35" i="1"/>
  <c r="BO38" i="1"/>
  <c r="BK38" i="1"/>
  <c r="BM38" i="1"/>
  <c r="CI1" i="1"/>
  <c r="CI21" i="1"/>
  <c r="AK22" i="5"/>
  <c r="AK10" i="5"/>
  <c r="AI18" i="1"/>
  <c r="AG18" i="1"/>
  <c r="AK18" i="1"/>
  <c r="AG13" i="1"/>
  <c r="AK13" i="1"/>
  <c r="AI13" i="1"/>
  <c r="AC11" i="1"/>
  <c r="AA11" i="1"/>
  <c r="AE11" i="1"/>
  <c r="U11" i="1"/>
  <c r="Y11" i="1"/>
  <c r="W11" i="1"/>
  <c r="Q45" i="1"/>
  <c r="S45" i="1"/>
  <c r="O45" i="1"/>
  <c r="AK45" i="1"/>
  <c r="AG45" i="1"/>
  <c r="AI45" i="1"/>
  <c r="O42" i="1"/>
  <c r="Q42" i="1"/>
  <c r="S42" i="1"/>
  <c r="AG34" i="1"/>
  <c r="AI34" i="1"/>
  <c r="AK34" i="1"/>
  <c r="BO43" i="1"/>
  <c r="BK43" i="1"/>
  <c r="BM43" i="1"/>
  <c r="Y40" i="1"/>
  <c r="U40" i="1"/>
  <c r="W40" i="1"/>
  <c r="U38" i="1"/>
  <c r="W38" i="1"/>
  <c r="Y38" i="1"/>
  <c r="Q44" i="1"/>
  <c r="O44" i="1"/>
  <c r="S44" i="1"/>
  <c r="S37" i="1"/>
  <c r="O37" i="1"/>
  <c r="Q37" i="1"/>
  <c r="CI5" i="13"/>
  <c r="AC46" i="1"/>
  <c r="AA46" i="1"/>
  <c r="AE46" i="1"/>
  <c r="AC20" i="1"/>
  <c r="AE20" i="1"/>
  <c r="AA20" i="1"/>
  <c r="U41" i="1"/>
  <c r="W41" i="1"/>
  <c r="Y41" i="1"/>
  <c r="W43" i="1"/>
  <c r="Y43" i="1"/>
  <c r="U43" i="1"/>
  <c r="S36" i="1"/>
  <c r="Q36" i="1"/>
  <c r="O36" i="1"/>
  <c r="U20" i="1"/>
  <c r="Y20" i="1"/>
  <c r="W20" i="1"/>
  <c r="S46" i="1"/>
  <c r="Q46" i="1"/>
  <c r="O46" i="1"/>
  <c r="AI38" i="1"/>
  <c r="AG38" i="1"/>
  <c r="AK38" i="1"/>
  <c r="AI40" i="1"/>
  <c r="AK40" i="1"/>
  <c r="AG40" i="1"/>
  <c r="AA41" i="1"/>
  <c r="AE41" i="1"/>
  <c r="AC41" i="1"/>
  <c r="U12" i="1"/>
  <c r="Y12" i="1"/>
  <c r="W12" i="1"/>
  <c r="S35" i="1"/>
  <c r="O35" i="1"/>
  <c r="Q35" i="1"/>
  <c r="V87" i="5"/>
  <c r="AA22" i="1"/>
  <c r="AC22" i="1"/>
  <c r="AE22" i="1"/>
  <c r="AE23" i="1"/>
  <c r="AA23" i="1"/>
  <c r="AC23" i="1"/>
  <c r="U35" i="1"/>
  <c r="W35" i="1"/>
  <c r="Y35" i="1"/>
  <c r="AK41" i="1"/>
  <c r="AG41" i="1"/>
  <c r="AI41" i="1"/>
  <c r="U13" i="1"/>
  <c r="Y13" i="1"/>
  <c r="W13" i="1"/>
  <c r="AI15" i="1"/>
  <c r="AG15" i="1"/>
  <c r="AK15" i="1"/>
  <c r="Y17" i="1"/>
  <c r="W17" i="1"/>
  <c r="U17" i="1"/>
  <c r="AG37" i="1"/>
  <c r="AK37" i="1"/>
  <c r="AI37" i="1"/>
  <c r="AK32" i="5"/>
  <c r="I96" i="5"/>
  <c r="AC21" i="1"/>
  <c r="AA21" i="1"/>
  <c r="AE21" i="1"/>
  <c r="AI16" i="1"/>
  <c r="AG16" i="1"/>
  <c r="AK16" i="1"/>
  <c r="Q43" i="1"/>
  <c r="O43" i="1"/>
  <c r="S43" i="1"/>
  <c r="AI14" i="1"/>
  <c r="AK14" i="1"/>
  <c r="AG14" i="1"/>
  <c r="AG17" i="1"/>
  <c r="AK17" i="1"/>
  <c r="AI17" i="1"/>
  <c r="AK20" i="1"/>
  <c r="AI20" i="1"/>
  <c r="AG20" i="1"/>
  <c r="U42" i="1"/>
  <c r="Y42" i="1"/>
  <c r="W42" i="1"/>
  <c r="AK21" i="1"/>
  <c r="AI21" i="1"/>
  <c r="AG21" i="1"/>
  <c r="AE12" i="1"/>
  <c r="AC12" i="1"/>
  <c r="AA12" i="1"/>
  <c r="AK12" i="1"/>
  <c r="AI12" i="1"/>
  <c r="AG12" i="1"/>
  <c r="Y37" i="1"/>
  <c r="W37" i="1"/>
  <c r="U37" i="1"/>
  <c r="AE19" i="1"/>
  <c r="AC19" i="1"/>
  <c r="AA19" i="1"/>
  <c r="AG36" i="1"/>
  <c r="AI36" i="1"/>
  <c r="AK36" i="1"/>
  <c r="AG44" i="1"/>
  <c r="AK44" i="1"/>
  <c r="AI44" i="1"/>
  <c r="S41" i="1"/>
  <c r="O41" i="1"/>
  <c r="Q41" i="1"/>
  <c r="AG39" i="1"/>
  <c r="AK39" i="1"/>
  <c r="AI39" i="1"/>
  <c r="U23" i="1"/>
  <c r="W23" i="1"/>
  <c r="Y23" i="1"/>
  <c r="AK11" i="5"/>
  <c r="C94" i="5"/>
  <c r="CI10" i="13"/>
  <c r="M78" i="4"/>
  <c r="Z22" i="4"/>
  <c r="B78" i="4"/>
  <c r="D22" i="4"/>
  <c r="BK40" i="1"/>
  <c r="BO40" i="1"/>
  <c r="BM40" i="1"/>
  <c r="BM39" i="1"/>
  <c r="BK39" i="1"/>
  <c r="BO39" i="1"/>
  <c r="AK18" i="5"/>
  <c r="AC17" i="1"/>
  <c r="AA17" i="1"/>
  <c r="AE17" i="1"/>
  <c r="U39" i="1"/>
  <c r="Y39" i="1"/>
  <c r="W39" i="1"/>
  <c r="AE18" i="1"/>
  <c r="AC18" i="1"/>
  <c r="AA18" i="1"/>
  <c r="AG19" i="1"/>
  <c r="AK19" i="1"/>
  <c r="AI19" i="1"/>
  <c r="AI23" i="1"/>
  <c r="AG23" i="1"/>
  <c r="AK23" i="1"/>
  <c r="Y34" i="1"/>
  <c r="W34" i="1"/>
  <c r="U34" i="1"/>
  <c r="AK46" i="1"/>
  <c r="AG46" i="1"/>
  <c r="AI46" i="1"/>
  <c r="W16" i="1"/>
  <c r="U16" i="1"/>
  <c r="Y16" i="1"/>
  <c r="AI42" i="1"/>
  <c r="AK42" i="1"/>
  <c r="AG42" i="1"/>
  <c r="S40" i="1"/>
  <c r="Q40" i="1"/>
  <c r="O40" i="1"/>
  <c r="AK35" i="1"/>
  <c r="AI35" i="1"/>
  <c r="AG35" i="1"/>
  <c r="CI2" i="1"/>
  <c r="T78" i="4"/>
  <c r="AN22" i="4"/>
  <c r="F106" i="4"/>
  <c r="L64" i="4"/>
  <c r="CI20" i="1"/>
  <c r="CI3" i="1"/>
  <c r="AK46" i="5"/>
  <c r="J93" i="5"/>
  <c r="I93" i="5"/>
  <c r="AA13" i="1"/>
  <c r="AC13" i="1"/>
  <c r="AE13" i="1"/>
  <c r="Y46" i="1"/>
  <c r="U46" i="1"/>
  <c r="W46" i="1"/>
  <c r="Y44" i="1"/>
  <c r="U44" i="1"/>
  <c r="W44" i="1"/>
  <c r="AA16" i="1"/>
  <c r="AE16" i="1"/>
  <c r="AC16" i="1"/>
  <c r="AI22" i="1"/>
  <c r="AG22" i="1"/>
  <c r="AK22" i="1"/>
  <c r="AA14" i="1"/>
  <c r="AE14" i="1"/>
  <c r="AC14" i="1"/>
  <c r="Q39" i="1"/>
  <c r="O39" i="1"/>
  <c r="S39" i="1"/>
  <c r="U15" i="1"/>
  <c r="Y15" i="1"/>
  <c r="W15" i="1"/>
  <c r="Y22" i="1"/>
  <c r="W22" i="1"/>
  <c r="U22" i="1"/>
  <c r="U18" i="1"/>
  <c r="Y18" i="1"/>
  <c r="W18" i="1"/>
  <c r="Y21" i="1"/>
  <c r="U21" i="1"/>
  <c r="W21" i="1"/>
  <c r="C91" i="5"/>
  <c r="AK40" i="5"/>
  <c r="J95" i="5"/>
  <c r="I95" i="5"/>
  <c r="BK41" i="1"/>
  <c r="BO41" i="1"/>
  <c r="BM41" i="1"/>
  <c r="M106" i="4"/>
  <c r="Z64" i="4"/>
  <c r="CI15" i="13"/>
  <c r="W45" i="1"/>
  <c r="U45" i="1"/>
  <c r="Y45" i="1"/>
  <c r="AA15" i="1"/>
  <c r="AE15" i="1"/>
  <c r="AC15" i="1"/>
  <c r="AK11" i="1"/>
  <c r="AI11" i="1"/>
  <c r="AG11" i="1"/>
  <c r="U36" i="1"/>
  <c r="Y36" i="1"/>
  <c r="W36" i="1"/>
  <c r="U14" i="1"/>
  <c r="Y14" i="1"/>
  <c r="W14" i="1"/>
  <c r="O34" i="1"/>
  <c r="S34" i="1"/>
  <c r="Q34" i="1"/>
  <c r="AG43" i="1"/>
  <c r="AK43" i="1"/>
  <c r="AI43" i="1"/>
  <c r="Y19" i="1"/>
  <c r="W19" i="1"/>
  <c r="U19" i="1"/>
  <c r="O38" i="1"/>
  <c r="Q38" i="1"/>
  <c r="S38" i="1"/>
  <c r="G92" i="4"/>
  <c r="N43" i="4"/>
  <c r="BH61" i="5"/>
  <c r="BK67" i="5"/>
  <c r="BI58" i="5"/>
  <c r="X95" i="5"/>
  <c r="V95" i="5"/>
  <c r="V93" i="5"/>
  <c r="X93" i="5"/>
  <c r="BH49" i="5"/>
  <c r="BG49" i="5"/>
  <c r="BH53" i="5"/>
  <c r="BG53" i="5"/>
  <c r="BH50" i="5"/>
  <c r="BG50" i="5"/>
  <c r="BH54" i="5"/>
  <c r="BG54" i="5"/>
  <c r="BH51" i="5"/>
  <c r="BG51" i="5"/>
  <c r="BH55" i="5"/>
  <c r="BG55" i="5"/>
  <c r="BH48" i="5"/>
  <c r="BG48" i="5"/>
  <c r="BH52" i="5"/>
  <c r="BG52" i="5"/>
  <c r="V96" i="5"/>
  <c r="X96" i="5"/>
  <c r="BH57" i="5"/>
  <c r="BH59" i="5"/>
  <c r="BH63" i="5"/>
  <c r="BH56" i="5"/>
  <c r="BH62" i="5"/>
  <c r="BK63" i="5"/>
  <c r="BL63" i="5"/>
  <c r="BL61" i="5"/>
  <c r="X91" i="5"/>
  <c r="V91" i="5"/>
  <c r="V94" i="5"/>
  <c r="X94" i="5"/>
  <c r="CI21" i="13"/>
  <c r="BK62" i="5"/>
  <c r="BJ50" i="5"/>
  <c r="BJ59" i="5"/>
  <c r="BJ62" i="5"/>
  <c r="BJ61" i="5"/>
  <c r="BK57" i="5"/>
  <c r="BJ55" i="5"/>
  <c r="BL65" i="5"/>
  <c r="BK51" i="5"/>
  <c r="BI57" i="5"/>
  <c r="BJ48" i="5"/>
  <c r="BI66" i="5"/>
  <c r="BJ65" i="5"/>
  <c r="BJ64" i="5"/>
  <c r="BK54" i="5"/>
  <c r="BI61" i="5"/>
  <c r="BL58" i="5"/>
  <c r="BL66" i="5"/>
  <c r="BJ57" i="5"/>
  <c r="BK48" i="5"/>
  <c r="BI55" i="5"/>
  <c r="BK61" i="5"/>
  <c r="BL50" i="5"/>
  <c r="BI62" i="5"/>
  <c r="BL48" i="5"/>
  <c r="BL60" i="5"/>
  <c r="BJ51" i="5"/>
  <c r="BJ67" i="5"/>
  <c r="BJ63" i="5"/>
  <c r="BL67" i="5"/>
  <c r="BI65" i="5"/>
  <c r="BL59" i="5"/>
  <c r="BL54" i="5"/>
  <c r="BK50" i="5"/>
  <c r="BJ52" i="5"/>
  <c r="BJ66" i="5"/>
  <c r="BK56" i="5"/>
  <c r="BJ53" i="5"/>
  <c r="BJ49" i="5"/>
  <c r="BI53" i="5"/>
  <c r="BK49" i="5"/>
  <c r="BK55" i="5"/>
  <c r="BL56" i="5"/>
  <c r="BI60" i="5"/>
  <c r="BK59" i="5"/>
  <c r="BK53" i="5"/>
  <c r="BJ60" i="5"/>
  <c r="BL53" i="5"/>
  <c r="BL57" i="5"/>
  <c r="BK65" i="5"/>
  <c r="BK60" i="5"/>
  <c r="BL51" i="5"/>
  <c r="BK64" i="5"/>
  <c r="BI59" i="5"/>
  <c r="BK66" i="5"/>
  <c r="BI50" i="5"/>
  <c r="BL52" i="5"/>
  <c r="BI64" i="5"/>
  <c r="BJ54" i="5"/>
  <c r="BK52" i="5"/>
  <c r="BI48" i="5"/>
  <c r="BL49" i="5"/>
  <c r="BL62" i="5"/>
  <c r="BI54" i="5"/>
  <c r="BJ56" i="5"/>
  <c r="BI49" i="5"/>
  <c r="BL55" i="5"/>
  <c r="BI63" i="5"/>
  <c r="BJ58" i="5"/>
  <c r="BI51" i="5"/>
  <c r="BI52" i="5"/>
  <c r="BH60" i="5"/>
  <c r="BH58" i="5"/>
  <c r="BI67" i="5"/>
  <c r="BK58" i="5"/>
  <c r="BL64" i="5"/>
  <c r="BL38" i="5"/>
  <c r="BI56" i="5"/>
  <c r="BH34" i="5"/>
  <c r="BG34" i="5"/>
  <c r="BH27" i="5"/>
  <c r="BG27" i="5"/>
  <c r="BH30" i="5"/>
  <c r="BG30" i="5"/>
  <c r="BH31" i="5"/>
  <c r="BG31" i="5"/>
  <c r="BH33" i="5"/>
  <c r="BG33" i="5"/>
  <c r="BH28" i="5"/>
  <c r="BG28" i="5"/>
  <c r="BH29" i="5"/>
  <c r="BG29" i="5"/>
  <c r="BH32" i="5"/>
  <c r="BG32" i="5"/>
  <c r="BH40" i="5"/>
  <c r="BH41" i="5"/>
  <c r="BH36" i="5"/>
  <c r="BH38" i="5"/>
  <c r="BH43" i="5"/>
  <c r="BH37" i="5"/>
  <c r="BH35" i="5"/>
  <c r="BH42" i="5"/>
  <c r="BK40" i="5"/>
  <c r="BJ32" i="5"/>
  <c r="BL37" i="5"/>
  <c r="BK30" i="5"/>
  <c r="BK33" i="5"/>
  <c r="BI44" i="5"/>
  <c r="BJ44" i="5"/>
  <c r="BL27" i="5"/>
  <c r="BL35" i="5"/>
  <c r="BK32" i="5"/>
  <c r="BI38" i="5"/>
  <c r="BK28" i="5"/>
  <c r="BI36" i="5"/>
  <c r="BK36" i="5"/>
  <c r="BK41" i="5"/>
  <c r="BJ43" i="5"/>
  <c r="BJ39" i="5"/>
  <c r="BJ27" i="5"/>
  <c r="BL33" i="5"/>
  <c r="BL39" i="5"/>
  <c r="BL42" i="5"/>
  <c r="BL45" i="5"/>
  <c r="BK31" i="5"/>
  <c r="BJ40" i="5"/>
  <c r="BL40" i="5"/>
  <c r="BL43" i="5"/>
  <c r="BK44" i="5"/>
  <c r="BJ46" i="5"/>
  <c r="BK43" i="5"/>
  <c r="BJ33" i="5"/>
  <c r="BL30" i="5"/>
  <c r="BK29" i="5"/>
  <c r="BL34" i="5"/>
  <c r="BI37" i="5"/>
  <c r="BI32" i="5"/>
  <c r="BI30" i="5"/>
  <c r="BI45" i="5"/>
  <c r="BI41" i="5"/>
  <c r="BJ35" i="5"/>
  <c r="BI39" i="5"/>
  <c r="BJ30" i="5"/>
  <c r="BL36" i="5"/>
  <c r="BI46" i="5"/>
  <c r="BK35" i="5"/>
  <c r="BL29" i="5"/>
  <c r="BK37" i="5"/>
  <c r="BI31" i="5"/>
  <c r="BK46" i="5"/>
  <c r="BI34" i="5"/>
  <c r="BK39" i="5"/>
  <c r="BL32" i="5"/>
  <c r="BI29" i="5"/>
  <c r="BI27" i="5"/>
  <c r="BK34" i="5"/>
  <c r="BJ42" i="5"/>
  <c r="BJ29" i="5"/>
  <c r="BK45" i="5"/>
  <c r="BJ45" i="5"/>
  <c r="BL31" i="5"/>
  <c r="BI42" i="5"/>
  <c r="BK38" i="5"/>
  <c r="BJ31" i="5"/>
  <c r="BJ34" i="5"/>
  <c r="BK42" i="5"/>
  <c r="BI33" i="5"/>
  <c r="BI40" i="5"/>
  <c r="BI35" i="5"/>
  <c r="BL44" i="5"/>
  <c r="BJ38" i="5"/>
  <c r="BJ37" i="5"/>
  <c r="BJ28" i="5"/>
  <c r="BL28" i="5"/>
  <c r="BJ41" i="5"/>
  <c r="BL41" i="5"/>
  <c r="BI28" i="5"/>
  <c r="BL46" i="5"/>
  <c r="BK27" i="5"/>
  <c r="BI43" i="5"/>
  <c r="BJ36" i="5"/>
  <c r="BI23" i="5"/>
  <c r="BL23" i="5"/>
  <c r="BL20" i="5"/>
  <c r="BL24" i="5"/>
  <c r="BL10" i="5"/>
  <c r="BI8" i="5"/>
  <c r="BK11" i="5"/>
  <c r="BL12" i="5"/>
  <c r="BI20" i="5"/>
  <c r="BL8" i="5"/>
  <c r="BL16" i="5"/>
  <c r="BK25" i="5"/>
  <c r="BK20" i="5"/>
  <c r="BK23" i="5"/>
  <c r="BJ12" i="5"/>
  <c r="BI18" i="5"/>
  <c r="BK22" i="5"/>
  <c r="BJ8" i="5"/>
  <c r="BK17" i="5"/>
  <c r="BK24" i="5"/>
  <c r="BJ23" i="5"/>
  <c r="BK12" i="5"/>
  <c r="BL22" i="5"/>
  <c r="BK15" i="5"/>
  <c r="BJ22" i="5"/>
  <c r="BJ11" i="5"/>
  <c r="BK21" i="5"/>
  <c r="BK19" i="5"/>
  <c r="BI14" i="5"/>
  <c r="BL9" i="5"/>
  <c r="BJ24" i="5"/>
  <c r="BJ13" i="5"/>
  <c r="BI15" i="5"/>
  <c r="BI6" i="5"/>
  <c r="BL17" i="5"/>
  <c r="BI25" i="5"/>
  <c r="BI13" i="5"/>
  <c r="BK8" i="5"/>
  <c r="BL21" i="5"/>
  <c r="BL14" i="5"/>
  <c r="BL13" i="5"/>
  <c r="BJ10" i="5"/>
  <c r="BI22" i="5"/>
  <c r="BI24" i="5"/>
  <c r="BK16" i="5"/>
  <c r="BJ16" i="5"/>
  <c r="BI21" i="5"/>
  <c r="BI16" i="5"/>
  <c r="BJ20" i="5"/>
  <c r="BK10" i="5"/>
  <c r="BL15" i="5"/>
  <c r="BI12" i="5"/>
  <c r="BJ21" i="5"/>
  <c r="BK9" i="5"/>
  <c r="BJ7" i="5"/>
  <c r="BL6" i="5"/>
  <c r="BI9" i="5"/>
  <c r="BL7" i="5"/>
  <c r="BJ14" i="5"/>
  <c r="BI17" i="5"/>
  <c r="BJ25" i="5"/>
  <c r="BJ9" i="5"/>
  <c r="BK13" i="5"/>
  <c r="BJ19" i="5"/>
  <c r="BL19" i="5"/>
  <c r="BI10" i="5"/>
  <c r="BK6" i="5"/>
  <c r="BL11" i="5"/>
  <c r="BI7" i="5"/>
  <c r="BI19" i="5"/>
  <c r="BJ15" i="5"/>
  <c r="BK7" i="5"/>
  <c r="BI11" i="5"/>
  <c r="BJ17" i="5"/>
  <c r="BK18" i="5"/>
  <c r="BL25" i="5"/>
  <c r="BL18" i="5"/>
  <c r="BJ6" i="5"/>
  <c r="BK14" i="5"/>
  <c r="BJ18" i="5"/>
  <c r="BH20" i="5"/>
  <c r="BH6" i="5"/>
  <c r="BH17" i="5"/>
  <c r="BH18" i="5"/>
  <c r="BH19" i="5"/>
  <c r="BH12" i="5"/>
  <c r="BH9" i="5"/>
  <c r="BH10" i="5"/>
  <c r="BH22" i="5"/>
  <c r="BH7" i="5"/>
  <c r="BH11" i="5"/>
  <c r="BH16" i="5"/>
  <c r="BH8" i="5"/>
  <c r="BH13" i="5"/>
  <c r="BH15" i="5"/>
  <c r="BH14" i="5"/>
  <c r="BG11" i="5"/>
  <c r="BG10" i="5"/>
  <c r="BG13" i="5"/>
  <c r="BG8" i="5"/>
  <c r="BG7" i="5"/>
  <c r="BG12" i="5"/>
  <c r="BG6" i="5"/>
  <c r="BG9" i="5"/>
</calcChain>
</file>

<file path=xl/sharedStrings.xml><?xml version="1.0" encoding="utf-8"?>
<sst xmlns="http://schemas.openxmlformats.org/spreadsheetml/2006/main" count="1665" uniqueCount="132">
  <si>
    <t>1. Division</t>
  </si>
  <si>
    <t>Status</t>
  </si>
  <si>
    <t>Enkeltrække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</si>
  <si>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</si>
  <si>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</si>
  <si>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</si>
  <si>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</si>
  <si>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</si>
  <si>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</si>
  <si>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</si>
  <si>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</si>
  <si>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</si>
  <si>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</si>
  <si>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</si>
  <si>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</si>
  <si>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</si>
  <si>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2. Division</t>
  </si>
  <si>
    <t>3. Division</t>
  </si>
  <si>
    <t>Res</t>
  </si>
  <si>
    <t>X</t>
  </si>
  <si>
    <t>-</t>
  </si>
  <si>
    <t>De 13 rigtige</t>
  </si>
  <si>
    <t>1X2</t>
  </si>
  <si>
    <t>Nr.</t>
  </si>
  <si>
    <t>Signatur</t>
  </si>
  <si>
    <t>K</t>
  </si>
  <si>
    <t>V</t>
  </si>
  <si>
    <t>U</t>
  </si>
  <si>
    <t>T</t>
  </si>
  <si>
    <t>ES</t>
  </si>
  <si>
    <t>MS</t>
  </si>
  <si>
    <t>Kommentarer:</t>
  </si>
  <si>
    <t>Næste runde:</t>
  </si>
  <si>
    <t>Resultat:</t>
  </si>
  <si>
    <t>Før</t>
  </si>
  <si>
    <t>Nu</t>
  </si>
  <si>
    <t>Efter</t>
  </si>
  <si>
    <t>Egenscore</t>
  </si>
  <si>
    <t>Modscore</t>
  </si>
  <si>
    <t>Point</t>
  </si>
  <si>
    <t>MR</t>
  </si>
  <si>
    <t>Placering</t>
  </si>
  <si>
    <t>Kampe</t>
  </si>
  <si>
    <t>Vundet</t>
  </si>
  <si>
    <t>Uafgjort</t>
  </si>
  <si>
    <t>Tabt</t>
  </si>
  <si>
    <t xml:space="preserve">P </t>
  </si>
  <si>
    <t>Klagefrister:</t>
  </si>
  <si>
    <t>Regnefejl - 3 uger</t>
  </si>
  <si>
    <t>Opstillingsfejl - lørdag kl. 14.00</t>
  </si>
  <si>
    <t>Uge:</t>
  </si>
  <si>
    <t>År:</t>
  </si>
  <si>
    <t>ID</t>
  </si>
  <si>
    <t>Disket</t>
  </si>
  <si>
    <t>Udmeldt</t>
  </si>
  <si>
    <t>"Rækker"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</si>
  <si>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</si>
  <si>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</si>
  <si>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</si>
  <si>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</si>
  <si>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</si>
  <si>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</si>
  <si>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</si>
  <si>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</si>
  <si>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</si>
  <si>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</si>
  <si>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</si>
  <si>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</si>
  <si>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</si>
  <si>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</si>
  <si>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</si>
  <si>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</si>
  <si>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Tillæg</t>
  </si>
  <si>
    <t>Hierarki</t>
  </si>
  <si>
    <t xml:space="preserve"> </t>
  </si>
  <si>
    <t>Runde før:</t>
  </si>
  <si>
    <t>Runde nu:</t>
  </si>
  <si>
    <t>Reserver før:</t>
  </si>
  <si>
    <t>Rundens reservescore:</t>
  </si>
  <si>
    <t>1. runde</t>
  </si>
  <si>
    <t>Signaturer</t>
  </si>
  <si>
    <t>Hjemme</t>
  </si>
  <si>
    <t>Ude</t>
  </si>
  <si>
    <t>Kamp 1</t>
  </si>
  <si>
    <t>Kamp 2</t>
  </si>
  <si>
    <t>Score</t>
  </si>
  <si>
    <t>Videre</t>
  </si>
  <si>
    <t>Kamp 3</t>
  </si>
  <si>
    <t>Vinder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</si>
  <si>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</si>
  <si>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</si>
  <si>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</si>
  <si>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</si>
  <si>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</si>
  <si>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</si>
  <si>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</si>
  <si>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</si>
  <si>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</si>
  <si>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</si>
  <si>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</si>
  <si>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</si>
  <si>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</si>
  <si>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</si>
  <si>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</si>
  <si>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Oversiddere til 2. runde</t>
  </si>
  <si>
    <t>Liverpool</t>
  </si>
  <si>
    <t>Crystal Palace</t>
  </si>
  <si>
    <t>Wolverhampton</t>
  </si>
  <si>
    <t>Tottenham</t>
  </si>
  <si>
    <t>West Ham</t>
  </si>
  <si>
    <t>Everton</t>
  </si>
  <si>
    <t>Birmingham</t>
  </si>
  <si>
    <t>Bristol C</t>
  </si>
  <si>
    <t>Norwich</t>
  </si>
  <si>
    <t>Swansea</t>
  </si>
  <si>
    <t>Oxford</t>
  </si>
  <si>
    <t>Sheffield W</t>
  </si>
  <si>
    <t>Queens Park R</t>
  </si>
  <si>
    <t>Derby</t>
  </si>
  <si>
    <t>Sheffield U</t>
  </si>
  <si>
    <t>Preston</t>
  </si>
  <si>
    <t>Stoke</t>
  </si>
  <si>
    <t>Portsmouth</t>
  </si>
  <si>
    <t>Cardiff</t>
  </si>
  <si>
    <t>Northampton</t>
  </si>
  <si>
    <t>Blackpool</t>
  </si>
  <si>
    <t>Leyton Orient</t>
  </si>
  <si>
    <t>Burton</t>
  </si>
  <si>
    <t>Exeter</t>
  </si>
  <si>
    <t>Wigan</t>
  </si>
  <si>
    <t>AFC Wimbledon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</si>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</sst>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2"/>
      <name val="Arial"/>
      <family val="2"/>
    </font>
    <font>
      <b/>
      <u/>
      <sz val="2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right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15" fillId="0" borderId="19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17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right" vertical="center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28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5" fillId="0" borderId="17" xfId="0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4" fillId="0" borderId="29" xfId="0" applyFont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 textRotation="90"/>
    </xf>
    <xf numFmtId="0" fontId="0" fillId="0" borderId="35" xfId="0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90"/>
    </xf>
    <xf numFmtId="0" fontId="0" fillId="0" borderId="19" xfId="0" applyBorder="1" applyAlignment="1" applyProtection="1">
      <alignment horizontal="center" vertical="center" textRotation="90"/>
    </xf>
    <xf numFmtId="0" fontId="15" fillId="0" borderId="9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0" fontId="15" fillId="0" borderId="36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 textRotation="90"/>
    </xf>
    <xf numFmtId="0" fontId="0" fillId="0" borderId="33" xfId="0" applyBorder="1" applyAlignment="1" applyProtection="1">
      <alignment horizontal="center" vertical="center" textRotation="90"/>
    </xf>
    <xf numFmtId="0" fontId="4" fillId="0" borderId="43" xfId="0" applyFont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 textRotation="90"/>
    </xf>
    <xf numFmtId="0" fontId="0" fillId="0" borderId="29" xfId="0" applyBorder="1" applyAlignment="1" applyProtection="1">
      <alignment horizontal="center" vertical="center" textRotation="90"/>
    </xf>
    <xf numFmtId="0" fontId="0" fillId="0" borderId="0" xfId="0" applyBorder="1" applyAlignment="1" applyProtection="1">
      <alignment horizontal="center" vertical="center" textRotation="90"/>
    </xf>
    <xf numFmtId="0" fontId="1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0" fillId="0" borderId="0" xfId="0" applyAlignment="1" applyProtection="1">
      <alignment horizontal="center" vertical="center" textRotation="90"/>
    </xf>
    <xf numFmtId="0" fontId="4" fillId="0" borderId="0" xfId="0" applyFont="1" applyAlignment="1" applyProtection="1">
      <alignment horizontal="left" vertical="center"/>
    </xf>
    <xf numFmtId="0" fontId="4" fillId="0" borderId="47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4" fillId="0" borderId="59" xfId="0" applyFont="1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left" vertical="center"/>
    </xf>
    <xf numFmtId="0" fontId="15" fillId="0" borderId="1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0" fontId="15" fillId="0" borderId="33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3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2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1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Program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16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07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rogram - 1. Division"/>
      <sheetName val="Program - 2. Division"/>
      <sheetName val="Program - 3. Division"/>
    </sheetNames>
    <sheetDataSet>
      <sheetData sheetId="0">
        <row r="4">
          <cell r="F4" t="str">
            <v>Bjarne Villadsen</v>
          </cell>
          <cell r="L4" t="str">
            <v>Bjarne Villadsen</v>
          </cell>
          <cell r="R4" t="str">
            <v>Bjarne Villadsen</v>
          </cell>
        </row>
        <row r="6">
          <cell r="A6" t="str">
            <v>onsdag</v>
          </cell>
          <cell r="F6" t="str">
            <v>20 46 98 75</v>
          </cell>
          <cell r="L6" t="str">
            <v>20 46 98 75</v>
          </cell>
          <cell r="R6" t="str">
            <v>20 46 98 75</v>
          </cell>
        </row>
        <row r="8">
          <cell r="A8" t="str">
            <v>23.00</v>
          </cell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</sheetData>
      <sheetData sheetId="1">
        <row r="35">
          <cell r="A35" t="str">
            <v>Steam</v>
          </cell>
          <cell r="C35" t="str">
            <v>Benbo</v>
          </cell>
        </row>
        <row r="36">
          <cell r="A36" t="str">
            <v>Chelsea</v>
          </cell>
          <cell r="C36" t="str">
            <v>SPVK</v>
          </cell>
        </row>
        <row r="37">
          <cell r="A37" t="str">
            <v>Select</v>
          </cell>
          <cell r="C37" t="str">
            <v>Nuser</v>
          </cell>
        </row>
        <row r="38">
          <cell r="A38" t="str">
            <v>Futte</v>
          </cell>
          <cell r="C38" t="str">
            <v>Tynde</v>
          </cell>
        </row>
        <row r="39">
          <cell r="A39" t="str">
            <v>Flinca</v>
          </cell>
          <cell r="C39" t="str">
            <v>Murer</v>
          </cell>
        </row>
        <row r="40">
          <cell r="A40" t="str">
            <v>Stoke</v>
          </cell>
          <cell r="C40" t="str">
            <v>Canary</v>
          </cell>
        </row>
        <row r="41">
          <cell r="A41" t="str">
            <v>Forest</v>
          </cell>
          <cell r="C41" t="str">
            <v>United</v>
          </cell>
        </row>
        <row r="42">
          <cell r="A42" t="str">
            <v>Piquet</v>
          </cell>
          <cell r="C42" t="str">
            <v>Idskov</v>
          </cell>
        </row>
        <row r="43">
          <cell r="A43" t="str">
            <v>Arsenal</v>
          </cell>
          <cell r="C43" t="str">
            <v>Frydkær</v>
          </cell>
        </row>
        <row r="44">
          <cell r="A44" t="str">
            <v>Cork</v>
          </cell>
          <cell r="C44" t="str">
            <v>Harry</v>
          </cell>
        </row>
      </sheetData>
      <sheetData sheetId="2">
        <row r="35">
          <cell r="A35" t="str">
            <v>Nemelig</v>
          </cell>
          <cell r="C35" t="str">
            <v>Anderup</v>
          </cell>
        </row>
        <row r="36">
          <cell r="A36" t="str">
            <v>Culopip</v>
          </cell>
          <cell r="C36" t="str">
            <v>MFP</v>
          </cell>
        </row>
        <row r="37">
          <cell r="A37" t="str">
            <v>Livpool</v>
          </cell>
          <cell r="C37" t="str">
            <v>Laplace</v>
          </cell>
        </row>
        <row r="38">
          <cell r="A38" t="str">
            <v>Himbo</v>
          </cell>
          <cell r="C38" t="str">
            <v>Tøfting</v>
          </cell>
        </row>
        <row r="39">
          <cell r="A39" t="str">
            <v>Far</v>
          </cell>
          <cell r="C39" t="str">
            <v>Kinks</v>
          </cell>
        </row>
        <row r="40">
          <cell r="A40" t="str">
            <v>Percy</v>
          </cell>
          <cell r="C40" t="str">
            <v>Cottee</v>
          </cell>
        </row>
        <row r="41">
          <cell r="A41" t="str">
            <v>Fox</v>
          </cell>
          <cell r="C41" t="str">
            <v>Zico</v>
          </cell>
        </row>
        <row r="42">
          <cell r="A42" t="str">
            <v>Lions</v>
          </cell>
          <cell r="C42" t="str">
            <v>Kailua</v>
          </cell>
        </row>
        <row r="43">
          <cell r="A43" t="str">
            <v>Agger</v>
          </cell>
          <cell r="C43" t="str">
            <v>Halvor</v>
          </cell>
        </row>
        <row r="44">
          <cell r="A44" t="str">
            <v>Degnen</v>
          </cell>
          <cell r="C44" t="str">
            <v>IANRUSH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Liga Pokalen - Udskrift"/>
      <sheetName val="Liga Pokalen - Resultater"/>
      <sheetName val="DB"/>
    </sheetNames>
    <sheetDataSet>
      <sheetData sheetId="0"/>
      <sheetData sheetId="1"/>
      <sheetData sheetId="2">
        <row r="17">
          <cell r="CG17">
            <v>7</v>
          </cell>
        </row>
      </sheetData>
      <sheetData sheetId="3">
        <row r="17">
          <cell r="CG17">
            <v>6</v>
          </cell>
        </row>
      </sheetData>
      <sheetData sheetId="4">
        <row r="17">
          <cell r="CG17">
            <v>6</v>
          </cell>
        </row>
      </sheetData>
      <sheetData sheetId="5"/>
      <sheetData sheetId="6"/>
      <sheetData sheetId="7">
        <row r="1">
          <cell r="B1">
            <v>2026</v>
          </cell>
        </row>
        <row r="2">
          <cell r="D2">
            <v>16</v>
          </cell>
        </row>
        <row r="6">
          <cell r="E6" t="str">
            <v>Tynde</v>
          </cell>
          <cell r="F6" t="str">
            <v>Idskov</v>
          </cell>
          <cell r="G6">
            <v>6</v>
          </cell>
          <cell r="H6">
            <v>9</v>
          </cell>
          <cell r="I6" t="str">
            <v>Harry</v>
          </cell>
          <cell r="J6" t="str">
            <v>Benbo</v>
          </cell>
          <cell r="K6" t="str">
            <v>Arsenal</v>
          </cell>
          <cell r="L6">
            <v>4</v>
          </cell>
          <cell r="N6">
            <v>0</v>
          </cell>
          <cell r="P6">
            <v>0</v>
          </cell>
          <cell r="S6">
            <v>0</v>
          </cell>
          <cell r="V6">
            <v>0</v>
          </cell>
          <cell r="BE6">
            <v>1</v>
          </cell>
          <cell r="BF6" t="str">
            <v>Frydkær</v>
          </cell>
          <cell r="BI6">
            <v>0</v>
          </cell>
          <cell r="BJ6">
            <v>0</v>
          </cell>
          <cell r="BK6">
            <v>1</v>
          </cell>
          <cell r="BL6">
            <v>0</v>
          </cell>
          <cell r="BM6">
            <v>16</v>
          </cell>
          <cell r="BN6">
            <v>7</v>
          </cell>
          <cell r="BO6">
            <v>7</v>
          </cell>
          <cell r="BP6">
            <v>2</v>
          </cell>
          <cell r="BQ6">
            <v>113</v>
          </cell>
          <cell r="BR6">
            <v>106</v>
          </cell>
          <cell r="BS6">
            <v>28</v>
          </cell>
        </row>
        <row r="7">
          <cell r="E7" t="str">
            <v>Arsenal</v>
          </cell>
          <cell r="F7" t="str">
            <v>Murer</v>
          </cell>
          <cell r="G7">
            <v>7</v>
          </cell>
          <cell r="H7">
            <v>6</v>
          </cell>
          <cell r="I7" t="str">
            <v>Nuser</v>
          </cell>
          <cell r="J7" t="str">
            <v>Stoke</v>
          </cell>
          <cell r="K7" t="str">
            <v>Benbo</v>
          </cell>
          <cell r="L7">
            <v>5</v>
          </cell>
          <cell r="N7">
            <v>0</v>
          </cell>
          <cell r="P7">
            <v>0</v>
          </cell>
          <cell r="S7">
            <v>1</v>
          </cell>
          <cell r="V7">
            <v>0</v>
          </cell>
          <cell r="BE7">
            <v>2</v>
          </cell>
          <cell r="BF7" t="str">
            <v>Canary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16</v>
          </cell>
          <cell r="BN7">
            <v>7</v>
          </cell>
          <cell r="BO7">
            <v>7</v>
          </cell>
          <cell r="BP7">
            <v>2</v>
          </cell>
          <cell r="BQ7">
            <v>105</v>
          </cell>
          <cell r="BR7">
            <v>99</v>
          </cell>
          <cell r="BS7">
            <v>28</v>
          </cell>
        </row>
        <row r="8">
          <cell r="E8" t="str">
            <v>Harry</v>
          </cell>
          <cell r="F8" t="str">
            <v>Chelsea</v>
          </cell>
          <cell r="G8">
            <v>6</v>
          </cell>
          <cell r="H8">
            <v>7</v>
          </cell>
          <cell r="I8" t="str">
            <v>SPVK</v>
          </cell>
          <cell r="J8" t="str">
            <v>Futte</v>
          </cell>
          <cell r="K8" t="str">
            <v>Canary</v>
          </cell>
          <cell r="L8">
            <v>7</v>
          </cell>
          <cell r="N8">
            <v>0</v>
          </cell>
          <cell r="P8">
            <v>0</v>
          </cell>
          <cell r="S8">
            <v>0</v>
          </cell>
          <cell r="V8">
            <v>0</v>
          </cell>
          <cell r="BE8">
            <v>3</v>
          </cell>
          <cell r="BF8" t="str">
            <v>Arsenal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16</v>
          </cell>
          <cell r="BN8">
            <v>7</v>
          </cell>
          <cell r="BO8">
            <v>6</v>
          </cell>
          <cell r="BP8">
            <v>3</v>
          </cell>
          <cell r="BQ8">
            <v>106</v>
          </cell>
          <cell r="BR8">
            <v>103</v>
          </cell>
          <cell r="BS8">
            <v>27</v>
          </cell>
        </row>
        <row r="9">
          <cell r="E9" t="str">
            <v>Frydkær</v>
          </cell>
          <cell r="F9" t="str">
            <v>Flinca</v>
          </cell>
          <cell r="G9">
            <v>7</v>
          </cell>
          <cell r="H9">
            <v>9</v>
          </cell>
          <cell r="I9" t="str">
            <v>Canary</v>
          </cell>
          <cell r="J9" t="str">
            <v>Frydkær</v>
          </cell>
          <cell r="K9" t="str">
            <v>Chelsea</v>
          </cell>
          <cell r="L9">
            <v>8</v>
          </cell>
          <cell r="N9">
            <v>0</v>
          </cell>
          <cell r="P9">
            <v>0</v>
          </cell>
          <cell r="S9">
            <v>0</v>
          </cell>
          <cell r="V9">
            <v>0</v>
          </cell>
          <cell r="BE9">
            <v>4</v>
          </cell>
          <cell r="BF9" t="str">
            <v>Forest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16</v>
          </cell>
          <cell r="BN9">
            <v>5</v>
          </cell>
          <cell r="BO9">
            <v>9</v>
          </cell>
          <cell r="BP9">
            <v>2</v>
          </cell>
          <cell r="BQ9">
            <v>106</v>
          </cell>
          <cell r="BR9">
            <v>101</v>
          </cell>
          <cell r="BS9">
            <v>24</v>
          </cell>
        </row>
        <row r="10">
          <cell r="E10" t="str">
            <v>Stoke</v>
          </cell>
          <cell r="F10" t="str">
            <v>Piquet</v>
          </cell>
          <cell r="G10">
            <v>7</v>
          </cell>
          <cell r="H10">
            <v>5</v>
          </cell>
          <cell r="I10" t="str">
            <v>Murer</v>
          </cell>
          <cell r="J10" t="str">
            <v>Forest</v>
          </cell>
          <cell r="K10" t="str">
            <v>Cork</v>
          </cell>
          <cell r="L10">
            <v>9</v>
          </cell>
          <cell r="N10">
            <v>0</v>
          </cell>
          <cell r="P10">
            <v>0</v>
          </cell>
          <cell r="S10">
            <v>0</v>
          </cell>
          <cell r="V10">
            <v>0</v>
          </cell>
          <cell r="BE10">
            <v>5</v>
          </cell>
          <cell r="BF10" t="str">
            <v>Futte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16</v>
          </cell>
          <cell r="BN10">
            <v>7</v>
          </cell>
          <cell r="BO10">
            <v>3</v>
          </cell>
          <cell r="BP10">
            <v>6</v>
          </cell>
          <cell r="BQ10">
            <v>103</v>
          </cell>
          <cell r="BR10">
            <v>104</v>
          </cell>
          <cell r="BS10">
            <v>24</v>
          </cell>
        </row>
        <row r="11">
          <cell r="E11" t="str">
            <v>United</v>
          </cell>
          <cell r="F11" t="str">
            <v>Cork</v>
          </cell>
          <cell r="G11">
            <v>9</v>
          </cell>
          <cell r="H11">
            <v>7</v>
          </cell>
          <cell r="I11" t="str">
            <v>Flinca</v>
          </cell>
          <cell r="J11" t="str">
            <v>Piquet</v>
          </cell>
          <cell r="K11" t="str">
            <v>Flinca</v>
          </cell>
          <cell r="L11">
            <v>14</v>
          </cell>
          <cell r="N11">
            <v>0</v>
          </cell>
          <cell r="P11">
            <v>0</v>
          </cell>
          <cell r="S11">
            <v>0</v>
          </cell>
          <cell r="V11">
            <v>0</v>
          </cell>
          <cell r="BE11">
            <v>6</v>
          </cell>
          <cell r="BF11" t="str">
            <v>Benbo</v>
          </cell>
          <cell r="BI11">
            <v>0</v>
          </cell>
          <cell r="BJ11">
            <v>0</v>
          </cell>
          <cell r="BK11">
            <v>1</v>
          </cell>
          <cell r="BL11">
            <v>0</v>
          </cell>
          <cell r="BM11">
            <v>16</v>
          </cell>
          <cell r="BN11">
            <v>5</v>
          </cell>
          <cell r="BO11">
            <v>8</v>
          </cell>
          <cell r="BP11">
            <v>3</v>
          </cell>
          <cell r="BQ11">
            <v>110</v>
          </cell>
          <cell r="BR11">
            <v>104</v>
          </cell>
          <cell r="BS11">
            <v>23</v>
          </cell>
        </row>
        <row r="12">
          <cell r="E12" t="str">
            <v>Benbo</v>
          </cell>
          <cell r="F12" t="str">
            <v>Nuser</v>
          </cell>
          <cell r="G12">
            <v>9</v>
          </cell>
          <cell r="H12">
            <v>6</v>
          </cell>
          <cell r="I12" t="str">
            <v>Steam</v>
          </cell>
          <cell r="J12" t="str">
            <v>United</v>
          </cell>
          <cell r="K12" t="str">
            <v>Forest</v>
          </cell>
          <cell r="L12">
            <v>15</v>
          </cell>
          <cell r="N12">
            <v>0</v>
          </cell>
          <cell r="P12">
            <v>0</v>
          </cell>
          <cell r="S12">
            <v>0</v>
          </cell>
          <cell r="V12">
            <v>0</v>
          </cell>
          <cell r="BE12">
            <v>7</v>
          </cell>
          <cell r="BF12" t="str">
            <v>Idskov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16</v>
          </cell>
          <cell r="BN12">
            <v>4</v>
          </cell>
          <cell r="BO12">
            <v>11</v>
          </cell>
          <cell r="BP12">
            <v>1</v>
          </cell>
          <cell r="BQ12">
            <v>108</v>
          </cell>
          <cell r="BR12">
            <v>103</v>
          </cell>
          <cell r="BS12">
            <v>23</v>
          </cell>
        </row>
        <row r="13">
          <cell r="E13" t="str">
            <v>Steam</v>
          </cell>
          <cell r="F13" t="str">
            <v>Forest</v>
          </cell>
          <cell r="G13">
            <v>6</v>
          </cell>
          <cell r="H13">
            <v>6</v>
          </cell>
          <cell r="I13" t="str">
            <v>Select</v>
          </cell>
          <cell r="J13" t="str">
            <v>Idskov</v>
          </cell>
          <cell r="K13" t="str">
            <v>Frydkær</v>
          </cell>
          <cell r="L13">
            <v>17</v>
          </cell>
          <cell r="N13">
            <v>0</v>
          </cell>
          <cell r="P13">
            <v>0</v>
          </cell>
          <cell r="S13">
            <v>1</v>
          </cell>
          <cell r="V13">
            <v>0</v>
          </cell>
          <cell r="BE13">
            <v>8</v>
          </cell>
          <cell r="BF13" t="str">
            <v>Stoke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16</v>
          </cell>
          <cell r="BN13">
            <v>6</v>
          </cell>
          <cell r="BO13">
            <v>5</v>
          </cell>
          <cell r="BP13">
            <v>5</v>
          </cell>
          <cell r="BQ13">
            <v>106</v>
          </cell>
          <cell r="BR13">
            <v>103</v>
          </cell>
          <cell r="BS13">
            <v>23</v>
          </cell>
        </row>
        <row r="14">
          <cell r="E14" t="str">
            <v>Canary</v>
          </cell>
          <cell r="F14" t="str">
            <v>SPVK</v>
          </cell>
          <cell r="G14">
            <v>7</v>
          </cell>
          <cell r="H14">
            <v>6</v>
          </cell>
          <cell r="I14" t="str">
            <v>Chelsea</v>
          </cell>
          <cell r="J14" t="str">
            <v>Arsenal</v>
          </cell>
          <cell r="K14" t="str">
            <v>Futte</v>
          </cell>
          <cell r="L14">
            <v>18</v>
          </cell>
          <cell r="N14">
            <v>0</v>
          </cell>
          <cell r="P14">
            <v>0</v>
          </cell>
          <cell r="S14">
            <v>0</v>
          </cell>
          <cell r="V14">
            <v>0</v>
          </cell>
          <cell r="BE14">
            <v>9</v>
          </cell>
          <cell r="BF14" t="str">
            <v>Piquet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16</v>
          </cell>
          <cell r="BN14">
            <v>6</v>
          </cell>
          <cell r="BO14">
            <v>5</v>
          </cell>
          <cell r="BP14">
            <v>5</v>
          </cell>
          <cell r="BQ14">
            <v>102</v>
          </cell>
          <cell r="BR14">
            <v>103</v>
          </cell>
          <cell r="BS14">
            <v>23</v>
          </cell>
        </row>
        <row r="15">
          <cell r="E15" t="str">
            <v>Futte</v>
          </cell>
          <cell r="F15" t="str">
            <v>Select</v>
          </cell>
          <cell r="G15">
            <v>6</v>
          </cell>
          <cell r="H15">
            <v>7</v>
          </cell>
          <cell r="I15" t="str">
            <v>Cork</v>
          </cell>
          <cell r="J15" t="str">
            <v>Tynde</v>
          </cell>
          <cell r="K15" t="str">
            <v>Harry</v>
          </cell>
          <cell r="L15">
            <v>21</v>
          </cell>
          <cell r="N15">
            <v>0</v>
          </cell>
          <cell r="P15">
            <v>0</v>
          </cell>
          <cell r="S15">
            <v>0</v>
          </cell>
          <cell r="V15">
            <v>0</v>
          </cell>
          <cell r="BE15">
            <v>10</v>
          </cell>
          <cell r="BF15" t="str">
            <v>Select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16</v>
          </cell>
          <cell r="BN15">
            <v>5</v>
          </cell>
          <cell r="BO15">
            <v>7</v>
          </cell>
          <cell r="BP15">
            <v>4</v>
          </cell>
          <cell r="BQ15">
            <v>104</v>
          </cell>
          <cell r="BR15">
            <v>101</v>
          </cell>
          <cell r="BS15">
            <v>22</v>
          </cell>
        </row>
        <row r="16">
          <cell r="K16" t="str">
            <v>Idskov</v>
          </cell>
          <cell r="L16">
            <v>27</v>
          </cell>
          <cell r="N16">
            <v>0</v>
          </cell>
          <cell r="P16">
            <v>0</v>
          </cell>
          <cell r="S16">
            <v>0</v>
          </cell>
          <cell r="V16">
            <v>0</v>
          </cell>
          <cell r="BE16">
            <v>11</v>
          </cell>
          <cell r="BF16" t="str">
            <v>United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16</v>
          </cell>
          <cell r="BN16">
            <v>5</v>
          </cell>
          <cell r="BO16">
            <v>6</v>
          </cell>
          <cell r="BP16">
            <v>5</v>
          </cell>
          <cell r="BQ16">
            <v>108</v>
          </cell>
          <cell r="BR16">
            <v>106</v>
          </cell>
          <cell r="BS16">
            <v>21</v>
          </cell>
        </row>
        <row r="17">
          <cell r="E17" t="str">
            <v>Tøfting</v>
          </cell>
          <cell r="F17" t="str">
            <v>Kailua</v>
          </cell>
          <cell r="G17">
            <v>6</v>
          </cell>
          <cell r="H17">
            <v>6</v>
          </cell>
          <cell r="I17" t="str">
            <v>IANRUSH</v>
          </cell>
          <cell r="J17" t="str">
            <v>Anderup</v>
          </cell>
          <cell r="K17" t="str">
            <v>Murer</v>
          </cell>
          <cell r="L17">
            <v>41</v>
          </cell>
          <cell r="N17">
            <v>0</v>
          </cell>
          <cell r="P17">
            <v>0</v>
          </cell>
          <cell r="S17">
            <v>0</v>
          </cell>
          <cell r="V17">
            <v>0</v>
          </cell>
          <cell r="BE17">
            <v>12</v>
          </cell>
          <cell r="BF17" t="str">
            <v>Chelsea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16</v>
          </cell>
          <cell r="BN17">
            <v>5</v>
          </cell>
          <cell r="BO17">
            <v>6</v>
          </cell>
          <cell r="BP17">
            <v>5</v>
          </cell>
          <cell r="BQ17">
            <v>103</v>
          </cell>
          <cell r="BR17">
            <v>106</v>
          </cell>
          <cell r="BS17">
            <v>21</v>
          </cell>
        </row>
        <row r="18">
          <cell r="E18" t="str">
            <v>Agger</v>
          </cell>
          <cell r="F18" t="str">
            <v>Kinks</v>
          </cell>
          <cell r="G18">
            <v>5</v>
          </cell>
          <cell r="H18">
            <v>7</v>
          </cell>
          <cell r="I18" t="str">
            <v>Laplace</v>
          </cell>
          <cell r="J18" t="str">
            <v>Percy</v>
          </cell>
          <cell r="K18" t="str">
            <v>Nuser</v>
          </cell>
          <cell r="L18">
            <v>44</v>
          </cell>
          <cell r="N18">
            <v>0</v>
          </cell>
          <cell r="P18">
            <v>0</v>
          </cell>
          <cell r="S18">
            <v>0</v>
          </cell>
          <cell r="V18">
            <v>0</v>
          </cell>
          <cell r="BE18">
            <v>13</v>
          </cell>
          <cell r="BF18" t="str">
            <v>Nuser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16</v>
          </cell>
          <cell r="BN18">
            <v>5</v>
          </cell>
          <cell r="BO18">
            <v>5</v>
          </cell>
          <cell r="BP18">
            <v>6</v>
          </cell>
          <cell r="BQ18">
            <v>104</v>
          </cell>
          <cell r="BR18">
            <v>105</v>
          </cell>
          <cell r="BS18">
            <v>20</v>
          </cell>
        </row>
        <row r="19">
          <cell r="E19" t="str">
            <v>IANRUSH</v>
          </cell>
          <cell r="F19" t="str">
            <v>Culopip</v>
          </cell>
          <cell r="G19">
            <v>7</v>
          </cell>
          <cell r="H19">
            <v>7</v>
          </cell>
          <cell r="I19" t="str">
            <v>MFP</v>
          </cell>
          <cell r="J19" t="str">
            <v>Himbo</v>
          </cell>
          <cell r="K19" t="str">
            <v>Piquet</v>
          </cell>
          <cell r="L19">
            <v>46</v>
          </cell>
          <cell r="N19">
            <v>0</v>
          </cell>
          <cell r="P19">
            <v>0</v>
          </cell>
          <cell r="S19">
            <v>0</v>
          </cell>
          <cell r="V19">
            <v>0</v>
          </cell>
          <cell r="BE19">
            <v>14</v>
          </cell>
          <cell r="BF19" t="str">
            <v>SPVK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16</v>
          </cell>
          <cell r="BN19">
            <v>4</v>
          </cell>
          <cell r="BO19">
            <v>6</v>
          </cell>
          <cell r="BP19">
            <v>6</v>
          </cell>
          <cell r="BQ19">
            <v>108</v>
          </cell>
          <cell r="BR19">
            <v>110</v>
          </cell>
          <cell r="BS19">
            <v>18</v>
          </cell>
        </row>
        <row r="20">
          <cell r="E20" t="str">
            <v>Halvor</v>
          </cell>
          <cell r="F20" t="str">
            <v>Far</v>
          </cell>
          <cell r="G20">
            <v>6</v>
          </cell>
          <cell r="H20">
            <v>7</v>
          </cell>
          <cell r="I20" t="str">
            <v>Cottee</v>
          </cell>
          <cell r="J20" t="str">
            <v>Halvor</v>
          </cell>
          <cell r="K20" t="str">
            <v>Select</v>
          </cell>
          <cell r="L20">
            <v>50</v>
          </cell>
          <cell r="N20">
            <v>0</v>
          </cell>
          <cell r="P20">
            <v>0</v>
          </cell>
          <cell r="S20">
            <v>0</v>
          </cell>
          <cell r="V20">
            <v>0</v>
          </cell>
          <cell r="BE20">
            <v>15</v>
          </cell>
          <cell r="BF20" t="str">
            <v>Cork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16</v>
          </cell>
          <cell r="BN20">
            <v>5</v>
          </cell>
          <cell r="BO20">
            <v>3</v>
          </cell>
          <cell r="BP20">
            <v>8</v>
          </cell>
          <cell r="BQ20">
            <v>107</v>
          </cell>
          <cell r="BR20">
            <v>110</v>
          </cell>
          <cell r="BS20">
            <v>18</v>
          </cell>
        </row>
        <row r="21">
          <cell r="E21" t="str">
            <v>Percy</v>
          </cell>
          <cell r="F21" t="str">
            <v>Lions</v>
          </cell>
          <cell r="G21">
            <v>8</v>
          </cell>
          <cell r="H21">
            <v>6</v>
          </cell>
          <cell r="I21" t="str">
            <v>Kinks</v>
          </cell>
          <cell r="J21" t="str">
            <v>Fox</v>
          </cell>
          <cell r="K21" t="str">
            <v>SPVK</v>
          </cell>
          <cell r="L21">
            <v>52</v>
          </cell>
          <cell r="N21">
            <v>0</v>
          </cell>
          <cell r="P21">
            <v>0</v>
          </cell>
          <cell r="S21">
            <v>0</v>
          </cell>
          <cell r="V21">
            <v>0</v>
          </cell>
          <cell r="BE21">
            <v>16</v>
          </cell>
          <cell r="BF21" t="str">
            <v>Flinca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16</v>
          </cell>
          <cell r="BN21">
            <v>4</v>
          </cell>
          <cell r="BO21">
            <v>6</v>
          </cell>
          <cell r="BP21">
            <v>6</v>
          </cell>
          <cell r="BQ21">
            <v>106</v>
          </cell>
          <cell r="BR21">
            <v>109</v>
          </cell>
          <cell r="BS21">
            <v>18</v>
          </cell>
        </row>
        <row r="22">
          <cell r="E22" t="str">
            <v>Zico</v>
          </cell>
          <cell r="F22" t="str">
            <v>Degnen</v>
          </cell>
          <cell r="G22">
            <v>6</v>
          </cell>
          <cell r="H22">
            <v>5</v>
          </cell>
          <cell r="I22" t="str">
            <v>Far</v>
          </cell>
          <cell r="J22" t="str">
            <v>Lions</v>
          </cell>
          <cell r="K22" t="str">
            <v>Steam</v>
          </cell>
          <cell r="L22">
            <v>53</v>
          </cell>
          <cell r="N22">
            <v>0</v>
          </cell>
          <cell r="P22">
            <v>0</v>
          </cell>
          <cell r="S22">
            <v>0</v>
          </cell>
          <cell r="V22">
            <v>0</v>
          </cell>
          <cell r="BE22">
            <v>17</v>
          </cell>
          <cell r="BF22" t="str">
            <v>Harry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16</v>
          </cell>
          <cell r="BN22">
            <v>4</v>
          </cell>
          <cell r="BO22">
            <v>6</v>
          </cell>
          <cell r="BP22">
            <v>6</v>
          </cell>
          <cell r="BQ22">
            <v>102</v>
          </cell>
          <cell r="BR22">
            <v>104</v>
          </cell>
          <cell r="BS22">
            <v>18</v>
          </cell>
        </row>
        <row r="23">
          <cell r="E23" t="str">
            <v>Anderup</v>
          </cell>
          <cell r="F23" t="str">
            <v>Laplace</v>
          </cell>
          <cell r="G23">
            <v>9</v>
          </cell>
          <cell r="H23">
            <v>5</v>
          </cell>
          <cell r="I23" t="str">
            <v>Nemelig</v>
          </cell>
          <cell r="J23" t="str">
            <v>Zico</v>
          </cell>
          <cell r="K23" t="str">
            <v>Stoke</v>
          </cell>
          <cell r="L23">
            <v>54</v>
          </cell>
          <cell r="N23">
            <v>0</v>
          </cell>
          <cell r="P23">
            <v>0</v>
          </cell>
          <cell r="S23">
            <v>0</v>
          </cell>
          <cell r="V23">
            <v>0</v>
          </cell>
          <cell r="BE23">
            <v>18</v>
          </cell>
          <cell r="BF23" t="str">
            <v>Tynde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16</v>
          </cell>
          <cell r="BN23">
            <v>3</v>
          </cell>
          <cell r="BO23">
            <v>5</v>
          </cell>
          <cell r="BP23">
            <v>8</v>
          </cell>
          <cell r="BQ23">
            <v>102</v>
          </cell>
          <cell r="BR23">
            <v>109</v>
          </cell>
          <cell r="BS23">
            <v>14</v>
          </cell>
        </row>
        <row r="24">
          <cell r="E24" t="str">
            <v>Nemelig</v>
          </cell>
          <cell r="F24" t="str">
            <v>Fox</v>
          </cell>
          <cell r="G24">
            <v>8</v>
          </cell>
          <cell r="H24">
            <v>5</v>
          </cell>
          <cell r="I24" t="str">
            <v>Livpool</v>
          </cell>
          <cell r="J24" t="str">
            <v>Kailua</v>
          </cell>
          <cell r="K24" t="str">
            <v>Tynde</v>
          </cell>
          <cell r="L24">
            <v>56</v>
          </cell>
          <cell r="N24">
            <v>0</v>
          </cell>
          <cell r="P24">
            <v>0</v>
          </cell>
          <cell r="S24">
            <v>0</v>
          </cell>
          <cell r="V24">
            <v>0</v>
          </cell>
          <cell r="BE24">
            <v>19</v>
          </cell>
          <cell r="BF24" t="str">
            <v>Murer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16</v>
          </cell>
          <cell r="BN24">
            <v>3</v>
          </cell>
          <cell r="BO24">
            <v>5</v>
          </cell>
          <cell r="BP24">
            <v>8</v>
          </cell>
          <cell r="BQ24">
            <v>99</v>
          </cell>
          <cell r="BR24">
            <v>106</v>
          </cell>
          <cell r="BS24">
            <v>14</v>
          </cell>
        </row>
        <row r="25">
          <cell r="E25" t="str">
            <v>Cottee</v>
          </cell>
          <cell r="F25" t="str">
            <v>MFP</v>
          </cell>
          <cell r="G25">
            <v>6</v>
          </cell>
          <cell r="H25">
            <v>7</v>
          </cell>
          <cell r="I25" t="str">
            <v>Culopip</v>
          </cell>
          <cell r="J25" t="str">
            <v>Agger</v>
          </cell>
          <cell r="K25" t="str">
            <v>United</v>
          </cell>
          <cell r="L25">
            <v>58</v>
          </cell>
          <cell r="N25">
            <v>0</v>
          </cell>
          <cell r="P25">
            <v>0</v>
          </cell>
          <cell r="S25">
            <v>0</v>
          </cell>
          <cell r="V25">
            <v>0</v>
          </cell>
          <cell r="BE25">
            <v>20</v>
          </cell>
          <cell r="BF25" t="str">
            <v>Steam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16</v>
          </cell>
          <cell r="BN25">
            <v>3</v>
          </cell>
          <cell r="BO25">
            <v>4</v>
          </cell>
          <cell r="BP25">
            <v>9</v>
          </cell>
          <cell r="BQ25">
            <v>99</v>
          </cell>
          <cell r="BR25">
            <v>109</v>
          </cell>
          <cell r="BS25">
            <v>13</v>
          </cell>
        </row>
        <row r="26">
          <cell r="E26" t="str">
            <v>Himbo</v>
          </cell>
          <cell r="F26" t="str">
            <v>Livpool</v>
          </cell>
          <cell r="G26">
            <v>7</v>
          </cell>
          <cell r="H26">
            <v>6</v>
          </cell>
          <cell r="I26" t="str">
            <v>Degnen</v>
          </cell>
          <cell r="J26" t="str">
            <v>Tøfting</v>
          </cell>
        </row>
        <row r="27">
          <cell r="K27" t="str">
            <v>Agger</v>
          </cell>
          <cell r="L27">
            <v>1</v>
          </cell>
          <cell r="N27">
            <v>0</v>
          </cell>
          <cell r="P27">
            <v>0</v>
          </cell>
          <cell r="S27">
            <v>0</v>
          </cell>
          <cell r="V27">
            <v>0</v>
          </cell>
          <cell r="BE27">
            <v>1</v>
          </cell>
          <cell r="BF27" t="str">
            <v>Anderup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16</v>
          </cell>
          <cell r="BN27">
            <v>10</v>
          </cell>
          <cell r="BO27">
            <v>3</v>
          </cell>
          <cell r="BP27">
            <v>3</v>
          </cell>
          <cell r="BQ27">
            <v>109</v>
          </cell>
          <cell r="BR27">
            <v>99</v>
          </cell>
          <cell r="BS27">
            <v>33</v>
          </cell>
        </row>
        <row r="28">
          <cell r="E28" t="str">
            <v>Søknud</v>
          </cell>
          <cell r="F28" t="str">
            <v>Magpies</v>
          </cell>
          <cell r="G28">
            <v>6</v>
          </cell>
          <cell r="H28">
            <v>4</v>
          </cell>
          <cell r="I28" t="str">
            <v>LUFCMOT</v>
          </cell>
          <cell r="J28" t="str">
            <v>brula</v>
          </cell>
          <cell r="K28" t="str">
            <v>Anderup</v>
          </cell>
          <cell r="L28">
            <v>2</v>
          </cell>
          <cell r="N28">
            <v>0</v>
          </cell>
          <cell r="P28">
            <v>0</v>
          </cell>
          <cell r="S28">
            <v>0</v>
          </cell>
          <cell r="V28">
            <v>0</v>
          </cell>
          <cell r="BE28">
            <v>2</v>
          </cell>
          <cell r="BF28" t="str">
            <v>Percy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16</v>
          </cell>
          <cell r="BN28">
            <v>6</v>
          </cell>
          <cell r="BO28">
            <v>8</v>
          </cell>
          <cell r="BP28">
            <v>2</v>
          </cell>
          <cell r="BQ28">
            <v>107</v>
          </cell>
          <cell r="BR28">
            <v>102</v>
          </cell>
          <cell r="BS28">
            <v>26</v>
          </cell>
        </row>
        <row r="29">
          <cell r="E29" t="str">
            <v>Anfield</v>
          </cell>
          <cell r="F29" t="str">
            <v>Mauer</v>
          </cell>
          <cell r="G29">
            <v>6</v>
          </cell>
          <cell r="H29">
            <v>8</v>
          </cell>
          <cell r="I29" t="str">
            <v>McCoist</v>
          </cell>
          <cell r="J29" t="str">
            <v>Sergio</v>
          </cell>
          <cell r="K29" t="str">
            <v>Cottee</v>
          </cell>
          <cell r="L29">
            <v>10</v>
          </cell>
          <cell r="N29">
            <v>0</v>
          </cell>
          <cell r="P29">
            <v>0</v>
          </cell>
          <cell r="S29">
            <v>0</v>
          </cell>
          <cell r="V29">
            <v>0</v>
          </cell>
          <cell r="BE29">
            <v>3</v>
          </cell>
          <cell r="BF29" t="str">
            <v>Degnen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16</v>
          </cell>
          <cell r="BN29">
            <v>7</v>
          </cell>
          <cell r="BO29">
            <v>5</v>
          </cell>
          <cell r="BP29">
            <v>4</v>
          </cell>
          <cell r="BQ29">
            <v>105</v>
          </cell>
          <cell r="BR29">
            <v>99</v>
          </cell>
          <cell r="BS29">
            <v>26</v>
          </cell>
        </row>
        <row r="30">
          <cell r="E30" t="str">
            <v>LUFCMOT</v>
          </cell>
          <cell r="F30" t="str">
            <v>Hede</v>
          </cell>
          <cell r="G30">
            <v>5</v>
          </cell>
          <cell r="H30">
            <v>7</v>
          </cell>
          <cell r="I30" t="str">
            <v>Schøn</v>
          </cell>
          <cell r="J30" t="str">
            <v>Lucky</v>
          </cell>
          <cell r="K30" t="str">
            <v>Culopip</v>
          </cell>
          <cell r="L30">
            <v>11</v>
          </cell>
          <cell r="N30">
            <v>0</v>
          </cell>
          <cell r="P30">
            <v>0</v>
          </cell>
          <cell r="S30">
            <v>0</v>
          </cell>
          <cell r="V30">
            <v>0</v>
          </cell>
          <cell r="BE30">
            <v>4</v>
          </cell>
          <cell r="BF30" t="str">
            <v>IANRUSH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16</v>
          </cell>
          <cell r="BN30">
            <v>7</v>
          </cell>
          <cell r="BO30">
            <v>5</v>
          </cell>
          <cell r="BP30">
            <v>4</v>
          </cell>
          <cell r="BQ30">
            <v>104</v>
          </cell>
          <cell r="BR30">
            <v>96</v>
          </cell>
          <cell r="BS30">
            <v>26</v>
          </cell>
        </row>
        <row r="31">
          <cell r="E31" t="str">
            <v>LPHJ</v>
          </cell>
          <cell r="F31" t="str">
            <v>Håvard</v>
          </cell>
          <cell r="G31">
            <v>7</v>
          </cell>
          <cell r="H31">
            <v>6</v>
          </cell>
          <cell r="I31" t="str">
            <v>Gunners</v>
          </cell>
          <cell r="J31" t="str">
            <v>LPHJ</v>
          </cell>
          <cell r="K31" t="str">
            <v>Degnen</v>
          </cell>
          <cell r="L31">
            <v>12</v>
          </cell>
          <cell r="N31">
            <v>0</v>
          </cell>
          <cell r="P31">
            <v>0</v>
          </cell>
          <cell r="S31">
            <v>0</v>
          </cell>
          <cell r="V31">
            <v>0</v>
          </cell>
          <cell r="BE31">
            <v>5</v>
          </cell>
          <cell r="BF31" t="str">
            <v>Far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16</v>
          </cell>
          <cell r="BN31">
            <v>6</v>
          </cell>
          <cell r="BO31">
            <v>7</v>
          </cell>
          <cell r="BP31">
            <v>3</v>
          </cell>
          <cell r="BQ31">
            <v>107</v>
          </cell>
          <cell r="BR31">
            <v>103</v>
          </cell>
          <cell r="BS31">
            <v>25</v>
          </cell>
        </row>
        <row r="32">
          <cell r="E32" t="str">
            <v>Sergio</v>
          </cell>
          <cell r="F32" t="str">
            <v>Nielsen</v>
          </cell>
          <cell r="G32">
            <v>6</v>
          </cell>
          <cell r="H32">
            <v>5</v>
          </cell>
          <cell r="I32" t="str">
            <v>Mauer</v>
          </cell>
          <cell r="J32" t="str">
            <v>Kudsken</v>
          </cell>
          <cell r="K32" t="str">
            <v>Far</v>
          </cell>
          <cell r="L32">
            <v>13</v>
          </cell>
          <cell r="N32">
            <v>0</v>
          </cell>
          <cell r="P32">
            <v>0</v>
          </cell>
          <cell r="S32">
            <v>0</v>
          </cell>
          <cell r="V32">
            <v>0</v>
          </cell>
          <cell r="BE32">
            <v>6</v>
          </cell>
          <cell r="BF32" t="str">
            <v>Fox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16</v>
          </cell>
          <cell r="BN32">
            <v>7</v>
          </cell>
          <cell r="BO32">
            <v>4</v>
          </cell>
          <cell r="BP32">
            <v>5</v>
          </cell>
          <cell r="BQ32">
            <v>102</v>
          </cell>
          <cell r="BR32">
            <v>103</v>
          </cell>
          <cell r="BS32">
            <v>25</v>
          </cell>
        </row>
        <row r="33">
          <cell r="E33" t="str">
            <v>ÅZÆTZØW</v>
          </cell>
          <cell r="F33" t="str">
            <v>Højgård</v>
          </cell>
          <cell r="G33">
            <v>7</v>
          </cell>
          <cell r="H33">
            <v>5</v>
          </cell>
          <cell r="I33" t="str">
            <v>Håvard</v>
          </cell>
          <cell r="J33" t="str">
            <v>Nielsen</v>
          </cell>
          <cell r="K33" t="str">
            <v>Fox</v>
          </cell>
          <cell r="L33">
            <v>16</v>
          </cell>
          <cell r="N33">
            <v>0</v>
          </cell>
          <cell r="P33">
            <v>0</v>
          </cell>
          <cell r="S33">
            <v>0</v>
          </cell>
          <cell r="V33">
            <v>0</v>
          </cell>
          <cell r="BE33">
            <v>7</v>
          </cell>
          <cell r="BF33" t="str">
            <v>Laplace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16</v>
          </cell>
          <cell r="BN33">
            <v>6</v>
          </cell>
          <cell r="BO33">
            <v>6</v>
          </cell>
          <cell r="BP33">
            <v>4</v>
          </cell>
          <cell r="BQ33">
            <v>100</v>
          </cell>
          <cell r="BR33">
            <v>98</v>
          </cell>
          <cell r="BS33">
            <v>24</v>
          </cell>
        </row>
        <row r="34">
          <cell r="E34" t="str">
            <v>brula</v>
          </cell>
          <cell r="F34" t="str">
            <v>McCoist</v>
          </cell>
          <cell r="G34">
            <v>6</v>
          </cell>
          <cell r="H34">
            <v>6</v>
          </cell>
          <cell r="I34" t="str">
            <v>Sebjoh</v>
          </cell>
          <cell r="J34" t="str">
            <v>ÅZÆTZØW</v>
          </cell>
          <cell r="K34" t="str">
            <v>Halvor</v>
          </cell>
          <cell r="L34">
            <v>20</v>
          </cell>
          <cell r="N34">
            <v>0</v>
          </cell>
          <cell r="P34">
            <v>0</v>
          </cell>
          <cell r="S34">
            <v>0</v>
          </cell>
          <cell r="V34">
            <v>0</v>
          </cell>
          <cell r="BE34">
            <v>8</v>
          </cell>
          <cell r="BF34" t="str">
            <v>Nemelig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16</v>
          </cell>
          <cell r="BN34">
            <v>7</v>
          </cell>
          <cell r="BO34">
            <v>2</v>
          </cell>
          <cell r="BP34">
            <v>7</v>
          </cell>
          <cell r="BQ34">
            <v>110</v>
          </cell>
          <cell r="BR34">
            <v>104</v>
          </cell>
          <cell r="BS34">
            <v>23</v>
          </cell>
        </row>
        <row r="35">
          <cell r="E35" t="str">
            <v>Sebjoh</v>
          </cell>
          <cell r="F35" t="str">
            <v>Kudsken</v>
          </cell>
          <cell r="G35">
            <v>8</v>
          </cell>
          <cell r="H35">
            <v>6</v>
          </cell>
          <cell r="I35" t="str">
            <v>Randers</v>
          </cell>
          <cell r="J35" t="str">
            <v>Magpies</v>
          </cell>
          <cell r="K35" t="str">
            <v>Himbo</v>
          </cell>
          <cell r="L35">
            <v>23</v>
          </cell>
          <cell r="N35">
            <v>0</v>
          </cell>
          <cell r="P35">
            <v>0</v>
          </cell>
          <cell r="S35">
            <v>0</v>
          </cell>
          <cell r="V35">
            <v>0</v>
          </cell>
          <cell r="BE35">
            <v>9</v>
          </cell>
          <cell r="BF35" t="str">
            <v>Tøfting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16</v>
          </cell>
          <cell r="BN35">
            <v>4</v>
          </cell>
          <cell r="BO35">
            <v>11</v>
          </cell>
          <cell r="BP35">
            <v>1</v>
          </cell>
          <cell r="BQ35">
            <v>98</v>
          </cell>
          <cell r="BR35">
            <v>97</v>
          </cell>
          <cell r="BS35">
            <v>23</v>
          </cell>
        </row>
        <row r="36">
          <cell r="E36" t="str">
            <v>Gunners</v>
          </cell>
          <cell r="F36" t="str">
            <v>Schøn</v>
          </cell>
          <cell r="G36">
            <v>5</v>
          </cell>
          <cell r="H36">
            <v>9</v>
          </cell>
          <cell r="I36" t="str">
            <v>Hede</v>
          </cell>
          <cell r="J36" t="str">
            <v>Anfield</v>
          </cell>
          <cell r="K36" t="str">
            <v>IANRUSH</v>
          </cell>
          <cell r="L36">
            <v>26</v>
          </cell>
          <cell r="N36">
            <v>0</v>
          </cell>
          <cell r="P36">
            <v>0</v>
          </cell>
          <cell r="S36">
            <v>0</v>
          </cell>
          <cell r="V36">
            <v>0</v>
          </cell>
          <cell r="BE36">
            <v>10</v>
          </cell>
          <cell r="BF36" t="str">
            <v>Culopip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16</v>
          </cell>
          <cell r="BN36">
            <v>5</v>
          </cell>
          <cell r="BO36">
            <v>6</v>
          </cell>
          <cell r="BP36">
            <v>5</v>
          </cell>
          <cell r="BQ36">
            <v>104</v>
          </cell>
          <cell r="BR36">
            <v>104</v>
          </cell>
          <cell r="BS36">
            <v>21</v>
          </cell>
        </row>
        <row r="37">
          <cell r="E37" t="str">
            <v>Lucky</v>
          </cell>
          <cell r="F37" t="str">
            <v>Randers</v>
          </cell>
          <cell r="G37">
            <v>6</v>
          </cell>
          <cell r="H37">
            <v>7</v>
          </cell>
          <cell r="I37" t="str">
            <v>Højgård</v>
          </cell>
          <cell r="J37" t="str">
            <v>Søknud</v>
          </cell>
          <cell r="K37" t="str">
            <v>Kailua</v>
          </cell>
          <cell r="L37">
            <v>28</v>
          </cell>
          <cell r="N37">
            <v>0</v>
          </cell>
          <cell r="P37">
            <v>0</v>
          </cell>
          <cell r="S37">
            <v>0</v>
          </cell>
          <cell r="V37">
            <v>0</v>
          </cell>
          <cell r="BE37">
            <v>11</v>
          </cell>
          <cell r="BF37" t="str">
            <v>Kinks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16</v>
          </cell>
          <cell r="BN37">
            <v>5</v>
          </cell>
          <cell r="BO37">
            <v>6</v>
          </cell>
          <cell r="BP37">
            <v>5</v>
          </cell>
          <cell r="BQ37">
            <v>103</v>
          </cell>
          <cell r="BR37">
            <v>103</v>
          </cell>
          <cell r="BS37">
            <v>21</v>
          </cell>
        </row>
        <row r="38">
          <cell r="K38" t="str">
            <v>Kinks</v>
          </cell>
          <cell r="L38">
            <v>29</v>
          </cell>
          <cell r="N38">
            <v>0</v>
          </cell>
          <cell r="P38">
            <v>0</v>
          </cell>
          <cell r="S38">
            <v>0</v>
          </cell>
          <cell r="V38">
            <v>0</v>
          </cell>
          <cell r="BE38">
            <v>12</v>
          </cell>
          <cell r="BF38" t="str">
            <v>Zico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16</v>
          </cell>
          <cell r="BN38">
            <v>4</v>
          </cell>
          <cell r="BO38">
            <v>7</v>
          </cell>
          <cell r="BP38">
            <v>5</v>
          </cell>
          <cell r="BQ38">
            <v>103</v>
          </cell>
          <cell r="BR38">
            <v>104</v>
          </cell>
          <cell r="BS38">
            <v>19</v>
          </cell>
        </row>
        <row r="39">
          <cell r="K39" t="str">
            <v>Laplace</v>
          </cell>
          <cell r="L39">
            <v>31</v>
          </cell>
          <cell r="N39">
            <v>0</v>
          </cell>
          <cell r="P39">
            <v>0</v>
          </cell>
          <cell r="S39">
            <v>0</v>
          </cell>
          <cell r="V39">
            <v>0</v>
          </cell>
          <cell r="BE39">
            <v>13</v>
          </cell>
          <cell r="BF39" t="str">
            <v>Agger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16</v>
          </cell>
          <cell r="BN39">
            <v>5</v>
          </cell>
          <cell r="BO39">
            <v>4</v>
          </cell>
          <cell r="BP39">
            <v>7</v>
          </cell>
          <cell r="BQ39">
            <v>102</v>
          </cell>
          <cell r="BR39">
            <v>105</v>
          </cell>
          <cell r="BS39">
            <v>19</v>
          </cell>
        </row>
        <row r="40">
          <cell r="K40" t="str">
            <v>Lions</v>
          </cell>
          <cell r="L40">
            <v>32</v>
          </cell>
          <cell r="N40">
            <v>0</v>
          </cell>
          <cell r="P40">
            <v>0</v>
          </cell>
          <cell r="S40">
            <v>0</v>
          </cell>
          <cell r="V40">
            <v>0</v>
          </cell>
          <cell r="BE40">
            <v>14</v>
          </cell>
          <cell r="BF40" t="str">
            <v>MFP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16</v>
          </cell>
          <cell r="BN40">
            <v>5</v>
          </cell>
          <cell r="BO40">
            <v>4</v>
          </cell>
          <cell r="BP40">
            <v>7</v>
          </cell>
          <cell r="BQ40">
            <v>100</v>
          </cell>
          <cell r="BR40">
            <v>101</v>
          </cell>
          <cell r="BS40">
            <v>19</v>
          </cell>
        </row>
        <row r="41">
          <cell r="K41" t="str">
            <v>Livpool</v>
          </cell>
          <cell r="L41">
            <v>33</v>
          </cell>
          <cell r="N41">
            <v>0</v>
          </cell>
          <cell r="P41">
            <v>0</v>
          </cell>
          <cell r="S41">
            <v>0</v>
          </cell>
          <cell r="V41">
            <v>0</v>
          </cell>
          <cell r="BE41">
            <v>15</v>
          </cell>
          <cell r="BF41" t="str">
            <v>Himbo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16</v>
          </cell>
          <cell r="BN41">
            <v>5</v>
          </cell>
          <cell r="BO41">
            <v>4</v>
          </cell>
          <cell r="BP41">
            <v>7</v>
          </cell>
          <cell r="BQ41">
            <v>100</v>
          </cell>
          <cell r="BR41">
            <v>106</v>
          </cell>
          <cell r="BS41">
            <v>19</v>
          </cell>
        </row>
        <row r="42">
          <cell r="K42" t="str">
            <v>MFP</v>
          </cell>
          <cell r="L42">
            <v>40</v>
          </cell>
          <cell r="N42">
            <v>0</v>
          </cell>
          <cell r="P42">
            <v>0</v>
          </cell>
          <cell r="S42">
            <v>0</v>
          </cell>
          <cell r="V42">
            <v>0</v>
          </cell>
          <cell r="BE42">
            <v>16</v>
          </cell>
          <cell r="BF42" t="str">
            <v>Kailua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16</v>
          </cell>
          <cell r="BN42">
            <v>4</v>
          </cell>
          <cell r="BO42">
            <v>6</v>
          </cell>
          <cell r="BP42">
            <v>6</v>
          </cell>
          <cell r="BQ42">
            <v>99</v>
          </cell>
          <cell r="BR42">
            <v>103</v>
          </cell>
          <cell r="BS42">
            <v>18</v>
          </cell>
        </row>
        <row r="43">
          <cell r="K43" t="str">
            <v>Nemelig</v>
          </cell>
          <cell r="L43">
            <v>42</v>
          </cell>
          <cell r="N43">
            <v>0</v>
          </cell>
          <cell r="P43">
            <v>0</v>
          </cell>
          <cell r="S43">
            <v>0</v>
          </cell>
          <cell r="V43">
            <v>0</v>
          </cell>
          <cell r="BE43">
            <v>17</v>
          </cell>
          <cell r="BF43" t="str">
            <v>Cottee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16</v>
          </cell>
          <cell r="BN43">
            <v>4</v>
          </cell>
          <cell r="BO43">
            <v>5</v>
          </cell>
          <cell r="BP43">
            <v>7</v>
          </cell>
          <cell r="BQ43">
            <v>103</v>
          </cell>
          <cell r="BR43">
            <v>104</v>
          </cell>
          <cell r="BS43">
            <v>17</v>
          </cell>
        </row>
        <row r="44">
          <cell r="K44" t="str">
            <v>Percy</v>
          </cell>
          <cell r="L44">
            <v>45</v>
          </cell>
          <cell r="N44">
            <v>0</v>
          </cell>
          <cell r="P44">
            <v>0</v>
          </cell>
          <cell r="S44">
            <v>0</v>
          </cell>
          <cell r="V44">
            <v>0</v>
          </cell>
          <cell r="BE44">
            <v>18</v>
          </cell>
          <cell r="BF44" t="str">
            <v>Lions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16</v>
          </cell>
          <cell r="BN44">
            <v>3</v>
          </cell>
          <cell r="BO44">
            <v>7</v>
          </cell>
          <cell r="BP44">
            <v>6</v>
          </cell>
          <cell r="BQ44">
            <v>103</v>
          </cell>
          <cell r="BR44">
            <v>108</v>
          </cell>
          <cell r="BS44">
            <v>16</v>
          </cell>
        </row>
        <row r="45">
          <cell r="K45" t="str">
            <v>Tøfting</v>
          </cell>
          <cell r="L45">
            <v>57</v>
          </cell>
          <cell r="N45">
            <v>0</v>
          </cell>
          <cell r="P45">
            <v>0</v>
          </cell>
          <cell r="S45">
            <v>0</v>
          </cell>
          <cell r="V45">
            <v>0</v>
          </cell>
          <cell r="BE45">
            <v>19</v>
          </cell>
          <cell r="BF45" t="str">
            <v>Halvor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16</v>
          </cell>
          <cell r="BN45">
            <v>3</v>
          </cell>
          <cell r="BO45">
            <v>5</v>
          </cell>
          <cell r="BP45">
            <v>8</v>
          </cell>
          <cell r="BQ45">
            <v>98</v>
          </cell>
          <cell r="BR45">
            <v>106</v>
          </cell>
          <cell r="BS45">
            <v>14</v>
          </cell>
        </row>
        <row r="46">
          <cell r="K46" t="str">
            <v>Zico</v>
          </cell>
          <cell r="L46">
            <v>59</v>
          </cell>
          <cell r="N46">
            <v>0</v>
          </cell>
          <cell r="P46">
            <v>0</v>
          </cell>
          <cell r="S46">
            <v>0</v>
          </cell>
          <cell r="V46">
            <v>0</v>
          </cell>
          <cell r="BE46">
            <v>20</v>
          </cell>
          <cell r="BF46" t="str">
            <v>Livpool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16</v>
          </cell>
          <cell r="BN46">
            <v>1</v>
          </cell>
          <cell r="BO46">
            <v>7</v>
          </cell>
          <cell r="BP46">
            <v>8</v>
          </cell>
          <cell r="BQ46">
            <v>96</v>
          </cell>
          <cell r="BR46">
            <v>108</v>
          </cell>
          <cell r="BS46">
            <v>10</v>
          </cell>
        </row>
        <row r="48">
          <cell r="K48" t="str">
            <v>Anfield</v>
          </cell>
          <cell r="L48">
            <v>3</v>
          </cell>
          <cell r="N48">
            <v>0</v>
          </cell>
          <cell r="P48">
            <v>0</v>
          </cell>
          <cell r="S48">
            <v>0</v>
          </cell>
          <cell r="V48">
            <v>0</v>
          </cell>
          <cell r="BE48">
            <v>1</v>
          </cell>
          <cell r="BF48" t="str">
            <v>LPHJ</v>
          </cell>
          <cell r="BI48">
            <v>0</v>
          </cell>
          <cell r="BJ48">
            <v>0</v>
          </cell>
          <cell r="BM48">
            <v>16</v>
          </cell>
          <cell r="BN48">
            <v>9</v>
          </cell>
          <cell r="BO48">
            <v>3</v>
          </cell>
          <cell r="BP48">
            <v>4</v>
          </cell>
          <cell r="BQ48">
            <v>108</v>
          </cell>
          <cell r="BR48">
            <v>104</v>
          </cell>
          <cell r="BS48">
            <v>30</v>
          </cell>
        </row>
        <row r="49">
          <cell r="K49" t="str">
            <v>brula</v>
          </cell>
          <cell r="L49">
            <v>6</v>
          </cell>
          <cell r="N49">
            <v>0</v>
          </cell>
          <cell r="P49">
            <v>0</v>
          </cell>
          <cell r="S49">
            <v>0</v>
          </cell>
          <cell r="V49">
            <v>0</v>
          </cell>
          <cell r="BE49">
            <v>2</v>
          </cell>
          <cell r="BF49" t="str">
            <v>Sergio</v>
          </cell>
          <cell r="BI49">
            <v>0</v>
          </cell>
          <cell r="BJ49">
            <v>0</v>
          </cell>
          <cell r="BM49">
            <v>16</v>
          </cell>
          <cell r="BN49">
            <v>8</v>
          </cell>
          <cell r="BO49">
            <v>5</v>
          </cell>
          <cell r="BP49">
            <v>3</v>
          </cell>
          <cell r="BQ49">
            <v>103</v>
          </cell>
          <cell r="BR49">
            <v>94</v>
          </cell>
          <cell r="BS49">
            <v>29</v>
          </cell>
        </row>
        <row r="50">
          <cell r="K50" t="str">
            <v>Gunners</v>
          </cell>
          <cell r="L50">
            <v>19</v>
          </cell>
          <cell r="N50">
            <v>0</v>
          </cell>
          <cell r="P50">
            <v>0</v>
          </cell>
          <cell r="S50">
            <v>0</v>
          </cell>
          <cell r="V50">
            <v>0</v>
          </cell>
          <cell r="BE50">
            <v>3</v>
          </cell>
          <cell r="BF50" t="str">
            <v>Mauer</v>
          </cell>
          <cell r="BI50">
            <v>0</v>
          </cell>
          <cell r="BJ50">
            <v>0</v>
          </cell>
          <cell r="BM50">
            <v>16</v>
          </cell>
          <cell r="BN50">
            <v>8</v>
          </cell>
          <cell r="BO50">
            <v>5</v>
          </cell>
          <cell r="BP50">
            <v>3</v>
          </cell>
          <cell r="BQ50">
            <v>103</v>
          </cell>
          <cell r="BR50">
            <v>98</v>
          </cell>
          <cell r="BS50">
            <v>29</v>
          </cell>
        </row>
        <row r="51">
          <cell r="K51" t="str">
            <v>Hede</v>
          </cell>
          <cell r="L51">
            <v>22</v>
          </cell>
          <cell r="N51">
            <v>0</v>
          </cell>
          <cell r="P51">
            <v>0</v>
          </cell>
          <cell r="S51">
            <v>0</v>
          </cell>
          <cell r="V51">
            <v>0</v>
          </cell>
          <cell r="BE51">
            <v>4</v>
          </cell>
          <cell r="BF51" t="str">
            <v>Hede</v>
          </cell>
          <cell r="BI51">
            <v>0</v>
          </cell>
          <cell r="BJ51">
            <v>0</v>
          </cell>
          <cell r="BM51">
            <v>16</v>
          </cell>
          <cell r="BN51">
            <v>9</v>
          </cell>
          <cell r="BO51">
            <v>2</v>
          </cell>
          <cell r="BP51">
            <v>5</v>
          </cell>
          <cell r="BQ51">
            <v>98</v>
          </cell>
          <cell r="BR51">
            <v>90</v>
          </cell>
          <cell r="BS51">
            <v>29</v>
          </cell>
        </row>
        <row r="52">
          <cell r="K52" t="str">
            <v>Højgård</v>
          </cell>
          <cell r="L52">
            <v>24</v>
          </cell>
          <cell r="N52">
            <v>0</v>
          </cell>
          <cell r="P52">
            <v>0</v>
          </cell>
          <cell r="S52">
            <v>0</v>
          </cell>
          <cell r="V52">
            <v>0</v>
          </cell>
          <cell r="BE52">
            <v>5</v>
          </cell>
          <cell r="BF52" t="str">
            <v>Højgård</v>
          </cell>
          <cell r="BI52">
            <v>0</v>
          </cell>
          <cell r="BJ52">
            <v>0</v>
          </cell>
          <cell r="BM52">
            <v>16</v>
          </cell>
          <cell r="BN52">
            <v>8</v>
          </cell>
          <cell r="BO52">
            <v>3</v>
          </cell>
          <cell r="BP52">
            <v>5</v>
          </cell>
          <cell r="BQ52">
            <v>101</v>
          </cell>
          <cell r="BR52">
            <v>95</v>
          </cell>
          <cell r="BS52">
            <v>27</v>
          </cell>
        </row>
        <row r="53">
          <cell r="K53" t="str">
            <v>Håvard</v>
          </cell>
          <cell r="L53">
            <v>25</v>
          </cell>
          <cell r="N53">
            <v>0</v>
          </cell>
          <cell r="P53">
            <v>0</v>
          </cell>
          <cell r="S53">
            <v>0</v>
          </cell>
          <cell r="V53">
            <v>0</v>
          </cell>
          <cell r="BE53">
            <v>6</v>
          </cell>
          <cell r="BF53" t="str">
            <v>McCoist</v>
          </cell>
          <cell r="BI53">
            <v>0</v>
          </cell>
          <cell r="BJ53">
            <v>0</v>
          </cell>
          <cell r="BM53">
            <v>16</v>
          </cell>
          <cell r="BN53">
            <v>6</v>
          </cell>
          <cell r="BO53">
            <v>8</v>
          </cell>
          <cell r="BP53">
            <v>2</v>
          </cell>
          <cell r="BQ53">
            <v>109</v>
          </cell>
          <cell r="BR53">
            <v>101</v>
          </cell>
          <cell r="BS53">
            <v>26</v>
          </cell>
        </row>
        <row r="54">
          <cell r="K54" t="str">
            <v>Kudsken</v>
          </cell>
          <cell r="L54">
            <v>30</v>
          </cell>
          <cell r="N54">
            <v>0</v>
          </cell>
          <cell r="P54">
            <v>0</v>
          </cell>
          <cell r="S54">
            <v>2</v>
          </cell>
          <cell r="V54">
            <v>0</v>
          </cell>
          <cell r="BE54">
            <v>7</v>
          </cell>
          <cell r="BF54" t="str">
            <v>ÅZÆTZØW</v>
          </cell>
          <cell r="BI54">
            <v>0</v>
          </cell>
          <cell r="BJ54">
            <v>0</v>
          </cell>
          <cell r="BM54">
            <v>16</v>
          </cell>
          <cell r="BN54">
            <v>7</v>
          </cell>
          <cell r="BO54">
            <v>4</v>
          </cell>
          <cell r="BP54">
            <v>5</v>
          </cell>
          <cell r="BQ54">
            <v>101</v>
          </cell>
          <cell r="BR54">
            <v>93</v>
          </cell>
          <cell r="BS54">
            <v>25</v>
          </cell>
        </row>
        <row r="55">
          <cell r="K55" t="str">
            <v>LPHJ</v>
          </cell>
          <cell r="L55">
            <v>34</v>
          </cell>
          <cell r="N55">
            <v>0</v>
          </cell>
          <cell r="P55">
            <v>0</v>
          </cell>
          <cell r="S55">
            <v>0</v>
          </cell>
          <cell r="V55">
            <v>0</v>
          </cell>
          <cell r="BE55">
            <v>8</v>
          </cell>
          <cell r="BF55" t="str">
            <v>Schøn</v>
          </cell>
          <cell r="BI55">
            <v>0</v>
          </cell>
          <cell r="BJ55">
            <v>0</v>
          </cell>
          <cell r="BM55">
            <v>16</v>
          </cell>
          <cell r="BN55">
            <v>7</v>
          </cell>
          <cell r="BO55">
            <v>4</v>
          </cell>
          <cell r="BP55">
            <v>5</v>
          </cell>
          <cell r="BQ55">
            <v>100</v>
          </cell>
          <cell r="BR55">
            <v>93</v>
          </cell>
          <cell r="BS55">
            <v>25</v>
          </cell>
        </row>
        <row r="56">
          <cell r="K56" t="str">
            <v>Lucky</v>
          </cell>
          <cell r="L56">
            <v>35</v>
          </cell>
          <cell r="N56">
            <v>0</v>
          </cell>
          <cell r="P56">
            <v>0</v>
          </cell>
          <cell r="S56">
            <v>0</v>
          </cell>
          <cell r="V56">
            <v>0</v>
          </cell>
          <cell r="BE56">
            <v>9</v>
          </cell>
          <cell r="BF56" t="str">
            <v>Søknud</v>
          </cell>
          <cell r="BI56">
            <v>0</v>
          </cell>
          <cell r="BJ56">
            <v>0</v>
          </cell>
          <cell r="BM56">
            <v>16</v>
          </cell>
          <cell r="BN56">
            <v>5</v>
          </cell>
          <cell r="BO56">
            <v>6</v>
          </cell>
          <cell r="BP56">
            <v>5</v>
          </cell>
          <cell r="BQ56">
            <v>99</v>
          </cell>
          <cell r="BR56">
            <v>98</v>
          </cell>
          <cell r="BS56">
            <v>21</v>
          </cell>
        </row>
        <row r="57">
          <cell r="K57" t="str">
            <v>LUFCMOT</v>
          </cell>
          <cell r="L57">
            <v>36</v>
          </cell>
          <cell r="N57">
            <v>0</v>
          </cell>
          <cell r="P57">
            <v>0</v>
          </cell>
          <cell r="S57">
            <v>0</v>
          </cell>
          <cell r="V57">
            <v>0</v>
          </cell>
          <cell r="BE57">
            <v>10</v>
          </cell>
          <cell r="BF57" t="str">
            <v>Nielsen</v>
          </cell>
          <cell r="BI57">
            <v>0</v>
          </cell>
          <cell r="BJ57">
            <v>0</v>
          </cell>
          <cell r="BM57">
            <v>16</v>
          </cell>
          <cell r="BN57">
            <v>4</v>
          </cell>
          <cell r="BO57">
            <v>8</v>
          </cell>
          <cell r="BP57">
            <v>4</v>
          </cell>
          <cell r="BQ57">
            <v>101</v>
          </cell>
          <cell r="BR57">
            <v>103</v>
          </cell>
          <cell r="BS57">
            <v>20</v>
          </cell>
        </row>
        <row r="58">
          <cell r="K58" t="str">
            <v>Magpies</v>
          </cell>
          <cell r="L58">
            <v>37</v>
          </cell>
          <cell r="N58">
            <v>0</v>
          </cell>
          <cell r="P58">
            <v>0</v>
          </cell>
          <cell r="S58">
            <v>0</v>
          </cell>
          <cell r="V58">
            <v>0</v>
          </cell>
          <cell r="BE58">
            <v>11</v>
          </cell>
          <cell r="BF58" t="str">
            <v>Magpies</v>
          </cell>
          <cell r="BI58">
            <v>0</v>
          </cell>
          <cell r="BJ58">
            <v>0</v>
          </cell>
          <cell r="BM58">
            <v>16</v>
          </cell>
          <cell r="BN58">
            <v>5</v>
          </cell>
          <cell r="BO58">
            <v>5</v>
          </cell>
          <cell r="BP58">
            <v>6</v>
          </cell>
          <cell r="BQ58">
            <v>97</v>
          </cell>
          <cell r="BR58">
            <v>103</v>
          </cell>
          <cell r="BS58">
            <v>20</v>
          </cell>
        </row>
        <row r="59">
          <cell r="K59" t="str">
            <v>Mauer</v>
          </cell>
          <cell r="L59">
            <v>38</v>
          </cell>
          <cell r="N59">
            <v>0</v>
          </cell>
          <cell r="P59">
            <v>0</v>
          </cell>
          <cell r="S59">
            <v>0</v>
          </cell>
          <cell r="V59">
            <v>0</v>
          </cell>
          <cell r="BE59">
            <v>12</v>
          </cell>
          <cell r="BF59" t="str">
            <v>Kudsken</v>
          </cell>
          <cell r="BI59">
            <v>0</v>
          </cell>
          <cell r="BJ59">
            <v>0</v>
          </cell>
          <cell r="BM59">
            <v>16</v>
          </cell>
          <cell r="BN59">
            <v>5</v>
          </cell>
          <cell r="BO59">
            <v>5</v>
          </cell>
          <cell r="BP59">
            <v>6</v>
          </cell>
          <cell r="BQ59">
            <v>94</v>
          </cell>
          <cell r="BR59">
            <v>96</v>
          </cell>
          <cell r="BS59">
            <v>20</v>
          </cell>
        </row>
        <row r="60">
          <cell r="K60" t="str">
            <v>McCoist</v>
          </cell>
          <cell r="L60">
            <v>39</v>
          </cell>
          <cell r="N60">
            <v>0</v>
          </cell>
          <cell r="P60">
            <v>0</v>
          </cell>
          <cell r="S60">
            <v>0</v>
          </cell>
          <cell r="V60">
            <v>0</v>
          </cell>
          <cell r="BE60">
            <v>13</v>
          </cell>
          <cell r="BF60" t="str">
            <v>Randers</v>
          </cell>
          <cell r="BI60">
            <v>0</v>
          </cell>
          <cell r="BJ60">
            <v>0</v>
          </cell>
          <cell r="BM60">
            <v>16</v>
          </cell>
          <cell r="BN60">
            <v>4</v>
          </cell>
          <cell r="BO60">
            <v>7</v>
          </cell>
          <cell r="BP60">
            <v>5</v>
          </cell>
          <cell r="BQ60">
            <v>100</v>
          </cell>
          <cell r="BR60">
            <v>103</v>
          </cell>
          <cell r="BS60">
            <v>19</v>
          </cell>
        </row>
        <row r="61">
          <cell r="K61" t="str">
            <v>Nielsen</v>
          </cell>
          <cell r="L61">
            <v>43</v>
          </cell>
          <cell r="N61">
            <v>0</v>
          </cell>
          <cell r="P61">
            <v>0</v>
          </cell>
          <cell r="S61">
            <v>0</v>
          </cell>
          <cell r="V61">
            <v>0</v>
          </cell>
          <cell r="BE61">
            <v>14</v>
          </cell>
          <cell r="BF61" t="str">
            <v>LUFCMOT</v>
          </cell>
          <cell r="BI61">
            <v>0</v>
          </cell>
          <cell r="BJ61">
            <v>0</v>
          </cell>
          <cell r="BM61">
            <v>16</v>
          </cell>
          <cell r="BN61">
            <v>3</v>
          </cell>
          <cell r="BO61">
            <v>9</v>
          </cell>
          <cell r="BP61">
            <v>4</v>
          </cell>
          <cell r="BQ61">
            <v>101</v>
          </cell>
          <cell r="BR61">
            <v>102</v>
          </cell>
          <cell r="BS61">
            <v>18</v>
          </cell>
        </row>
        <row r="62">
          <cell r="K62" t="str">
            <v>Randers</v>
          </cell>
          <cell r="L62">
            <v>47</v>
          </cell>
          <cell r="N62">
            <v>0</v>
          </cell>
          <cell r="P62">
            <v>0</v>
          </cell>
          <cell r="S62">
            <v>0</v>
          </cell>
          <cell r="V62">
            <v>0</v>
          </cell>
          <cell r="BE62">
            <v>15</v>
          </cell>
          <cell r="BF62" t="str">
            <v>Gunners</v>
          </cell>
          <cell r="BI62">
            <v>0</v>
          </cell>
          <cell r="BJ62">
            <v>0</v>
          </cell>
          <cell r="BM62">
            <v>16</v>
          </cell>
          <cell r="BN62">
            <v>4</v>
          </cell>
          <cell r="BO62">
            <v>5</v>
          </cell>
          <cell r="BP62">
            <v>7</v>
          </cell>
          <cell r="BQ62">
            <v>100</v>
          </cell>
          <cell r="BR62">
            <v>105</v>
          </cell>
          <cell r="BS62">
            <v>17</v>
          </cell>
        </row>
        <row r="63">
          <cell r="K63" t="str">
            <v>Schøn</v>
          </cell>
          <cell r="L63">
            <v>48</v>
          </cell>
          <cell r="N63">
            <v>0</v>
          </cell>
          <cell r="P63">
            <v>0</v>
          </cell>
          <cell r="S63">
            <v>0</v>
          </cell>
          <cell r="V63">
            <v>0</v>
          </cell>
          <cell r="BE63">
            <v>16</v>
          </cell>
          <cell r="BF63" t="str">
            <v>brula</v>
          </cell>
          <cell r="BI63">
            <v>0</v>
          </cell>
          <cell r="BJ63">
            <v>0</v>
          </cell>
          <cell r="BM63">
            <v>16</v>
          </cell>
          <cell r="BN63">
            <v>3</v>
          </cell>
          <cell r="BO63">
            <v>7</v>
          </cell>
          <cell r="BP63">
            <v>6</v>
          </cell>
          <cell r="BQ63">
            <v>96</v>
          </cell>
          <cell r="BR63">
            <v>100</v>
          </cell>
          <cell r="BS63">
            <v>16</v>
          </cell>
        </row>
        <row r="64">
          <cell r="K64" t="str">
            <v>Sebjoh</v>
          </cell>
          <cell r="L64">
            <v>49</v>
          </cell>
          <cell r="N64">
            <v>0</v>
          </cell>
          <cell r="P64">
            <v>0</v>
          </cell>
          <cell r="S64">
            <v>0</v>
          </cell>
          <cell r="V64">
            <v>0</v>
          </cell>
          <cell r="BE64">
            <v>17</v>
          </cell>
          <cell r="BF64" t="str">
            <v>Lucky</v>
          </cell>
          <cell r="BI64">
            <v>0</v>
          </cell>
          <cell r="BJ64">
            <v>0</v>
          </cell>
          <cell r="BM64">
            <v>16</v>
          </cell>
          <cell r="BN64">
            <v>4</v>
          </cell>
          <cell r="BO64">
            <v>3</v>
          </cell>
          <cell r="BP64">
            <v>9</v>
          </cell>
          <cell r="BQ64">
            <v>90</v>
          </cell>
          <cell r="BR64">
            <v>103</v>
          </cell>
          <cell r="BS64">
            <v>15</v>
          </cell>
        </row>
        <row r="65">
          <cell r="K65" t="str">
            <v>Sergio</v>
          </cell>
          <cell r="L65">
            <v>51</v>
          </cell>
          <cell r="N65">
            <v>0</v>
          </cell>
          <cell r="P65">
            <v>0</v>
          </cell>
          <cell r="S65">
            <v>0</v>
          </cell>
          <cell r="V65">
            <v>0</v>
          </cell>
          <cell r="BE65">
            <v>18</v>
          </cell>
          <cell r="BF65" t="str">
            <v>Sebjoh</v>
          </cell>
          <cell r="BI65">
            <v>0</v>
          </cell>
          <cell r="BJ65">
            <v>0</v>
          </cell>
          <cell r="BM65">
            <v>16</v>
          </cell>
          <cell r="BN65">
            <v>2</v>
          </cell>
          <cell r="BO65">
            <v>7</v>
          </cell>
          <cell r="BP65">
            <v>7</v>
          </cell>
          <cell r="BQ65">
            <v>100</v>
          </cell>
          <cell r="BR65">
            <v>104</v>
          </cell>
          <cell r="BS65">
            <v>13</v>
          </cell>
        </row>
        <row r="66">
          <cell r="K66" t="str">
            <v>Søknud</v>
          </cell>
          <cell r="L66">
            <v>55</v>
          </cell>
          <cell r="N66">
            <v>0</v>
          </cell>
          <cell r="P66">
            <v>0</v>
          </cell>
          <cell r="S66">
            <v>0</v>
          </cell>
          <cell r="V66">
            <v>0</v>
          </cell>
          <cell r="BE66">
            <v>19</v>
          </cell>
          <cell r="BF66" t="str">
            <v>Håvard</v>
          </cell>
          <cell r="BI66">
            <v>0</v>
          </cell>
          <cell r="BJ66">
            <v>0</v>
          </cell>
          <cell r="BM66">
            <v>16</v>
          </cell>
          <cell r="BN66">
            <v>2</v>
          </cell>
          <cell r="BO66">
            <v>7</v>
          </cell>
          <cell r="BP66">
            <v>7</v>
          </cell>
          <cell r="BQ66">
            <v>98</v>
          </cell>
          <cell r="BR66">
            <v>106</v>
          </cell>
          <cell r="BS66">
            <v>13</v>
          </cell>
        </row>
        <row r="67">
          <cell r="K67" t="str">
            <v>ÅZÆTZØW</v>
          </cell>
          <cell r="L67">
            <v>60</v>
          </cell>
          <cell r="N67">
            <v>0</v>
          </cell>
          <cell r="P67">
            <v>0</v>
          </cell>
          <cell r="S67">
            <v>0</v>
          </cell>
          <cell r="V67">
            <v>0</v>
          </cell>
          <cell r="BE67">
            <v>20</v>
          </cell>
          <cell r="BF67" t="str">
            <v>Anfield</v>
          </cell>
          <cell r="BI67">
            <v>0</v>
          </cell>
          <cell r="BJ67">
            <v>0</v>
          </cell>
          <cell r="BM67">
            <v>16</v>
          </cell>
          <cell r="BN67">
            <v>2</v>
          </cell>
          <cell r="BO67">
            <v>7</v>
          </cell>
          <cell r="BP67">
            <v>7</v>
          </cell>
          <cell r="BQ67">
            <v>91</v>
          </cell>
          <cell r="BR67">
            <v>99</v>
          </cell>
          <cell r="BS67">
            <v>13</v>
          </cell>
        </row>
        <row r="72">
          <cell r="A72" t="str">
            <v>Canary</v>
          </cell>
          <cell r="B72" t="str">
            <v>Kudsken</v>
          </cell>
          <cell r="O72">
            <v>6</v>
          </cell>
          <cell r="P72">
            <v>4</v>
          </cell>
          <cell r="Q72" t="str">
            <v>Canary</v>
          </cell>
          <cell r="R72" t="str">
            <v/>
          </cell>
          <cell r="T72" t="str">
            <v/>
          </cell>
          <cell r="V72" t="str">
            <v>Canary</v>
          </cell>
        </row>
        <row r="73">
          <cell r="A73" t="str">
            <v>Anderup</v>
          </cell>
          <cell r="B73" t="str">
            <v>United</v>
          </cell>
          <cell r="O73">
            <v>6</v>
          </cell>
          <cell r="P73">
            <v>8</v>
          </cell>
          <cell r="Q73" t="str">
            <v>United</v>
          </cell>
          <cell r="R73" t="str">
            <v/>
          </cell>
          <cell r="T73" t="str">
            <v/>
          </cell>
          <cell r="V73" t="str">
            <v>United</v>
          </cell>
        </row>
        <row r="74">
          <cell r="A74" t="str">
            <v>Højgård</v>
          </cell>
          <cell r="B74" t="str">
            <v>Randers</v>
          </cell>
          <cell r="O74">
            <v>6</v>
          </cell>
          <cell r="P74">
            <v>5</v>
          </cell>
          <cell r="Q74" t="str">
            <v>Højgård</v>
          </cell>
          <cell r="R74" t="str">
            <v/>
          </cell>
          <cell r="T74" t="str">
            <v/>
          </cell>
          <cell r="V74" t="str">
            <v>Højgård</v>
          </cell>
        </row>
        <row r="75">
          <cell r="A75" t="str">
            <v>Degnen</v>
          </cell>
          <cell r="B75" t="str">
            <v>brula</v>
          </cell>
          <cell r="O75">
            <v>7</v>
          </cell>
          <cell r="P75">
            <v>5</v>
          </cell>
          <cell r="Q75" t="str">
            <v>Degnen</v>
          </cell>
          <cell r="R75" t="str">
            <v/>
          </cell>
          <cell r="T75" t="str">
            <v/>
          </cell>
          <cell r="V75" t="str">
            <v>Degnen</v>
          </cell>
        </row>
        <row r="76">
          <cell r="A76" t="str">
            <v>Kinks</v>
          </cell>
          <cell r="B76" t="str">
            <v>Murer</v>
          </cell>
          <cell r="O76">
            <v>6</v>
          </cell>
          <cell r="P76">
            <v>5</v>
          </cell>
          <cell r="Q76" t="str">
            <v>Kinks</v>
          </cell>
          <cell r="R76" t="str">
            <v/>
          </cell>
          <cell r="T76" t="str">
            <v/>
          </cell>
          <cell r="V76" t="str">
            <v>Kinks</v>
          </cell>
        </row>
        <row r="77">
          <cell r="A77" t="str">
            <v>Lucky</v>
          </cell>
          <cell r="B77" t="str">
            <v>Forest</v>
          </cell>
          <cell r="O77">
            <v>6</v>
          </cell>
          <cell r="P77">
            <v>6</v>
          </cell>
          <cell r="Q77" t="str">
            <v/>
          </cell>
          <cell r="R77">
            <v>6</v>
          </cell>
          <cell r="T77">
            <v>6</v>
          </cell>
          <cell r="V77" t="str">
            <v/>
          </cell>
        </row>
        <row r="78">
          <cell r="A78" t="str">
            <v>Schøn</v>
          </cell>
          <cell r="B78" t="str">
            <v>Nielsen</v>
          </cell>
          <cell r="O78">
            <v>6</v>
          </cell>
          <cell r="P78">
            <v>4</v>
          </cell>
          <cell r="Q78" t="str">
            <v>Schøn</v>
          </cell>
          <cell r="R78" t="str">
            <v/>
          </cell>
          <cell r="T78" t="str">
            <v/>
          </cell>
          <cell r="V78" t="str">
            <v>Schøn</v>
          </cell>
        </row>
        <row r="79">
          <cell r="A79" t="str">
            <v>Piquet</v>
          </cell>
          <cell r="B79" t="str">
            <v>Anfield</v>
          </cell>
          <cell r="O79">
            <v>6</v>
          </cell>
          <cell r="P79">
            <v>4</v>
          </cell>
          <cell r="Q79" t="str">
            <v>Piquet</v>
          </cell>
          <cell r="R79" t="str">
            <v/>
          </cell>
          <cell r="T79" t="str">
            <v/>
          </cell>
          <cell r="V79" t="str">
            <v>Piquet</v>
          </cell>
        </row>
        <row r="80">
          <cell r="A80" t="str">
            <v>Cork</v>
          </cell>
          <cell r="B80" t="str">
            <v>Magpies</v>
          </cell>
          <cell r="O80">
            <v>8</v>
          </cell>
          <cell r="P80">
            <v>7</v>
          </cell>
          <cell r="Q80" t="str">
            <v>Cork</v>
          </cell>
          <cell r="R80" t="str">
            <v/>
          </cell>
          <cell r="T80" t="str">
            <v/>
          </cell>
          <cell r="V80" t="str">
            <v>Cork</v>
          </cell>
        </row>
        <row r="81">
          <cell r="A81" t="str">
            <v>Zico</v>
          </cell>
          <cell r="B81" t="str">
            <v>LPHJ</v>
          </cell>
          <cell r="O81">
            <v>5</v>
          </cell>
          <cell r="P81">
            <v>6</v>
          </cell>
          <cell r="Q81" t="str">
            <v>LPHJ</v>
          </cell>
          <cell r="R81" t="str">
            <v/>
          </cell>
          <cell r="T81" t="str">
            <v/>
          </cell>
          <cell r="V81" t="str">
            <v>LPHJ</v>
          </cell>
        </row>
        <row r="82">
          <cell r="A82" t="str">
            <v>Håvard</v>
          </cell>
          <cell r="B82" t="str">
            <v>Cottee</v>
          </cell>
          <cell r="O82">
            <v>6</v>
          </cell>
          <cell r="P82">
            <v>5</v>
          </cell>
          <cell r="Q82" t="str">
            <v>Håvard</v>
          </cell>
          <cell r="R82" t="str">
            <v/>
          </cell>
          <cell r="T82" t="str">
            <v/>
          </cell>
          <cell r="V82" t="str">
            <v>Håvard</v>
          </cell>
        </row>
        <row r="83">
          <cell r="A83" t="str">
            <v>Gunners</v>
          </cell>
          <cell r="B83" t="str">
            <v>Sergio</v>
          </cell>
          <cell r="O83">
            <v>5</v>
          </cell>
          <cell r="P83">
            <v>5</v>
          </cell>
          <cell r="Q83" t="str">
            <v/>
          </cell>
          <cell r="R83">
            <v>5</v>
          </cell>
          <cell r="T83">
            <v>6</v>
          </cell>
          <cell r="V83" t="str">
            <v>Sergio</v>
          </cell>
        </row>
        <row r="84">
          <cell r="A84" t="str">
            <v>LUFCMOT</v>
          </cell>
          <cell r="B84" t="str">
            <v>Himbo</v>
          </cell>
          <cell r="O84">
            <v>5</v>
          </cell>
          <cell r="P84">
            <v>8</v>
          </cell>
          <cell r="Q84" t="str">
            <v>Himbo</v>
          </cell>
          <cell r="R84" t="str">
            <v/>
          </cell>
          <cell r="T84" t="str">
            <v/>
          </cell>
          <cell r="V84" t="str">
            <v>Himbo</v>
          </cell>
        </row>
        <row r="85">
          <cell r="A85" t="str">
            <v>Far</v>
          </cell>
          <cell r="B85" t="str">
            <v>Søknud</v>
          </cell>
          <cell r="O85">
            <v>6</v>
          </cell>
          <cell r="P85">
            <v>8</v>
          </cell>
          <cell r="Q85" t="str">
            <v>Søknud</v>
          </cell>
          <cell r="R85" t="str">
            <v/>
          </cell>
          <cell r="T85" t="str">
            <v/>
          </cell>
          <cell r="V85" t="str">
            <v>Søknud</v>
          </cell>
        </row>
        <row r="86">
          <cell r="A86" t="str">
            <v>Select</v>
          </cell>
          <cell r="B86" t="str">
            <v>Stoke</v>
          </cell>
          <cell r="O86">
            <v>6</v>
          </cell>
          <cell r="P86">
            <v>8</v>
          </cell>
          <cell r="Q86" t="str">
            <v>Stoke</v>
          </cell>
          <cell r="R86" t="str">
            <v/>
          </cell>
          <cell r="T86" t="str">
            <v/>
          </cell>
          <cell r="V86" t="str">
            <v>Stoke</v>
          </cell>
        </row>
        <row r="87">
          <cell r="A87" t="str">
            <v>Steam</v>
          </cell>
          <cell r="B87" t="str">
            <v>McCoist</v>
          </cell>
          <cell r="O87">
            <v>7</v>
          </cell>
          <cell r="P87">
            <v>8</v>
          </cell>
          <cell r="Q87" t="str">
            <v>McCoist</v>
          </cell>
          <cell r="R87" t="str">
            <v/>
          </cell>
          <cell r="T87" t="str">
            <v/>
          </cell>
          <cell r="V87" t="str">
            <v>McCoist</v>
          </cell>
        </row>
        <row r="88">
          <cell r="A88" t="str">
            <v>Lions</v>
          </cell>
          <cell r="B88" t="str">
            <v>Mauer</v>
          </cell>
          <cell r="O88">
            <v>6</v>
          </cell>
          <cell r="P88">
            <v>7</v>
          </cell>
          <cell r="Q88" t="str">
            <v>Mauer</v>
          </cell>
          <cell r="R88" t="str">
            <v/>
          </cell>
          <cell r="T88" t="str">
            <v/>
          </cell>
          <cell r="V88" t="str">
            <v>Mauer</v>
          </cell>
        </row>
        <row r="89">
          <cell r="A89" t="str">
            <v>Laplace</v>
          </cell>
          <cell r="B89" t="str">
            <v>Nemelig</v>
          </cell>
          <cell r="O89">
            <v>7</v>
          </cell>
          <cell r="P89">
            <v>5</v>
          </cell>
          <cell r="Q89" t="str">
            <v>Laplace</v>
          </cell>
          <cell r="R89" t="str">
            <v/>
          </cell>
          <cell r="T89" t="str">
            <v/>
          </cell>
          <cell r="V89" t="str">
            <v>Laplace</v>
          </cell>
        </row>
        <row r="90">
          <cell r="A90" t="str">
            <v>SPVK</v>
          </cell>
          <cell r="B90" t="str">
            <v>Sebjoh</v>
          </cell>
          <cell r="O90">
            <v>7</v>
          </cell>
          <cell r="P90">
            <v>7</v>
          </cell>
          <cell r="Q90" t="str">
            <v/>
          </cell>
          <cell r="R90">
            <v>6</v>
          </cell>
          <cell r="T90">
            <v>8</v>
          </cell>
          <cell r="V90" t="str">
            <v>Sebjoh</v>
          </cell>
        </row>
        <row r="91">
          <cell r="A91" t="str">
            <v>Nuser</v>
          </cell>
          <cell r="B91" t="str">
            <v>Tøfting</v>
          </cell>
          <cell r="O91">
            <v>5</v>
          </cell>
          <cell r="P91">
            <v>6</v>
          </cell>
          <cell r="Q91" t="str">
            <v>Tøfting</v>
          </cell>
          <cell r="R91" t="str">
            <v/>
          </cell>
          <cell r="T91" t="str">
            <v/>
          </cell>
          <cell r="V91" t="str">
            <v>Tøfting</v>
          </cell>
        </row>
        <row r="92">
          <cell r="A92" t="str">
            <v>Arsenal</v>
          </cell>
          <cell r="B92" t="str">
            <v>Halvor</v>
          </cell>
          <cell r="O92">
            <v>6</v>
          </cell>
          <cell r="P92">
            <v>6</v>
          </cell>
          <cell r="Q92" t="str">
            <v/>
          </cell>
          <cell r="R92">
            <v>7</v>
          </cell>
          <cell r="T92">
            <v>6</v>
          </cell>
          <cell r="V92" t="str">
            <v>Arsenal</v>
          </cell>
        </row>
        <row r="93">
          <cell r="A93" t="str">
            <v>Chelsea</v>
          </cell>
          <cell r="B93" t="str">
            <v>Livpool</v>
          </cell>
          <cell r="O93">
            <v>5</v>
          </cell>
          <cell r="P93">
            <v>6</v>
          </cell>
          <cell r="Q93" t="str">
            <v>Livpool</v>
          </cell>
          <cell r="R93" t="str">
            <v/>
          </cell>
          <cell r="T93" t="str">
            <v/>
          </cell>
          <cell r="V93" t="str">
            <v>Livpool</v>
          </cell>
        </row>
        <row r="94">
          <cell r="A94" t="str">
            <v>Benbo</v>
          </cell>
          <cell r="B94" t="str">
            <v>Agger</v>
          </cell>
          <cell r="O94">
            <v>6</v>
          </cell>
          <cell r="P94">
            <v>7</v>
          </cell>
          <cell r="Q94" t="str">
            <v>Agger</v>
          </cell>
          <cell r="R94" t="str">
            <v/>
          </cell>
          <cell r="T94" t="str">
            <v/>
          </cell>
          <cell r="V94" t="str">
            <v>Agger</v>
          </cell>
        </row>
        <row r="95">
          <cell r="A95" t="str">
            <v>Frydkær</v>
          </cell>
          <cell r="B95" t="str">
            <v>MFP</v>
          </cell>
          <cell r="O95">
            <v>8</v>
          </cell>
          <cell r="P95">
            <v>6</v>
          </cell>
          <cell r="Q95" t="str">
            <v>Frydkær</v>
          </cell>
          <cell r="R95" t="str">
            <v/>
          </cell>
          <cell r="T95" t="str">
            <v/>
          </cell>
          <cell r="V95" t="str">
            <v>Frydkær</v>
          </cell>
        </row>
        <row r="96">
          <cell r="A96" t="str">
            <v>Culopip</v>
          </cell>
          <cell r="B96" t="str">
            <v>Fox</v>
          </cell>
          <cell r="O96">
            <v>8</v>
          </cell>
          <cell r="P96">
            <v>6</v>
          </cell>
          <cell r="Q96" t="str">
            <v>Culopip</v>
          </cell>
          <cell r="R96" t="str">
            <v/>
          </cell>
          <cell r="T96" t="str">
            <v/>
          </cell>
          <cell r="V96" t="str">
            <v>Culopip</v>
          </cell>
        </row>
        <row r="97">
          <cell r="A97" t="str">
            <v>Idskov</v>
          </cell>
          <cell r="B97" t="str">
            <v>Hede</v>
          </cell>
          <cell r="O97">
            <v>8</v>
          </cell>
          <cell r="P97">
            <v>6</v>
          </cell>
          <cell r="Q97" t="str">
            <v>Idskov</v>
          </cell>
          <cell r="R97" t="str">
            <v/>
          </cell>
          <cell r="T97" t="str">
            <v/>
          </cell>
          <cell r="V97" t="str">
            <v>Idskov</v>
          </cell>
        </row>
        <row r="98">
          <cell r="A98" t="str">
            <v>Kailua</v>
          </cell>
          <cell r="B98" t="str">
            <v>Percy</v>
          </cell>
          <cell r="O98">
            <v>7</v>
          </cell>
          <cell r="P98">
            <v>8</v>
          </cell>
          <cell r="Q98" t="str">
            <v>Percy</v>
          </cell>
          <cell r="R98" t="str">
            <v/>
          </cell>
          <cell r="T98" t="str">
            <v/>
          </cell>
          <cell r="V98" t="str">
            <v>Percy</v>
          </cell>
        </row>
        <row r="99">
          <cell r="A99" t="str">
            <v>Tynde</v>
          </cell>
          <cell r="B99" t="str">
            <v>IANRUSH</v>
          </cell>
          <cell r="O99">
            <v>6</v>
          </cell>
          <cell r="P99">
            <v>6</v>
          </cell>
          <cell r="Q99" t="str">
            <v/>
          </cell>
          <cell r="R99">
            <v>6</v>
          </cell>
          <cell r="T99">
            <v>7</v>
          </cell>
          <cell r="V99" t="str">
            <v>IANRUSH</v>
          </cell>
        </row>
        <row r="100">
          <cell r="A100" t="str">
            <v>Flinca</v>
          </cell>
          <cell r="B100" t="str">
            <v>Harry</v>
          </cell>
        </row>
        <row r="101">
          <cell r="A101" t="str">
            <v>Futte</v>
          </cell>
          <cell r="B101" t="str">
            <v>ÅZÆTZØW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atursalg"/>
      <sheetName val="Endeligt program - 3. Division"/>
      <sheetName val="Kampe"/>
      <sheetName val="Rækker"/>
      <sheetName val="1. Division"/>
      <sheetName val="2. Division"/>
      <sheetName val="3. Division"/>
      <sheetName val="DB"/>
      <sheetName val="Liga Pokalen - Lodtrækning"/>
      <sheetName val="Liga Pokal - Lodtrækning"/>
    </sheetNames>
    <sheetDataSet>
      <sheetData sheetId="0"/>
      <sheetData sheetId="1">
        <row r="35">
          <cell r="A35" t="str">
            <v>Sebjoh</v>
          </cell>
          <cell r="C35" t="str">
            <v>brula</v>
          </cell>
        </row>
        <row r="36">
          <cell r="A36" t="str">
            <v>Hede</v>
          </cell>
          <cell r="C36" t="str">
            <v>Schøn</v>
          </cell>
        </row>
        <row r="37">
          <cell r="A37" t="str">
            <v>Randers</v>
          </cell>
          <cell r="C37" t="str">
            <v>McCoist</v>
          </cell>
        </row>
        <row r="38">
          <cell r="A38" t="str">
            <v>Lucky</v>
          </cell>
          <cell r="C38" t="str">
            <v>Søknud</v>
          </cell>
        </row>
        <row r="39">
          <cell r="A39" t="str">
            <v>Håvard</v>
          </cell>
          <cell r="C39" t="str">
            <v>Mauer</v>
          </cell>
        </row>
        <row r="40">
          <cell r="A40" t="str">
            <v>Sergio</v>
          </cell>
          <cell r="C40" t="str">
            <v>Gunners</v>
          </cell>
        </row>
        <row r="41">
          <cell r="A41" t="str">
            <v>Kudsken</v>
          </cell>
          <cell r="C41" t="str">
            <v>ÅZÆTZØW</v>
          </cell>
        </row>
        <row r="42">
          <cell r="A42" t="str">
            <v>Nielsen</v>
          </cell>
          <cell r="C42" t="str">
            <v>Magpies</v>
          </cell>
        </row>
        <row r="43">
          <cell r="A43" t="str">
            <v>Anfield</v>
          </cell>
          <cell r="C43" t="str">
            <v>LPHJ</v>
          </cell>
        </row>
        <row r="44">
          <cell r="A44" t="str">
            <v>Højgård</v>
          </cell>
          <cell r="C44" t="str">
            <v>LUFCMOT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6E33-7A1C-41F9-A7D3-CB81E707E201}">
  <dimension ref="A1:E21"/>
  <sheetViews>
    <sheetView showGridLines="0" workbookViewId="0">
      <selection activeCell="D5" sqref="D5:D17"/>
    </sheetView>
  </sheetViews>
  <sheetFormatPr defaultColWidth="9.16796875" defaultRowHeight="12.75" x14ac:dyDescent="0.15"/>
  <cols>
    <col min="1" max="1" width="3.50390625" style="59" bestFit="1" customWidth="1"/>
    <col min="2" max="2" width="15.5078125" style="32" bestFit="1" customWidth="1"/>
    <col min="3" max="3" width="1.6171875" style="15" bestFit="1" customWidth="1"/>
    <col min="4" max="4" width="15.5078125" style="32" customWidth="1"/>
    <col min="5" max="5" width="3.50390625" style="15" customWidth="1"/>
    <col min="6" max="16384" width="9.16796875" style="32"/>
  </cols>
  <sheetData>
    <row r="1" spans="1:5" ht="13.5" thickTop="1" x14ac:dyDescent="0.15">
      <c r="A1" s="199" t="str">
        <f>CONCATENATE("Kampe - ",Rækker!B1)</f>
        <v>Kampe - Uge 17</v>
      </c>
      <c r="B1" s="200"/>
      <c r="C1" s="200"/>
      <c r="D1" s="200"/>
      <c r="E1" s="201"/>
    </row>
    <row r="2" spans="1:5" ht="13.5" thickBot="1" x14ac:dyDescent="0.2">
      <c r="A2" s="202"/>
      <c r="B2" s="203"/>
      <c r="C2" s="203"/>
      <c r="D2" s="203"/>
      <c r="E2" s="204"/>
    </row>
    <row r="3" spans="1:5" ht="13.5" thickTop="1" x14ac:dyDescent="0.15">
      <c r="A3" s="209"/>
      <c r="B3" s="205" t="s">
        <v>56</v>
      </c>
      <c r="C3" s="207"/>
      <c r="D3" s="205" t="s">
        <v>57</v>
      </c>
      <c r="E3" s="211"/>
    </row>
    <row r="4" spans="1:5" x14ac:dyDescent="0.15">
      <c r="A4" s="210"/>
      <c r="B4" s="206"/>
      <c r="C4" s="208"/>
      <c r="D4" s="206"/>
      <c r="E4" s="212"/>
    </row>
    <row r="5" spans="1:5" x14ac:dyDescent="0.15">
      <c r="A5" s="48" t="s">
        <v>58</v>
      </c>
      <c r="B5" s="51" t="s">
        <v>105</v>
      </c>
      <c r="C5" s="46"/>
      <c r="D5" s="51" t="s">
        <v>106</v>
      </c>
      <c r="E5" s="49"/>
    </row>
    <row r="6" spans="1:5" x14ac:dyDescent="0.15">
      <c r="A6" s="48" t="s">
        <v>59</v>
      </c>
      <c r="B6" s="51" t="s">
        <v>107</v>
      </c>
      <c r="C6" s="46"/>
      <c r="D6" s="51" t="s">
        <v>108</v>
      </c>
      <c r="E6" s="49"/>
    </row>
    <row r="7" spans="1:5" x14ac:dyDescent="0.15">
      <c r="A7" s="52" t="s">
        <v>60</v>
      </c>
      <c r="B7" s="53" t="s">
        <v>109</v>
      </c>
      <c r="C7" s="54"/>
      <c r="D7" s="53" t="s">
        <v>110</v>
      </c>
      <c r="E7" s="55"/>
    </row>
    <row r="8" spans="1:5" x14ac:dyDescent="0.15">
      <c r="A8" s="48" t="s">
        <v>61</v>
      </c>
      <c r="B8" s="51" t="s">
        <v>111</v>
      </c>
      <c r="C8" s="46"/>
      <c r="D8" s="51" t="s">
        <v>112</v>
      </c>
      <c r="E8" s="49"/>
    </row>
    <row r="9" spans="1:5" x14ac:dyDescent="0.15">
      <c r="A9" s="48" t="s">
        <v>62</v>
      </c>
      <c r="B9" s="51" t="s">
        <v>113</v>
      </c>
      <c r="C9" s="46"/>
      <c r="D9" s="51" t="s">
        <v>114</v>
      </c>
      <c r="E9" s="49"/>
    </row>
    <row r="10" spans="1:5" x14ac:dyDescent="0.15">
      <c r="A10" s="52" t="s">
        <v>63</v>
      </c>
      <c r="B10" s="53" t="s">
        <v>115</v>
      </c>
      <c r="C10" s="54"/>
      <c r="D10" s="53" t="s">
        <v>116</v>
      </c>
      <c r="E10" s="55"/>
    </row>
    <row r="11" spans="1:5" x14ac:dyDescent="0.15">
      <c r="A11" s="48" t="s">
        <v>64</v>
      </c>
      <c r="B11" s="51" t="s">
        <v>117</v>
      </c>
      <c r="C11" s="46"/>
      <c r="D11" s="51" t="s">
        <v>118</v>
      </c>
      <c r="E11" s="49"/>
    </row>
    <row r="12" spans="1:5" x14ac:dyDescent="0.15">
      <c r="A12" s="48" t="s">
        <v>65</v>
      </c>
      <c r="B12" s="51" t="s">
        <v>119</v>
      </c>
      <c r="C12" s="46"/>
      <c r="D12" s="51" t="s">
        <v>120</v>
      </c>
      <c r="E12" s="49"/>
    </row>
    <row r="13" spans="1:5" x14ac:dyDescent="0.15">
      <c r="A13" s="52" t="s">
        <v>66</v>
      </c>
      <c r="B13" s="53" t="s">
        <v>121</v>
      </c>
      <c r="C13" s="54"/>
      <c r="D13" s="53" t="s">
        <v>122</v>
      </c>
      <c r="E13" s="55"/>
    </row>
    <row r="14" spans="1:5" x14ac:dyDescent="0.15">
      <c r="A14" s="48" t="s">
        <v>67</v>
      </c>
      <c r="B14" s="51" t="s">
        <v>123</v>
      </c>
      <c r="C14" s="46"/>
      <c r="D14" s="51" t="s">
        <v>124</v>
      </c>
      <c r="E14" s="49"/>
    </row>
    <row r="15" spans="1:5" x14ac:dyDescent="0.15">
      <c r="A15" s="48" t="s">
        <v>68</v>
      </c>
      <c r="B15" s="51" t="s">
        <v>125</v>
      </c>
      <c r="C15" s="46"/>
      <c r="D15" s="51" t="s">
        <v>126</v>
      </c>
      <c r="E15" s="49"/>
    </row>
    <row r="16" spans="1:5" x14ac:dyDescent="0.15">
      <c r="A16" s="48" t="s">
        <v>69</v>
      </c>
      <c r="B16" s="51" t="s">
        <v>127</v>
      </c>
      <c r="C16" s="46"/>
      <c r="D16" s="51" t="s">
        <v>128</v>
      </c>
      <c r="E16" s="49"/>
    </row>
    <row r="17" spans="1:5" x14ac:dyDescent="0.15">
      <c r="A17" s="48" t="s">
        <v>70</v>
      </c>
      <c r="B17" s="51" t="s">
        <v>129</v>
      </c>
      <c r="C17" s="46"/>
      <c r="D17" s="51" t="s">
        <v>130</v>
      </c>
      <c r="E17" s="49"/>
    </row>
    <row r="18" spans="1:5" ht="13.5" thickBot="1" x14ac:dyDescent="0.2">
      <c r="A18" s="56"/>
      <c r="B18" s="57"/>
      <c r="C18" s="57"/>
      <c r="D18" s="57"/>
      <c r="E18" s="58"/>
    </row>
    <row r="19" spans="1:5" ht="13.5" thickTop="1" x14ac:dyDescent="0.15">
      <c r="A19" s="193" t="s">
        <v>71</v>
      </c>
      <c r="B19" s="194"/>
      <c r="C19" s="194"/>
      <c r="D19" s="194"/>
      <c r="E19" s="195"/>
    </row>
    <row r="20" spans="1:5" ht="13.5" thickBot="1" x14ac:dyDescent="0.2">
      <c r="A20" s="196"/>
      <c r="B20" s="197"/>
      <c r="C20" s="197"/>
      <c r="D20" s="197"/>
      <c r="E20" s="198"/>
    </row>
    <row r="21" spans="1:5" ht="13.5" thickTop="1" x14ac:dyDescent="0.15"/>
  </sheetData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8F85-9EAD-411D-9BCB-922D7B16A89F}">
  <sheetPr>
    <pageSetUpPr fitToPage="1"/>
  </sheetPr>
  <dimension ref="A1:AP109"/>
  <sheetViews>
    <sheetView showGridLines="0" zoomScale="60" zoomScaleNormal="60" workbookViewId="0">
      <selection activeCell="H50" sqref="H50"/>
    </sheetView>
  </sheetViews>
  <sheetFormatPr defaultColWidth="9.16796875" defaultRowHeight="14.25" x14ac:dyDescent="0.15"/>
  <cols>
    <col min="1" max="1" width="4.44921875" style="1" bestFit="1" customWidth="1"/>
    <col min="2" max="2" width="16.1796875" style="14" customWidth="1"/>
    <col min="3" max="3" width="4.44921875" style="1" bestFit="1" customWidth="1"/>
    <col min="4" max="4" width="16.1796875" style="14" customWidth="1"/>
    <col min="5" max="5" width="4.44921875" style="1" bestFit="1" customWidth="1"/>
    <col min="6" max="6" width="16.1796875" style="14" customWidth="1"/>
    <col min="7" max="7" width="4.44921875" style="1" bestFit="1" customWidth="1"/>
    <col min="8" max="8" width="16.1796875" style="14" customWidth="1"/>
    <col min="9" max="9" width="4.44921875" style="1" bestFit="1" customWidth="1"/>
    <col min="10" max="10" width="16.1796875" style="14" customWidth="1"/>
    <col min="11" max="11" width="4.44921875" style="1" bestFit="1" customWidth="1"/>
    <col min="12" max="12" width="16.1796875" style="14" customWidth="1"/>
    <col min="13" max="13" width="4.44921875" style="1" bestFit="1" customWidth="1"/>
    <col min="14" max="14" width="16.1796875" style="14" customWidth="1"/>
    <col min="15" max="15" width="4.44921875" style="1" bestFit="1" customWidth="1"/>
    <col min="16" max="16" width="16.1796875" style="14" customWidth="1"/>
    <col min="17" max="17" width="4.44921875" style="1" bestFit="1" customWidth="1"/>
    <col min="18" max="18" width="16.1796875" style="14" customWidth="1"/>
    <col min="19" max="19" width="4.44921875" style="1" bestFit="1" customWidth="1"/>
    <col min="20" max="20" width="16.1796875" style="14" customWidth="1"/>
    <col min="21" max="21" width="4.44921875" style="1" bestFit="1" customWidth="1"/>
    <col min="22" max="22" width="16.1796875" style="14" customWidth="1"/>
    <col min="23" max="23" width="4.44921875" style="1" bestFit="1" customWidth="1"/>
    <col min="24" max="24" width="16.1796875" style="14" customWidth="1"/>
    <col min="25" max="25" width="4.44921875" style="1" bestFit="1" customWidth="1"/>
    <col min="26" max="26" width="16.1796875" style="14" customWidth="1"/>
    <col min="27" max="27" width="4.44921875" style="1" bestFit="1" customWidth="1"/>
    <col min="28" max="28" width="16.1796875" style="14" customWidth="1"/>
    <col min="29" max="29" width="4.44921875" style="1" bestFit="1" customWidth="1"/>
    <col min="30" max="30" width="16.1796875" style="14" customWidth="1"/>
    <col min="31" max="31" width="4.44921875" style="1" bestFit="1" customWidth="1"/>
    <col min="32" max="32" width="16.1796875" style="14" customWidth="1"/>
    <col min="33" max="33" width="4.44921875" style="1" bestFit="1" customWidth="1"/>
    <col min="34" max="34" width="16.1796875" style="14" customWidth="1"/>
    <col min="35" max="35" width="4.44921875" style="1" bestFit="1" customWidth="1"/>
    <col min="36" max="36" width="16.1796875" style="14" customWidth="1"/>
    <col min="37" max="37" width="4.44921875" style="1" bestFit="1" customWidth="1"/>
    <col min="38" max="38" width="16.1796875" style="14" customWidth="1"/>
    <col min="39" max="39" width="4.44921875" style="1" bestFit="1" customWidth="1"/>
    <col min="40" max="40" width="16.1796875" style="14" customWidth="1"/>
    <col min="41" max="16384" width="9.16796875" style="4"/>
  </cols>
  <sheetData>
    <row r="1" spans="1:42" ht="18" x14ac:dyDescent="0.15">
      <c r="B1" s="2" t="str">
        <f>CONCATENATE("Uge ",DB!B2)</f>
        <v>Uge 17</v>
      </c>
      <c r="C1" s="3"/>
    </row>
    <row r="2" spans="1:42" x14ac:dyDescent="0.15">
      <c r="A2" s="4"/>
      <c r="C2" s="3"/>
    </row>
    <row r="3" spans="1:42" x14ac:dyDescent="0.15">
      <c r="A3" s="4"/>
      <c r="B3" s="213" t="s">
        <v>0</v>
      </c>
      <c r="C3" s="3"/>
      <c r="D3" s="213" t="s">
        <v>0</v>
      </c>
      <c r="E3" s="4"/>
      <c r="F3" s="213" t="s">
        <v>0</v>
      </c>
      <c r="G3" s="4"/>
      <c r="H3" s="213" t="s">
        <v>0</v>
      </c>
      <c r="I3" s="4"/>
      <c r="J3" s="213" t="s">
        <v>0</v>
      </c>
      <c r="K3" s="4"/>
      <c r="L3" s="213" t="s">
        <v>0</v>
      </c>
      <c r="M3" s="4"/>
      <c r="N3" s="213" t="s">
        <v>0</v>
      </c>
      <c r="O3" s="4"/>
      <c r="P3" s="213" t="s">
        <v>0</v>
      </c>
      <c r="Q3" s="4"/>
      <c r="R3" s="213" t="s">
        <v>0</v>
      </c>
      <c r="S3" s="4"/>
      <c r="T3" s="213" t="s">
        <v>0</v>
      </c>
      <c r="U3" s="4"/>
      <c r="V3" s="213" t="s">
        <v>0</v>
      </c>
      <c r="W3" s="4"/>
      <c r="X3" s="213" t="s">
        <v>0</v>
      </c>
      <c r="Y3" s="4"/>
      <c r="Z3" s="213" t="s">
        <v>0</v>
      </c>
      <c r="AA3" s="4"/>
      <c r="AB3" s="213" t="s">
        <v>0</v>
      </c>
      <c r="AC3" s="4"/>
      <c r="AD3" s="213" t="s">
        <v>0</v>
      </c>
      <c r="AE3" s="4"/>
      <c r="AF3" s="213" t="s">
        <v>0</v>
      </c>
      <c r="AG3" s="4"/>
      <c r="AH3" s="213" t="s">
        <v>0</v>
      </c>
      <c r="AI3" s="4"/>
      <c r="AJ3" s="213" t="s">
        <v>0</v>
      </c>
      <c r="AK3" s="4"/>
      <c r="AL3" s="213" t="s">
        <v>0</v>
      </c>
      <c r="AM3" s="4"/>
      <c r="AN3" s="213" t="s">
        <v>0</v>
      </c>
      <c r="AP3" s="31"/>
    </row>
    <row r="4" spans="1:42" ht="15" thickBot="1" x14ac:dyDescent="0.2">
      <c r="A4" s="4"/>
      <c r="B4" s="214"/>
      <c r="C4" s="3"/>
      <c r="D4" s="215"/>
      <c r="E4" s="4"/>
      <c r="F4" s="215"/>
      <c r="G4" s="4"/>
      <c r="H4" s="215"/>
      <c r="I4" s="4"/>
      <c r="J4" s="215"/>
      <c r="K4" s="4"/>
      <c r="L4" s="215"/>
      <c r="M4" s="4"/>
      <c r="N4" s="215"/>
      <c r="O4" s="4"/>
      <c r="P4" s="215"/>
      <c r="Q4" s="4"/>
      <c r="R4" s="215"/>
      <c r="S4" s="4"/>
      <c r="T4" s="215"/>
      <c r="U4" s="4"/>
      <c r="V4" s="215"/>
      <c r="W4" s="4"/>
      <c r="X4" s="215"/>
      <c r="Y4" s="4"/>
      <c r="Z4" s="215"/>
      <c r="AA4" s="4"/>
      <c r="AB4" s="215"/>
      <c r="AC4" s="4"/>
      <c r="AD4" s="215"/>
      <c r="AE4" s="4"/>
      <c r="AF4" s="215"/>
      <c r="AG4" s="4"/>
      <c r="AH4" s="215"/>
      <c r="AI4" s="4"/>
      <c r="AJ4" s="215"/>
      <c r="AK4" s="4"/>
      <c r="AL4" s="215"/>
      <c r="AM4" s="4"/>
      <c r="AN4" s="215"/>
    </row>
    <row r="5" spans="1:42" ht="15.75" thickTop="1" thickBot="1" x14ac:dyDescent="0.2">
      <c r="A5" s="4"/>
      <c r="B5" s="5" t="str">
        <f>DB!K6</f>
        <v>Arsenal</v>
      </c>
      <c r="C5" s="6"/>
      <c r="D5" s="5" t="str">
        <f>DB!K7</f>
        <v>Benbo</v>
      </c>
      <c r="E5" s="6"/>
      <c r="F5" s="5" t="str">
        <f>DB!K8</f>
        <v>Canary</v>
      </c>
      <c r="G5" s="6"/>
      <c r="H5" s="5" t="str">
        <f>DB!K9</f>
        <v>Chelsea</v>
      </c>
      <c r="I5" s="6"/>
      <c r="J5" s="5" t="str">
        <f>DB!K10</f>
        <v>Cork</v>
      </c>
      <c r="K5" s="6"/>
      <c r="L5" s="5" t="str">
        <f>DB!K11</f>
        <v>Flinca</v>
      </c>
      <c r="M5" s="6"/>
      <c r="N5" s="5" t="str">
        <f>DB!K12</f>
        <v>Forest</v>
      </c>
      <c r="O5" s="6"/>
      <c r="P5" s="5" t="str">
        <f>DB!K13</f>
        <v>Frydkær</v>
      </c>
      <c r="Q5" s="6"/>
      <c r="R5" s="5" t="str">
        <f>DB!K14</f>
        <v>Futte</v>
      </c>
      <c r="S5" s="6"/>
      <c r="T5" s="5" t="str">
        <f>DB!K15</f>
        <v>Harry</v>
      </c>
      <c r="U5" s="6"/>
      <c r="V5" s="5" t="str">
        <f>DB!K16</f>
        <v>Idskov</v>
      </c>
      <c r="W5" s="6"/>
      <c r="X5" s="5" t="str">
        <f>DB!K17</f>
        <v>Murer</v>
      </c>
      <c r="Y5" s="6"/>
      <c r="Z5" s="5" t="str">
        <f>DB!K18</f>
        <v>Nuser</v>
      </c>
      <c r="AA5" s="6"/>
      <c r="AB5" s="5" t="str">
        <f>DB!K19</f>
        <v>Piquet</v>
      </c>
      <c r="AC5" s="6"/>
      <c r="AD5" s="5" t="str">
        <f>DB!K20</f>
        <v>Select</v>
      </c>
      <c r="AE5" s="6"/>
      <c r="AF5" s="5" t="str">
        <f>DB!K21</f>
        <v>SPVK</v>
      </c>
      <c r="AG5" s="6"/>
      <c r="AH5" s="5" t="str">
        <f>DB!K22</f>
        <v>Steam</v>
      </c>
      <c r="AI5" s="6"/>
      <c r="AJ5" s="5" t="str">
        <f>DB!K23</f>
        <v>Stoke</v>
      </c>
      <c r="AK5" s="6"/>
      <c r="AL5" s="5" t="str">
        <f>DB!K24</f>
        <v>Tynde</v>
      </c>
      <c r="AM5" s="6"/>
      <c r="AN5" s="5" t="str">
        <f>DB!K25</f>
        <v>United</v>
      </c>
    </row>
    <row r="6" spans="1:42" ht="15.75" thickTop="1" thickBot="1" x14ac:dyDescent="0.2">
      <c r="A6" s="4"/>
      <c r="B6" s="7" t="str">
        <f>IF(DB!M6=1,"Disket",IF(DB!O6=1,"Udmeldt","Status"))</f>
        <v>Status</v>
      </c>
      <c r="C6" s="4"/>
      <c r="D6" s="7" t="str">
        <f>IF(DB!M7=1,"Disket",IF(DB!O7=1,"Udmeldt","Status"))</f>
        <v>Status</v>
      </c>
      <c r="E6" s="4"/>
      <c r="F6" s="7" t="str">
        <f>IF(DB!M8=1,"Disket",IF(DB!O8=1,"Udmeldt","Status"))</f>
        <v>Status</v>
      </c>
      <c r="G6" s="4"/>
      <c r="H6" s="7" t="str">
        <f>IF(DB!M9=1,"Disket",IF(DB!O9=1,"Udmeldt","Status"))</f>
        <v>Status</v>
      </c>
      <c r="I6" s="4"/>
      <c r="J6" s="7" t="str">
        <f>IF(DB!M10=1,"Disket",IF(DB!O10=1,"Udmeldt","Status"))</f>
        <v>Status</v>
      </c>
      <c r="K6" s="4"/>
      <c r="L6" s="7" t="str">
        <f>IF(DB!M11=1,"Disket",IF(DB!O11=1,"Udmeldt","Status"))</f>
        <v>Status</v>
      </c>
      <c r="M6" s="4"/>
      <c r="N6" s="7" t="str">
        <f>IF(DB!M12=1,"Disket",IF(DB!O12=1,"Udmeldt","Status"))</f>
        <v>Status</v>
      </c>
      <c r="O6" s="4"/>
      <c r="P6" s="7" t="str">
        <f>IF(DB!M13=1,"Disket",IF(DB!O13=1,"Udmeldt","Status"))</f>
        <v>Status</v>
      </c>
      <c r="Q6" s="4"/>
      <c r="R6" s="7" t="str">
        <f>IF(DB!M14=1,"Disket",IF(DB!O14=1,"Udmeldt","Status"))</f>
        <v>Status</v>
      </c>
      <c r="S6" s="4"/>
      <c r="T6" s="7" t="str">
        <f>IF(DB!M15=1,"Disket",IF(DB!O15=1,"Udmeldt","Status"))</f>
        <v>Status</v>
      </c>
      <c r="U6" s="4"/>
      <c r="V6" s="7" t="str">
        <f>IF(DB!M16=1,"Disket",IF(DB!O16=1,"Udmeldt","Status"))</f>
        <v>Status</v>
      </c>
      <c r="W6" s="4"/>
      <c r="X6" s="7" t="str">
        <f>IF(DB!M17=1,"Disket",IF(DB!O17=1,"Udmeldt","Status"))</f>
        <v>Status</v>
      </c>
      <c r="Y6" s="4"/>
      <c r="Z6" s="7" t="str">
        <f>IF(DB!M18=1,"Disket",IF(DB!O18=1,"Udmeldt","Status"))</f>
        <v>Status</v>
      </c>
      <c r="AA6" s="4"/>
      <c r="AB6" s="7" t="str">
        <f>IF(DB!M19=1,"Disket",IF(DB!O19=1,"Udmeldt","Status"))</f>
        <v>Status</v>
      </c>
      <c r="AC6" s="4"/>
      <c r="AD6" s="7" t="str">
        <f>IF(DB!M20=1,"Disket",IF(DB!O20=1,"Udmeldt","Status"))</f>
        <v>Status</v>
      </c>
      <c r="AE6" s="4"/>
      <c r="AF6" s="7" t="str">
        <f>IF(DB!M21=1,"Disket",IF(DB!O21=1,"Udmeldt","Status"))</f>
        <v>Status</v>
      </c>
      <c r="AG6" s="4"/>
      <c r="AH6" s="7" t="str">
        <f>IF(DB!M22=1,"Disket",IF(DB!O22=1,"Udmeldt","Status"))</f>
        <v>Status</v>
      </c>
      <c r="AI6" s="4"/>
      <c r="AJ6" s="7" t="str">
        <f>IF(DB!M23=1,"Disket",IF(DB!O23=1,"Udmeldt","Status"))</f>
        <v>Status</v>
      </c>
      <c r="AK6" s="4"/>
      <c r="AL6" s="7" t="str">
        <f>IF(DB!M24=1,"Disket",IF(DB!O24=1,"Udmeldt","Status"))</f>
        <v>Status</v>
      </c>
      <c r="AM6" s="4"/>
      <c r="AN6" s="7" t="str">
        <f>IF(DB!M25=1,"Disket",IF(DB!O25=1,"Udmeldt","Status"))</f>
        <v>Status</v>
      </c>
    </row>
    <row r="7" spans="1:42" ht="15.75" thickTop="1" thickBot="1" x14ac:dyDescent="0.2">
      <c r="A7" s="4"/>
      <c r="B7" s="8"/>
      <c r="C7" s="4"/>
      <c r="D7" s="8"/>
      <c r="E7" s="4"/>
      <c r="F7" s="8"/>
      <c r="G7" s="4"/>
      <c r="H7" s="8"/>
      <c r="I7" s="4"/>
      <c r="J7" s="8"/>
      <c r="K7" s="4"/>
      <c r="L7" s="8"/>
      <c r="M7" s="4"/>
      <c r="N7" s="8"/>
      <c r="O7" s="4"/>
      <c r="P7" s="8"/>
      <c r="Q7" s="4"/>
      <c r="R7" s="8"/>
      <c r="S7" s="4"/>
      <c r="T7" s="8"/>
      <c r="U7" s="4"/>
      <c r="V7" s="8"/>
      <c r="W7" s="4"/>
      <c r="X7" s="8"/>
      <c r="Y7" s="4"/>
      <c r="Z7" s="8"/>
      <c r="AA7" s="4"/>
      <c r="AB7" s="8"/>
      <c r="AC7" s="4"/>
      <c r="AD7" s="8"/>
      <c r="AE7" s="4"/>
      <c r="AF7" s="8"/>
      <c r="AG7" s="4"/>
      <c r="AH7" s="8"/>
      <c r="AI7" s="4"/>
      <c r="AJ7" s="8"/>
      <c r="AK7" s="4"/>
      <c r="AL7" s="8"/>
      <c r="AM7" s="4"/>
      <c r="AN7" s="8"/>
    </row>
    <row r="8" spans="1:42" ht="15.75" thickTop="1" thickBot="1" x14ac:dyDescent="0.2">
      <c r="A8" s="4"/>
      <c r="B8" s="7" t="s">
        <v>2</v>
      </c>
      <c r="C8" s="4"/>
      <c r="D8" s="7" t="s">
        <v>2</v>
      </c>
      <c r="E8" s="4"/>
      <c r="F8" s="7" t="s">
        <v>2</v>
      </c>
      <c r="G8" s="4"/>
      <c r="H8" s="7" t="s">
        <v>2</v>
      </c>
      <c r="I8" s="4"/>
      <c r="J8" s="7" t="s">
        <v>2</v>
      </c>
      <c r="K8" s="4"/>
      <c r="L8" s="7" t="s">
        <v>2</v>
      </c>
      <c r="M8" s="4"/>
      <c r="N8" s="7" t="s">
        <v>2</v>
      </c>
      <c r="O8" s="4"/>
      <c r="P8" s="7" t="s">
        <v>2</v>
      </c>
      <c r="Q8" s="4"/>
      <c r="R8" s="7" t="s">
        <v>2</v>
      </c>
      <c r="S8" s="4"/>
      <c r="T8" s="7" t="s">
        <v>2</v>
      </c>
      <c r="U8" s="4"/>
      <c r="V8" s="7" t="s">
        <v>2</v>
      </c>
      <c r="W8" s="4"/>
      <c r="X8" s="7" t="s">
        <v>2</v>
      </c>
      <c r="Y8" s="4"/>
      <c r="Z8" s="7" t="s">
        <v>2</v>
      </c>
      <c r="AA8" s="4"/>
      <c r="AB8" s="7" t="s">
        <v>2</v>
      </c>
      <c r="AC8" s="4"/>
      <c r="AD8" s="7" t="s">
        <v>2</v>
      </c>
      <c r="AE8" s="4"/>
      <c r="AF8" s="7" t="s">
        <v>2</v>
      </c>
      <c r="AG8" s="4"/>
      <c r="AH8" s="7" t="s">
        <v>2</v>
      </c>
      <c r="AI8" s="4"/>
      <c r="AJ8" s="7" t="s">
        <v>2</v>
      </c>
      <c r="AK8" s="4"/>
      <c r="AL8" s="7" t="s">
        <v>2</v>
      </c>
      <c r="AM8" s="4"/>
      <c r="AN8" s="7" t="s">
        <v>2</v>
      </c>
    </row>
    <row r="9" spans="1:42" ht="15" thickTop="1" x14ac:dyDescent="0.15">
      <c r="A9" s="1" t="s">
        <v>3</v>
      </c>
      <c r="B9" s="9">
        <v>1</v>
      </c>
      <c r="C9" s="1" t="s">
        <v>3</v>
      </c>
      <c r="D9" s="9">
        <v>1</v>
      </c>
      <c r="E9" s="1" t="s">
        <v>3</v>
      </c>
      <c r="F9" s="9">
        <v>1</v>
      </c>
      <c r="G9" s="1" t="s">
        <v>3</v>
      </c>
      <c r="H9" s="9">
        <v>1</v>
      </c>
      <c r="I9" s="1" t="s">
        <v>3</v>
      </c>
      <c r="J9" s="9">
        <v>1</v>
      </c>
      <c r="K9" s="1" t="s">
        <v>3</v>
      </c>
      <c r="L9" s="9">
        <v>1</v>
      </c>
      <c r="M9" s="1" t="s">
        <v>3</v>
      </c>
      <c r="N9" s="9">
        <v>1</v>
      </c>
      <c r="O9" s="1" t="s">
        <v>3</v>
      </c>
      <c r="P9" s="9">
        <v>1</v>
      </c>
      <c r="Q9" s="1" t="s">
        <v>3</v>
      </c>
      <c r="R9" s="9">
        <v>1</v>
      </c>
      <c r="S9" s="1" t="s">
        <v>3</v>
      </c>
      <c r="T9" s="9">
        <v>1</v>
      </c>
      <c r="U9" s="1" t="s">
        <v>3</v>
      </c>
      <c r="V9" s="9">
        <v>1</v>
      </c>
      <c r="W9" s="1" t="s">
        <v>3</v>
      </c>
      <c r="X9" s="9">
        <v>1</v>
      </c>
      <c r="Y9" s="1" t="s">
        <v>3</v>
      </c>
      <c r="Z9" s="9">
        <v>1</v>
      </c>
      <c r="AA9" s="1" t="s">
        <v>3</v>
      </c>
      <c r="AB9" s="9">
        <v>1</v>
      </c>
      <c r="AC9" s="1" t="s">
        <v>3</v>
      </c>
      <c r="AD9" s="9">
        <v>1</v>
      </c>
      <c r="AE9" s="1" t="s">
        <v>3</v>
      </c>
      <c r="AF9" s="9">
        <v>1</v>
      </c>
      <c r="AG9" s="1" t="s">
        <v>3</v>
      </c>
      <c r="AH9" s="9">
        <v>1</v>
      </c>
      <c r="AI9" s="1" t="s">
        <v>3</v>
      </c>
      <c r="AJ9" s="9">
        <v>1</v>
      </c>
      <c r="AK9" s="1" t="s">
        <v>3</v>
      </c>
      <c r="AL9" s="9">
        <v>1</v>
      </c>
      <c r="AM9" s="1" t="s">
        <v>3</v>
      </c>
      <c r="AN9" s="9">
        <v>1</v>
      </c>
    </row>
    <row r="10" spans="1:42" x14ac:dyDescent="0.15">
      <c r="A10" s="1" t="s">
        <v>4</v>
      </c>
      <c r="B10" s="10">
        <v>2</v>
      </c>
      <c r="C10" s="1" t="s">
        <v>4</v>
      </c>
      <c r="D10" s="10">
        <v>2</v>
      </c>
      <c r="E10" s="1" t="s">
        <v>4</v>
      </c>
      <c r="F10" s="10">
        <v>2</v>
      </c>
      <c r="G10" s="1" t="s">
        <v>4</v>
      </c>
      <c r="H10" s="10" t="s">
        <v>131</v>
      </c>
      <c r="I10" s="1" t="s">
        <v>4</v>
      </c>
      <c r="J10" s="10">
        <v>2</v>
      </c>
      <c r="K10" s="1" t="s">
        <v>4</v>
      </c>
      <c r="L10" s="10">
        <v>2</v>
      </c>
      <c r="M10" s="1" t="s">
        <v>4</v>
      </c>
      <c r="N10" s="10">
        <v>2</v>
      </c>
      <c r="O10" s="1" t="s">
        <v>4</v>
      </c>
      <c r="P10" s="10">
        <v>2</v>
      </c>
      <c r="Q10" s="1" t="s">
        <v>4</v>
      </c>
      <c r="R10" s="10">
        <v>2</v>
      </c>
      <c r="S10" s="1" t="s">
        <v>4</v>
      </c>
      <c r="T10" s="10">
        <v>2</v>
      </c>
      <c r="U10" s="1" t="s">
        <v>4</v>
      </c>
      <c r="V10" s="10">
        <v>2</v>
      </c>
      <c r="W10" s="1" t="s">
        <v>4</v>
      </c>
      <c r="X10" s="10">
        <v>2</v>
      </c>
      <c r="Y10" s="1" t="s">
        <v>4</v>
      </c>
      <c r="Z10" s="10">
        <v>2</v>
      </c>
      <c r="AA10" s="1" t="s">
        <v>4</v>
      </c>
      <c r="AB10" s="10">
        <v>2</v>
      </c>
      <c r="AC10" s="1" t="s">
        <v>4</v>
      </c>
      <c r="AD10" s="10">
        <v>2</v>
      </c>
      <c r="AE10" s="1" t="s">
        <v>4</v>
      </c>
      <c r="AF10" s="10">
        <v>2</v>
      </c>
      <c r="AG10" s="1" t="s">
        <v>4</v>
      </c>
      <c r="AH10" s="10">
        <v>2</v>
      </c>
      <c r="AI10" s="1" t="s">
        <v>4</v>
      </c>
      <c r="AJ10" s="10">
        <v>2</v>
      </c>
      <c r="AK10" s="1" t="s">
        <v>4</v>
      </c>
      <c r="AL10" s="10">
        <v>2</v>
      </c>
      <c r="AM10" s="1" t="s">
        <v>4</v>
      </c>
      <c r="AN10" s="10">
        <v>2</v>
      </c>
    </row>
    <row r="11" spans="1:42" ht="15" thickBot="1" x14ac:dyDescent="0.2">
      <c r="A11" s="1" t="s">
        <v>5</v>
      </c>
      <c r="B11" s="11">
        <v>1</v>
      </c>
      <c r="C11" s="1" t="s">
        <v>5</v>
      </c>
      <c r="D11" s="11">
        <v>1</v>
      </c>
      <c r="E11" s="1" t="s">
        <v>5</v>
      </c>
      <c r="F11" s="11">
        <v>1</v>
      </c>
      <c r="G11" s="1" t="s">
        <v>5</v>
      </c>
      <c r="H11" s="11">
        <v>1</v>
      </c>
      <c r="I11" s="1" t="s">
        <v>5</v>
      </c>
      <c r="J11" s="11">
        <v>1</v>
      </c>
      <c r="K11" s="1" t="s">
        <v>5</v>
      </c>
      <c r="L11" s="11" t="s">
        <v>131</v>
      </c>
      <c r="M11" s="1" t="s">
        <v>5</v>
      </c>
      <c r="N11" s="11" t="s">
        <v>131</v>
      </c>
      <c r="O11" s="1" t="s">
        <v>5</v>
      </c>
      <c r="P11" s="11">
        <v>1</v>
      </c>
      <c r="Q11" s="1" t="s">
        <v>5</v>
      </c>
      <c r="R11" s="11">
        <v>1</v>
      </c>
      <c r="S11" s="1" t="s">
        <v>5</v>
      </c>
      <c r="T11" s="11">
        <v>1</v>
      </c>
      <c r="U11" s="1" t="s">
        <v>5</v>
      </c>
      <c r="V11" s="11" t="s">
        <v>131</v>
      </c>
      <c r="W11" s="1" t="s">
        <v>5</v>
      </c>
      <c r="X11" s="11" t="s">
        <v>131</v>
      </c>
      <c r="Y11" s="1" t="s">
        <v>5</v>
      </c>
      <c r="Z11" s="11" t="s">
        <v>131</v>
      </c>
      <c r="AA11" s="1" t="s">
        <v>5</v>
      </c>
      <c r="AB11" s="11">
        <v>1</v>
      </c>
      <c r="AC11" s="1" t="s">
        <v>5</v>
      </c>
      <c r="AD11" s="11">
        <v>1</v>
      </c>
      <c r="AE11" s="1" t="s">
        <v>5</v>
      </c>
      <c r="AF11" s="11">
        <v>1</v>
      </c>
      <c r="AG11" s="1" t="s">
        <v>5</v>
      </c>
      <c r="AH11" s="11" t="s">
        <v>131</v>
      </c>
      <c r="AI11" s="1" t="s">
        <v>5</v>
      </c>
      <c r="AJ11" s="11">
        <v>1</v>
      </c>
      <c r="AK11" s="1" t="s">
        <v>5</v>
      </c>
      <c r="AL11" s="11">
        <v>1</v>
      </c>
      <c r="AM11" s="1" t="s">
        <v>5</v>
      </c>
      <c r="AN11" s="11">
        <v>1</v>
      </c>
    </row>
    <row r="12" spans="1:42" x14ac:dyDescent="0.15">
      <c r="A12" s="1" t="s">
        <v>6</v>
      </c>
      <c r="B12" s="12">
        <v>1</v>
      </c>
      <c r="C12" s="1" t="s">
        <v>6</v>
      </c>
      <c r="D12" s="12">
        <v>1</v>
      </c>
      <c r="E12" s="1" t="s">
        <v>6</v>
      </c>
      <c r="F12" s="12">
        <v>1</v>
      </c>
      <c r="G12" s="1" t="s">
        <v>6</v>
      </c>
      <c r="H12" s="12">
        <v>1</v>
      </c>
      <c r="I12" s="1" t="s">
        <v>6</v>
      </c>
      <c r="J12" s="12">
        <v>1</v>
      </c>
      <c r="K12" s="1" t="s">
        <v>6</v>
      </c>
      <c r="L12" s="12">
        <v>1</v>
      </c>
      <c r="M12" s="1" t="s">
        <v>6</v>
      </c>
      <c r="N12" s="12">
        <v>1</v>
      </c>
      <c r="O12" s="1" t="s">
        <v>6</v>
      </c>
      <c r="P12" s="12">
        <v>1</v>
      </c>
      <c r="Q12" s="1" t="s">
        <v>6</v>
      </c>
      <c r="R12" s="12">
        <v>1</v>
      </c>
      <c r="S12" s="1" t="s">
        <v>6</v>
      </c>
      <c r="T12" s="12">
        <v>1</v>
      </c>
      <c r="U12" s="1" t="s">
        <v>6</v>
      </c>
      <c r="V12" s="12">
        <v>1</v>
      </c>
      <c r="W12" s="1" t="s">
        <v>6</v>
      </c>
      <c r="X12" s="12">
        <v>1</v>
      </c>
      <c r="Y12" s="1" t="s">
        <v>6</v>
      </c>
      <c r="Z12" s="12">
        <v>1</v>
      </c>
      <c r="AA12" s="1" t="s">
        <v>6</v>
      </c>
      <c r="AB12" s="12">
        <v>1</v>
      </c>
      <c r="AC12" s="1" t="s">
        <v>6</v>
      </c>
      <c r="AD12" s="12">
        <v>1</v>
      </c>
      <c r="AE12" s="1" t="s">
        <v>6</v>
      </c>
      <c r="AF12" s="12">
        <v>1</v>
      </c>
      <c r="AG12" s="1" t="s">
        <v>6</v>
      </c>
      <c r="AH12" s="12">
        <v>1</v>
      </c>
      <c r="AI12" s="1" t="s">
        <v>6</v>
      </c>
      <c r="AJ12" s="12">
        <v>1</v>
      </c>
      <c r="AK12" s="1" t="s">
        <v>6</v>
      </c>
      <c r="AL12" s="12" t="s">
        <v>131</v>
      </c>
      <c r="AM12" s="1" t="s">
        <v>6</v>
      </c>
      <c r="AN12" s="12">
        <v>1</v>
      </c>
    </row>
    <row r="13" spans="1:42" x14ac:dyDescent="0.15">
      <c r="A13" s="1" t="s">
        <v>7</v>
      </c>
      <c r="B13" s="10">
        <v>1</v>
      </c>
      <c r="C13" s="1" t="s">
        <v>7</v>
      </c>
      <c r="D13" s="10">
        <v>1</v>
      </c>
      <c r="E13" s="1" t="s">
        <v>7</v>
      </c>
      <c r="F13" s="10">
        <v>1</v>
      </c>
      <c r="G13" s="1" t="s">
        <v>7</v>
      </c>
      <c r="H13" s="10">
        <v>1</v>
      </c>
      <c r="I13" s="1" t="s">
        <v>7</v>
      </c>
      <c r="J13" s="10">
        <v>1</v>
      </c>
      <c r="K13" s="1" t="s">
        <v>7</v>
      </c>
      <c r="L13" s="10">
        <v>1</v>
      </c>
      <c r="M13" s="1" t="s">
        <v>7</v>
      </c>
      <c r="N13" s="10">
        <v>1</v>
      </c>
      <c r="O13" s="1" t="s">
        <v>7</v>
      </c>
      <c r="P13" s="10">
        <v>1</v>
      </c>
      <c r="Q13" s="1" t="s">
        <v>7</v>
      </c>
      <c r="R13" s="10">
        <v>1</v>
      </c>
      <c r="S13" s="1" t="s">
        <v>7</v>
      </c>
      <c r="T13" s="10">
        <v>1</v>
      </c>
      <c r="U13" s="1" t="s">
        <v>7</v>
      </c>
      <c r="V13" s="10">
        <v>1</v>
      </c>
      <c r="W13" s="1" t="s">
        <v>7</v>
      </c>
      <c r="X13" s="10">
        <v>1</v>
      </c>
      <c r="Y13" s="1" t="s">
        <v>7</v>
      </c>
      <c r="Z13" s="10">
        <v>1</v>
      </c>
      <c r="AA13" s="1" t="s">
        <v>7</v>
      </c>
      <c r="AB13" s="10">
        <v>1</v>
      </c>
      <c r="AC13" s="1" t="s">
        <v>7</v>
      </c>
      <c r="AD13" s="10">
        <v>1</v>
      </c>
      <c r="AE13" s="1" t="s">
        <v>7</v>
      </c>
      <c r="AF13" s="10">
        <v>1</v>
      </c>
      <c r="AG13" s="1" t="s">
        <v>7</v>
      </c>
      <c r="AH13" s="10">
        <v>1</v>
      </c>
      <c r="AI13" s="1" t="s">
        <v>7</v>
      </c>
      <c r="AJ13" s="10">
        <v>1</v>
      </c>
      <c r="AK13" s="1" t="s">
        <v>7</v>
      </c>
      <c r="AL13" s="10">
        <v>1</v>
      </c>
      <c r="AM13" s="1" t="s">
        <v>7</v>
      </c>
      <c r="AN13" s="10">
        <v>1</v>
      </c>
    </row>
    <row r="14" spans="1:42" ht="15" thickBot="1" x14ac:dyDescent="0.2">
      <c r="A14" s="1" t="s">
        <v>8</v>
      </c>
      <c r="B14" s="11">
        <v>1</v>
      </c>
      <c r="C14" s="1" t="s">
        <v>8</v>
      </c>
      <c r="D14" s="11">
        <v>1</v>
      </c>
      <c r="E14" s="1" t="s">
        <v>8</v>
      </c>
      <c r="F14" s="11">
        <v>1</v>
      </c>
      <c r="G14" s="1" t="s">
        <v>8</v>
      </c>
      <c r="H14" s="11">
        <v>1</v>
      </c>
      <c r="I14" s="1" t="s">
        <v>8</v>
      </c>
      <c r="J14" s="11">
        <v>1</v>
      </c>
      <c r="K14" s="1" t="s">
        <v>8</v>
      </c>
      <c r="L14" s="11">
        <v>1</v>
      </c>
      <c r="M14" s="1" t="s">
        <v>8</v>
      </c>
      <c r="N14" s="11">
        <v>1</v>
      </c>
      <c r="O14" s="1" t="s">
        <v>8</v>
      </c>
      <c r="P14" s="11">
        <v>1</v>
      </c>
      <c r="Q14" s="1" t="s">
        <v>8</v>
      </c>
      <c r="R14" s="11">
        <v>1</v>
      </c>
      <c r="S14" s="1" t="s">
        <v>8</v>
      </c>
      <c r="T14" s="11">
        <v>1</v>
      </c>
      <c r="U14" s="1" t="s">
        <v>8</v>
      </c>
      <c r="V14" s="11">
        <v>1</v>
      </c>
      <c r="W14" s="1" t="s">
        <v>8</v>
      </c>
      <c r="X14" s="11">
        <v>1</v>
      </c>
      <c r="Y14" s="1" t="s">
        <v>8</v>
      </c>
      <c r="Z14" s="11">
        <v>1</v>
      </c>
      <c r="AA14" s="1" t="s">
        <v>8</v>
      </c>
      <c r="AB14" s="11">
        <v>1</v>
      </c>
      <c r="AC14" s="1" t="s">
        <v>8</v>
      </c>
      <c r="AD14" s="11">
        <v>1</v>
      </c>
      <c r="AE14" s="1" t="s">
        <v>8</v>
      </c>
      <c r="AF14" s="11">
        <v>1</v>
      </c>
      <c r="AG14" s="1" t="s">
        <v>8</v>
      </c>
      <c r="AH14" s="11">
        <v>1</v>
      </c>
      <c r="AI14" s="1" t="s">
        <v>8</v>
      </c>
      <c r="AJ14" s="11">
        <v>1</v>
      </c>
      <c r="AK14" s="1" t="s">
        <v>8</v>
      </c>
      <c r="AL14" s="11">
        <v>1</v>
      </c>
      <c r="AM14" s="1" t="s">
        <v>8</v>
      </c>
      <c r="AN14" s="11">
        <v>1</v>
      </c>
    </row>
    <row r="15" spans="1:42" x14ac:dyDescent="0.15">
      <c r="A15" s="1" t="s">
        <v>9</v>
      </c>
      <c r="B15" s="12">
        <v>2</v>
      </c>
      <c r="C15" s="1" t="s">
        <v>9</v>
      </c>
      <c r="D15" s="12">
        <v>2</v>
      </c>
      <c r="E15" s="1" t="s">
        <v>9</v>
      </c>
      <c r="F15" s="12">
        <v>1</v>
      </c>
      <c r="G15" s="1" t="s">
        <v>9</v>
      </c>
      <c r="H15" s="12">
        <v>2</v>
      </c>
      <c r="I15" s="1" t="s">
        <v>9</v>
      </c>
      <c r="J15" s="12">
        <v>2</v>
      </c>
      <c r="K15" s="1" t="s">
        <v>9</v>
      </c>
      <c r="L15" s="12">
        <v>2</v>
      </c>
      <c r="M15" s="1" t="s">
        <v>9</v>
      </c>
      <c r="N15" s="12">
        <v>2</v>
      </c>
      <c r="O15" s="1" t="s">
        <v>9</v>
      </c>
      <c r="P15" s="12">
        <v>2</v>
      </c>
      <c r="Q15" s="1" t="s">
        <v>9</v>
      </c>
      <c r="R15" s="12">
        <v>2</v>
      </c>
      <c r="S15" s="1" t="s">
        <v>9</v>
      </c>
      <c r="T15" s="12">
        <v>2</v>
      </c>
      <c r="U15" s="1" t="s">
        <v>9</v>
      </c>
      <c r="V15" s="12">
        <v>1</v>
      </c>
      <c r="W15" s="1" t="s">
        <v>9</v>
      </c>
      <c r="X15" s="12">
        <v>2</v>
      </c>
      <c r="Y15" s="1" t="s">
        <v>9</v>
      </c>
      <c r="Z15" s="12">
        <v>2</v>
      </c>
      <c r="AA15" s="1" t="s">
        <v>9</v>
      </c>
      <c r="AB15" s="12">
        <v>1</v>
      </c>
      <c r="AC15" s="1" t="s">
        <v>9</v>
      </c>
      <c r="AD15" s="12">
        <v>1</v>
      </c>
      <c r="AE15" s="1" t="s">
        <v>9</v>
      </c>
      <c r="AF15" s="12">
        <v>2</v>
      </c>
      <c r="AG15" s="1" t="s">
        <v>9</v>
      </c>
      <c r="AH15" s="12">
        <v>2</v>
      </c>
      <c r="AI15" s="1" t="s">
        <v>9</v>
      </c>
      <c r="AJ15" s="12">
        <v>2</v>
      </c>
      <c r="AK15" s="1" t="s">
        <v>9</v>
      </c>
      <c r="AL15" s="12">
        <v>2</v>
      </c>
      <c r="AM15" s="1" t="s">
        <v>9</v>
      </c>
      <c r="AN15" s="12">
        <v>1</v>
      </c>
    </row>
    <row r="16" spans="1:42" x14ac:dyDescent="0.15">
      <c r="A16" s="1" t="s">
        <v>10</v>
      </c>
      <c r="B16" s="10">
        <v>1</v>
      </c>
      <c r="C16" s="1" t="s">
        <v>10</v>
      </c>
      <c r="D16" s="10">
        <v>1</v>
      </c>
      <c r="E16" s="1" t="s">
        <v>10</v>
      </c>
      <c r="F16" s="10">
        <v>1</v>
      </c>
      <c r="G16" s="1" t="s">
        <v>10</v>
      </c>
      <c r="H16" s="10">
        <v>1</v>
      </c>
      <c r="I16" s="1" t="s">
        <v>10</v>
      </c>
      <c r="J16" s="10">
        <v>1</v>
      </c>
      <c r="K16" s="1" t="s">
        <v>10</v>
      </c>
      <c r="L16" s="10">
        <v>1</v>
      </c>
      <c r="M16" s="1" t="s">
        <v>10</v>
      </c>
      <c r="N16" s="10">
        <v>1</v>
      </c>
      <c r="O16" s="1" t="s">
        <v>10</v>
      </c>
      <c r="P16" s="10">
        <v>1</v>
      </c>
      <c r="Q16" s="1" t="s">
        <v>10</v>
      </c>
      <c r="R16" s="10">
        <v>1</v>
      </c>
      <c r="S16" s="1" t="s">
        <v>10</v>
      </c>
      <c r="T16" s="10">
        <v>1</v>
      </c>
      <c r="U16" s="1" t="s">
        <v>10</v>
      </c>
      <c r="V16" s="10">
        <v>1</v>
      </c>
      <c r="W16" s="1" t="s">
        <v>10</v>
      </c>
      <c r="X16" s="10">
        <v>1</v>
      </c>
      <c r="Y16" s="1" t="s">
        <v>10</v>
      </c>
      <c r="Z16" s="10">
        <v>1</v>
      </c>
      <c r="AA16" s="1" t="s">
        <v>10</v>
      </c>
      <c r="AB16" s="10">
        <v>1</v>
      </c>
      <c r="AC16" s="1" t="s">
        <v>10</v>
      </c>
      <c r="AD16" s="10">
        <v>1</v>
      </c>
      <c r="AE16" s="1" t="s">
        <v>10</v>
      </c>
      <c r="AF16" s="10">
        <v>1</v>
      </c>
      <c r="AG16" s="1" t="s">
        <v>10</v>
      </c>
      <c r="AH16" s="10">
        <v>1</v>
      </c>
      <c r="AI16" s="1" t="s">
        <v>10</v>
      </c>
      <c r="AJ16" s="10">
        <v>1</v>
      </c>
      <c r="AK16" s="1" t="s">
        <v>10</v>
      </c>
      <c r="AL16" s="10">
        <v>1</v>
      </c>
      <c r="AM16" s="1" t="s">
        <v>10</v>
      </c>
      <c r="AN16" s="10">
        <v>1</v>
      </c>
    </row>
    <row r="17" spans="1:40" ht="15" thickBot="1" x14ac:dyDescent="0.2">
      <c r="A17" s="1" t="s">
        <v>11</v>
      </c>
      <c r="B17" s="11" t="s">
        <v>131</v>
      </c>
      <c r="C17" s="1" t="s">
        <v>11</v>
      </c>
      <c r="D17" s="11" t="s">
        <v>131</v>
      </c>
      <c r="E17" s="1" t="s">
        <v>11</v>
      </c>
      <c r="F17" s="11" t="s">
        <v>131</v>
      </c>
      <c r="G17" s="1" t="s">
        <v>11</v>
      </c>
      <c r="H17" s="11">
        <v>1</v>
      </c>
      <c r="I17" s="1" t="s">
        <v>11</v>
      </c>
      <c r="J17" s="11" t="s">
        <v>131</v>
      </c>
      <c r="K17" s="1" t="s">
        <v>11</v>
      </c>
      <c r="L17" s="11">
        <v>1</v>
      </c>
      <c r="M17" s="1" t="s">
        <v>11</v>
      </c>
      <c r="N17" s="11">
        <v>1</v>
      </c>
      <c r="O17" s="1" t="s">
        <v>11</v>
      </c>
      <c r="P17" s="11" t="s">
        <v>131</v>
      </c>
      <c r="Q17" s="1" t="s">
        <v>11</v>
      </c>
      <c r="R17" s="11">
        <v>1</v>
      </c>
      <c r="S17" s="1" t="s">
        <v>11</v>
      </c>
      <c r="T17" s="11" t="s">
        <v>131</v>
      </c>
      <c r="U17" s="1" t="s">
        <v>11</v>
      </c>
      <c r="V17" s="11" t="s">
        <v>131</v>
      </c>
      <c r="W17" s="1" t="s">
        <v>11</v>
      </c>
      <c r="X17" s="11">
        <v>1</v>
      </c>
      <c r="Y17" s="1" t="s">
        <v>11</v>
      </c>
      <c r="Z17" s="11">
        <v>1</v>
      </c>
      <c r="AA17" s="1" t="s">
        <v>11</v>
      </c>
      <c r="AB17" s="11">
        <v>1</v>
      </c>
      <c r="AC17" s="1" t="s">
        <v>11</v>
      </c>
      <c r="AD17" s="11" t="s">
        <v>131</v>
      </c>
      <c r="AE17" s="1" t="s">
        <v>11</v>
      </c>
      <c r="AF17" s="11" t="s">
        <v>131</v>
      </c>
      <c r="AG17" s="1" t="s">
        <v>11</v>
      </c>
      <c r="AH17" s="11">
        <v>1</v>
      </c>
      <c r="AI17" s="1" t="s">
        <v>11</v>
      </c>
      <c r="AJ17" s="11" t="s">
        <v>131</v>
      </c>
      <c r="AK17" s="1" t="s">
        <v>11</v>
      </c>
      <c r="AL17" s="11">
        <v>1</v>
      </c>
      <c r="AM17" s="1" t="s">
        <v>11</v>
      </c>
      <c r="AN17" s="11" t="s">
        <v>131</v>
      </c>
    </row>
    <row r="18" spans="1:40" x14ac:dyDescent="0.15">
      <c r="A18" s="1" t="s">
        <v>12</v>
      </c>
      <c r="B18" s="12">
        <v>1</v>
      </c>
      <c r="C18" s="1" t="s">
        <v>12</v>
      </c>
      <c r="D18" s="12">
        <v>1</v>
      </c>
      <c r="E18" s="1" t="s">
        <v>12</v>
      </c>
      <c r="F18" s="12">
        <v>1</v>
      </c>
      <c r="G18" s="1" t="s">
        <v>12</v>
      </c>
      <c r="H18" s="12">
        <v>1</v>
      </c>
      <c r="I18" s="1" t="s">
        <v>12</v>
      </c>
      <c r="J18" s="12">
        <v>1</v>
      </c>
      <c r="K18" s="1" t="s">
        <v>12</v>
      </c>
      <c r="L18" s="12">
        <v>1</v>
      </c>
      <c r="M18" s="1" t="s">
        <v>12</v>
      </c>
      <c r="N18" s="12">
        <v>1</v>
      </c>
      <c r="O18" s="1" t="s">
        <v>12</v>
      </c>
      <c r="P18" s="12">
        <v>1</v>
      </c>
      <c r="Q18" s="1" t="s">
        <v>12</v>
      </c>
      <c r="R18" s="12">
        <v>1</v>
      </c>
      <c r="S18" s="1" t="s">
        <v>12</v>
      </c>
      <c r="T18" s="12">
        <v>1</v>
      </c>
      <c r="U18" s="1" t="s">
        <v>12</v>
      </c>
      <c r="V18" s="12">
        <v>1</v>
      </c>
      <c r="W18" s="1" t="s">
        <v>12</v>
      </c>
      <c r="X18" s="12">
        <v>1</v>
      </c>
      <c r="Y18" s="1" t="s">
        <v>12</v>
      </c>
      <c r="Z18" s="12">
        <v>1</v>
      </c>
      <c r="AA18" s="1" t="s">
        <v>12</v>
      </c>
      <c r="AB18" s="12">
        <v>1</v>
      </c>
      <c r="AC18" s="1" t="s">
        <v>12</v>
      </c>
      <c r="AD18" s="12">
        <v>1</v>
      </c>
      <c r="AE18" s="1" t="s">
        <v>12</v>
      </c>
      <c r="AF18" s="12">
        <v>1</v>
      </c>
      <c r="AG18" s="1" t="s">
        <v>12</v>
      </c>
      <c r="AH18" s="12">
        <v>1</v>
      </c>
      <c r="AI18" s="1" t="s">
        <v>12</v>
      </c>
      <c r="AJ18" s="12">
        <v>1</v>
      </c>
      <c r="AK18" s="1" t="s">
        <v>12</v>
      </c>
      <c r="AL18" s="12">
        <v>1</v>
      </c>
      <c r="AM18" s="1" t="s">
        <v>12</v>
      </c>
      <c r="AN18" s="12">
        <v>1</v>
      </c>
    </row>
    <row r="19" spans="1:40" x14ac:dyDescent="0.15">
      <c r="A19" s="1" t="s">
        <v>13</v>
      </c>
      <c r="B19" s="10">
        <v>1</v>
      </c>
      <c r="C19" s="1" t="s">
        <v>13</v>
      </c>
      <c r="D19" s="10">
        <v>1</v>
      </c>
      <c r="E19" s="1" t="s">
        <v>13</v>
      </c>
      <c r="F19" s="10">
        <v>2</v>
      </c>
      <c r="G19" s="1" t="s">
        <v>13</v>
      </c>
      <c r="H19" s="10">
        <v>1</v>
      </c>
      <c r="I19" s="1" t="s">
        <v>13</v>
      </c>
      <c r="J19" s="10">
        <v>1</v>
      </c>
      <c r="K19" s="1" t="s">
        <v>13</v>
      </c>
      <c r="L19" s="10">
        <v>1</v>
      </c>
      <c r="M19" s="1" t="s">
        <v>13</v>
      </c>
      <c r="N19" s="10">
        <v>1</v>
      </c>
      <c r="O19" s="1" t="s">
        <v>13</v>
      </c>
      <c r="P19" s="10">
        <v>1</v>
      </c>
      <c r="Q19" s="1" t="s">
        <v>13</v>
      </c>
      <c r="R19" s="10">
        <v>1</v>
      </c>
      <c r="S19" s="1" t="s">
        <v>13</v>
      </c>
      <c r="T19" s="10">
        <v>1</v>
      </c>
      <c r="U19" s="1" t="s">
        <v>13</v>
      </c>
      <c r="V19" s="10">
        <v>1</v>
      </c>
      <c r="W19" s="1" t="s">
        <v>13</v>
      </c>
      <c r="X19" s="10">
        <v>1</v>
      </c>
      <c r="Y19" s="1" t="s">
        <v>13</v>
      </c>
      <c r="Z19" s="10">
        <v>1</v>
      </c>
      <c r="AA19" s="1" t="s">
        <v>13</v>
      </c>
      <c r="AB19" s="10" t="s">
        <v>131</v>
      </c>
      <c r="AC19" s="1" t="s">
        <v>13</v>
      </c>
      <c r="AD19" s="10">
        <v>2</v>
      </c>
      <c r="AE19" s="1" t="s">
        <v>13</v>
      </c>
      <c r="AF19" s="10">
        <v>1</v>
      </c>
      <c r="AG19" s="1" t="s">
        <v>13</v>
      </c>
      <c r="AH19" s="10">
        <v>1</v>
      </c>
      <c r="AI19" s="1" t="s">
        <v>13</v>
      </c>
      <c r="AJ19" s="10">
        <v>1</v>
      </c>
      <c r="AK19" s="1" t="s">
        <v>13</v>
      </c>
      <c r="AL19" s="10">
        <v>1</v>
      </c>
      <c r="AM19" s="1" t="s">
        <v>13</v>
      </c>
      <c r="AN19" s="10">
        <v>2</v>
      </c>
    </row>
    <row r="20" spans="1:40" x14ac:dyDescent="0.15">
      <c r="A20" s="1" t="s">
        <v>14</v>
      </c>
      <c r="B20" s="10">
        <v>1</v>
      </c>
      <c r="C20" s="1" t="s">
        <v>14</v>
      </c>
      <c r="D20" s="10">
        <v>1</v>
      </c>
      <c r="E20" s="1" t="s">
        <v>14</v>
      </c>
      <c r="F20" s="10">
        <v>1</v>
      </c>
      <c r="G20" s="1" t="s">
        <v>14</v>
      </c>
      <c r="H20" s="10">
        <v>1</v>
      </c>
      <c r="I20" s="1" t="s">
        <v>14</v>
      </c>
      <c r="J20" s="10">
        <v>1</v>
      </c>
      <c r="K20" s="1" t="s">
        <v>14</v>
      </c>
      <c r="L20" s="10">
        <v>1</v>
      </c>
      <c r="M20" s="1" t="s">
        <v>14</v>
      </c>
      <c r="N20" s="10">
        <v>1</v>
      </c>
      <c r="O20" s="1" t="s">
        <v>14</v>
      </c>
      <c r="P20" s="10">
        <v>1</v>
      </c>
      <c r="Q20" s="1" t="s">
        <v>14</v>
      </c>
      <c r="R20" s="10" t="s">
        <v>19</v>
      </c>
      <c r="S20" s="1" t="s">
        <v>14</v>
      </c>
      <c r="T20" s="10">
        <v>1</v>
      </c>
      <c r="U20" s="1" t="s">
        <v>14</v>
      </c>
      <c r="V20" s="10">
        <v>1</v>
      </c>
      <c r="W20" s="1" t="s">
        <v>14</v>
      </c>
      <c r="X20" s="10">
        <v>1</v>
      </c>
      <c r="Y20" s="1" t="s">
        <v>14</v>
      </c>
      <c r="Z20" s="10">
        <v>1</v>
      </c>
      <c r="AA20" s="1" t="s">
        <v>14</v>
      </c>
      <c r="AB20" s="10">
        <v>1</v>
      </c>
      <c r="AC20" s="1" t="s">
        <v>14</v>
      </c>
      <c r="AD20" s="10">
        <v>1</v>
      </c>
      <c r="AE20" s="1" t="s">
        <v>14</v>
      </c>
      <c r="AF20" s="10">
        <v>1</v>
      </c>
      <c r="AG20" s="1" t="s">
        <v>14</v>
      </c>
      <c r="AH20" s="10">
        <v>1</v>
      </c>
      <c r="AI20" s="1" t="s">
        <v>14</v>
      </c>
      <c r="AJ20" s="10">
        <v>1</v>
      </c>
      <c r="AK20" s="1" t="s">
        <v>14</v>
      </c>
      <c r="AL20" s="10">
        <v>1</v>
      </c>
      <c r="AM20" s="1" t="s">
        <v>14</v>
      </c>
      <c r="AN20" s="10">
        <v>1</v>
      </c>
    </row>
    <row r="21" spans="1:40" ht="15" thickBot="1" x14ac:dyDescent="0.2">
      <c r="A21" s="1" t="s">
        <v>15</v>
      </c>
      <c r="B21" s="13">
        <v>1</v>
      </c>
      <c r="C21" s="1" t="s">
        <v>15</v>
      </c>
      <c r="D21" s="13">
        <v>1</v>
      </c>
      <c r="E21" s="1" t="s">
        <v>15</v>
      </c>
      <c r="F21" s="13">
        <v>1</v>
      </c>
      <c r="G21" s="1" t="s">
        <v>15</v>
      </c>
      <c r="H21" s="13" t="s">
        <v>131</v>
      </c>
      <c r="I21" s="1" t="s">
        <v>15</v>
      </c>
      <c r="J21" s="13">
        <v>1</v>
      </c>
      <c r="K21" s="1" t="s">
        <v>15</v>
      </c>
      <c r="L21" s="13">
        <v>1</v>
      </c>
      <c r="M21" s="1" t="s">
        <v>15</v>
      </c>
      <c r="N21" s="13">
        <v>1</v>
      </c>
      <c r="O21" s="1" t="s">
        <v>15</v>
      </c>
      <c r="P21" s="13">
        <v>1</v>
      </c>
      <c r="Q21" s="1" t="s">
        <v>15</v>
      </c>
      <c r="R21" s="13">
        <v>1</v>
      </c>
      <c r="S21" s="1" t="s">
        <v>15</v>
      </c>
      <c r="T21" s="13">
        <v>1</v>
      </c>
      <c r="U21" s="1" t="s">
        <v>15</v>
      </c>
      <c r="V21" s="13">
        <v>1</v>
      </c>
      <c r="W21" s="1" t="s">
        <v>15</v>
      </c>
      <c r="X21" s="13">
        <v>1</v>
      </c>
      <c r="Y21" s="1" t="s">
        <v>15</v>
      </c>
      <c r="Z21" s="13">
        <v>1</v>
      </c>
      <c r="AA21" s="1" t="s">
        <v>15</v>
      </c>
      <c r="AB21" s="13">
        <v>2</v>
      </c>
      <c r="AC21" s="1" t="s">
        <v>15</v>
      </c>
      <c r="AD21" s="13">
        <v>1</v>
      </c>
      <c r="AE21" s="1" t="s">
        <v>15</v>
      </c>
      <c r="AF21" s="13">
        <v>1</v>
      </c>
      <c r="AG21" s="1" t="s">
        <v>15</v>
      </c>
      <c r="AH21" s="13">
        <v>1</v>
      </c>
      <c r="AI21" s="1" t="s">
        <v>15</v>
      </c>
      <c r="AJ21" s="13">
        <v>1</v>
      </c>
      <c r="AK21" s="1" t="s">
        <v>15</v>
      </c>
      <c r="AL21" s="13">
        <v>1</v>
      </c>
      <c r="AM21" s="1" t="s">
        <v>15</v>
      </c>
      <c r="AN21" s="13">
        <v>1</v>
      </c>
    </row>
    <row r="22" spans="1:40" ht="15.75" thickTop="1" thickBot="1" x14ac:dyDescent="0.2">
      <c r="A22" s="4"/>
      <c r="B22" s="7" t="str">
        <f>A78</f>
        <v>OK</v>
      </c>
      <c r="D22" s="7" t="str">
        <f>B78</f>
        <v>OK</v>
      </c>
      <c r="F22" s="7" t="str">
        <f>C78</f>
        <v>OK</v>
      </c>
      <c r="H22" s="7" t="str">
        <f>D78</f>
        <v>OK</v>
      </c>
      <c r="J22" s="7" t="str">
        <f>E78</f>
        <v>OK</v>
      </c>
      <c r="L22" s="7" t="str">
        <f>F78</f>
        <v>OK</v>
      </c>
      <c r="N22" s="7" t="str">
        <f>G78</f>
        <v>OK</v>
      </c>
      <c r="P22" s="7" t="str">
        <f>H78</f>
        <v>OK</v>
      </c>
      <c r="R22" s="7" t="str">
        <f>I78</f>
        <v>OK</v>
      </c>
      <c r="T22" s="7" t="str">
        <f>J78</f>
        <v>OK</v>
      </c>
      <c r="V22" s="7" t="str">
        <f>K78</f>
        <v>OK</v>
      </c>
      <c r="X22" s="7" t="str">
        <f>L78</f>
        <v>OK</v>
      </c>
      <c r="Z22" s="7" t="str">
        <f>M78</f>
        <v>OK</v>
      </c>
      <c r="AB22" s="7" t="str">
        <f>N78</f>
        <v>OK</v>
      </c>
      <c r="AD22" s="7" t="str">
        <f>O78</f>
        <v>OK</v>
      </c>
      <c r="AF22" s="7" t="str">
        <f>P78</f>
        <v>OK</v>
      </c>
      <c r="AH22" s="7" t="str">
        <f>Q78</f>
        <v>OK</v>
      </c>
      <c r="AJ22" s="7" t="str">
        <f>R78</f>
        <v>OK</v>
      </c>
      <c r="AL22" s="7" t="str">
        <f>S78</f>
        <v>OK</v>
      </c>
      <c r="AN22" s="7" t="str">
        <f>T78</f>
        <v>OK</v>
      </c>
    </row>
    <row r="23" spans="1:40" ht="15" thickTop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15">
      <c r="A24" s="4"/>
      <c r="B24" s="213" t="s">
        <v>16</v>
      </c>
      <c r="C24" s="4"/>
      <c r="D24" s="213" t="s">
        <v>16</v>
      </c>
      <c r="E24" s="4"/>
      <c r="F24" s="213" t="s">
        <v>16</v>
      </c>
      <c r="G24" s="4"/>
      <c r="H24" s="213" t="s">
        <v>16</v>
      </c>
      <c r="I24" s="4"/>
      <c r="J24" s="213" t="s">
        <v>16</v>
      </c>
      <c r="K24" s="4"/>
      <c r="L24" s="213" t="s">
        <v>16</v>
      </c>
      <c r="M24" s="4"/>
      <c r="N24" s="213" t="s">
        <v>16</v>
      </c>
      <c r="O24" s="4"/>
      <c r="P24" s="213" t="s">
        <v>16</v>
      </c>
      <c r="Q24" s="4"/>
      <c r="R24" s="213" t="s">
        <v>16</v>
      </c>
      <c r="S24" s="4"/>
      <c r="T24" s="213" t="s">
        <v>16</v>
      </c>
      <c r="U24" s="4"/>
      <c r="V24" s="213" t="s">
        <v>16</v>
      </c>
      <c r="W24" s="4"/>
      <c r="X24" s="213" t="s">
        <v>16</v>
      </c>
      <c r="Y24" s="4"/>
      <c r="Z24" s="213" t="s">
        <v>16</v>
      </c>
      <c r="AA24" s="4"/>
      <c r="AB24" s="213" t="s">
        <v>16</v>
      </c>
      <c r="AC24" s="4"/>
      <c r="AD24" s="213" t="s">
        <v>16</v>
      </c>
      <c r="AE24" s="4"/>
      <c r="AF24" s="213" t="s">
        <v>16</v>
      </c>
      <c r="AG24" s="4"/>
      <c r="AH24" s="213" t="s">
        <v>16</v>
      </c>
      <c r="AI24" s="4"/>
      <c r="AJ24" s="213" t="s">
        <v>16</v>
      </c>
      <c r="AK24" s="4"/>
      <c r="AL24" s="213" t="s">
        <v>16</v>
      </c>
      <c r="AM24" s="4"/>
      <c r="AN24" s="213" t="s">
        <v>16</v>
      </c>
    </row>
    <row r="25" spans="1:40" ht="15" thickBot="1" x14ac:dyDescent="0.2">
      <c r="A25" s="4"/>
      <c r="B25" s="215"/>
      <c r="C25" s="4"/>
      <c r="D25" s="215"/>
      <c r="E25" s="4"/>
      <c r="F25" s="215"/>
      <c r="G25" s="4"/>
      <c r="H25" s="215"/>
      <c r="I25" s="4"/>
      <c r="J25" s="215"/>
      <c r="K25" s="4"/>
      <c r="L25" s="215"/>
      <c r="M25" s="4"/>
      <c r="N25" s="215"/>
      <c r="O25" s="4"/>
      <c r="P25" s="215"/>
      <c r="Q25" s="4"/>
      <c r="R25" s="215"/>
      <c r="S25" s="4"/>
      <c r="T25" s="215"/>
      <c r="U25" s="4"/>
      <c r="V25" s="215"/>
      <c r="W25" s="4"/>
      <c r="X25" s="215"/>
      <c r="Y25" s="4"/>
      <c r="Z25" s="215"/>
      <c r="AA25" s="4"/>
      <c r="AB25" s="215"/>
      <c r="AC25" s="4"/>
      <c r="AD25" s="215"/>
      <c r="AE25" s="4"/>
      <c r="AF25" s="215"/>
      <c r="AG25" s="4"/>
      <c r="AH25" s="215"/>
      <c r="AI25" s="4"/>
      <c r="AJ25" s="215"/>
      <c r="AK25" s="4"/>
      <c r="AL25" s="215"/>
      <c r="AM25" s="4"/>
      <c r="AN25" s="215"/>
    </row>
    <row r="26" spans="1:40" ht="15.75" thickTop="1" thickBot="1" x14ac:dyDescent="0.2">
      <c r="A26" s="4"/>
      <c r="B26" s="5" t="str">
        <f>DB!K27</f>
        <v>Agger</v>
      </c>
      <c r="C26" s="6"/>
      <c r="D26" s="5" t="str">
        <f>DB!K28</f>
        <v>Anderup</v>
      </c>
      <c r="E26" s="6"/>
      <c r="F26" s="5" t="str">
        <f>DB!K29</f>
        <v>Cottee</v>
      </c>
      <c r="G26" s="6"/>
      <c r="H26" s="5" t="str">
        <f>DB!K30</f>
        <v>Culopip</v>
      </c>
      <c r="I26" s="6"/>
      <c r="J26" s="5" t="str">
        <f>DB!K31</f>
        <v>Degnen</v>
      </c>
      <c r="K26" s="6"/>
      <c r="L26" s="5" t="str">
        <f>DB!K32</f>
        <v>Far</v>
      </c>
      <c r="M26" s="6"/>
      <c r="N26" s="5" t="str">
        <f>DB!K33</f>
        <v>Fox</v>
      </c>
      <c r="O26" s="6"/>
      <c r="P26" s="5" t="str">
        <f>DB!K34</f>
        <v>Halvor</v>
      </c>
      <c r="Q26" s="6"/>
      <c r="R26" s="5" t="str">
        <f>DB!K35</f>
        <v>Himbo</v>
      </c>
      <c r="S26" s="6"/>
      <c r="T26" s="5" t="str">
        <f>DB!K36</f>
        <v>IANRUSH</v>
      </c>
      <c r="U26" s="6"/>
      <c r="V26" s="5" t="str">
        <f>DB!K37</f>
        <v>Kailua</v>
      </c>
      <c r="W26" s="6"/>
      <c r="X26" s="5" t="str">
        <f>DB!K38</f>
        <v>Kinks</v>
      </c>
      <c r="Y26" s="6"/>
      <c r="Z26" s="5" t="str">
        <f>DB!K39</f>
        <v>Laplace</v>
      </c>
      <c r="AA26" s="6"/>
      <c r="AB26" s="5" t="str">
        <f>DB!K40</f>
        <v>Lions</v>
      </c>
      <c r="AC26" s="6"/>
      <c r="AD26" s="5" t="str">
        <f>DB!K41</f>
        <v>Livpool</v>
      </c>
      <c r="AE26" s="6"/>
      <c r="AF26" s="5" t="str">
        <f>DB!K42</f>
        <v>MFP</v>
      </c>
      <c r="AG26" s="6"/>
      <c r="AH26" s="5" t="str">
        <f>DB!K43</f>
        <v>Nemelig</v>
      </c>
      <c r="AI26" s="6"/>
      <c r="AJ26" s="5" t="str">
        <f>DB!K44</f>
        <v>Percy</v>
      </c>
      <c r="AK26" s="6"/>
      <c r="AL26" s="5" t="str">
        <f>DB!K45</f>
        <v>Tøfting</v>
      </c>
      <c r="AM26" s="6"/>
      <c r="AN26" s="5" t="str">
        <f>DB!K46</f>
        <v>Zico</v>
      </c>
    </row>
    <row r="27" spans="1:40" ht="15.75" thickTop="1" thickBot="1" x14ac:dyDescent="0.2">
      <c r="A27" s="4"/>
      <c r="B27" s="7" t="str">
        <f>IF(DB!M27=1,"Disket",IF(DB!O27=1,"Udmeldt","Status"))</f>
        <v>Status</v>
      </c>
      <c r="C27" s="4"/>
      <c r="D27" s="7" t="str">
        <f>IF(DB!M28=1,"Disket",IF(DB!O28=1,"Udmeldt","Status"))</f>
        <v>Status</v>
      </c>
      <c r="E27" s="4"/>
      <c r="F27" s="7" t="str">
        <f>IF(DB!M29=1,"Disket",IF(DB!O29=1,"Udmeldt","Status"))</f>
        <v>Status</v>
      </c>
      <c r="G27" s="4"/>
      <c r="H27" s="7" t="str">
        <f>IF(DB!M30=1,"Disket",IF(DB!O30=1,"Udmeldt","Status"))</f>
        <v>Status</v>
      </c>
      <c r="I27" s="4"/>
      <c r="J27" s="7" t="str">
        <f>IF(DB!M31=1,"Disket",IF(DB!O31=1,"Udmeldt","Status"))</f>
        <v>Status</v>
      </c>
      <c r="K27" s="4"/>
      <c r="L27" s="7" t="str">
        <f>IF(DB!M32=1,"Disket",IF(DB!O32=1,"Udmeldt","Status"))</f>
        <v>Status</v>
      </c>
      <c r="M27" s="4"/>
      <c r="N27" s="7" t="str">
        <f>IF(DB!M33=1,"Disket",IF(DB!O33=1,"Udmeldt","Status"))</f>
        <v>Status</v>
      </c>
      <c r="O27" s="4"/>
      <c r="P27" s="7" t="str">
        <f>IF(DB!M34=1,"Disket",IF(DB!O34=1,"Udmeldt","Status"))</f>
        <v>Status</v>
      </c>
      <c r="Q27" s="4"/>
      <c r="R27" s="7" t="str">
        <f>IF(DB!M35=1,"Disket",IF(DB!O35=1,"Udmeldt","Status"))</f>
        <v>Status</v>
      </c>
      <c r="S27" s="4"/>
      <c r="T27" s="7" t="str">
        <f>IF(DB!M36=1,"Disket",IF(DB!O36=1,"Udmeldt","Status"))</f>
        <v>Status</v>
      </c>
      <c r="U27" s="4"/>
      <c r="V27" s="7" t="str">
        <f>IF(DB!M37=1,"Disket",IF(DB!O37=1,"Udmeldt","Status"))</f>
        <v>Status</v>
      </c>
      <c r="W27" s="4"/>
      <c r="X27" s="7" t="str">
        <f>IF(DB!M38=1,"Disket",IF(DB!O38=1,"Udmeldt","Status"))</f>
        <v>Status</v>
      </c>
      <c r="Y27" s="4"/>
      <c r="Z27" s="7" t="str">
        <f>IF(DB!M39=1,"Disket",IF(DB!O39=1,"Udmeldt","Status"))</f>
        <v>Status</v>
      </c>
      <c r="AA27" s="4"/>
      <c r="AB27" s="7" t="str">
        <f>IF(DB!M40=1,"Disket",IF(DB!O40=1,"Udmeldt","Status"))</f>
        <v>Status</v>
      </c>
      <c r="AC27" s="4"/>
      <c r="AD27" s="7" t="str">
        <f>IF(DB!M41=1,"Disket",IF(DB!O41=1,"Udmeldt","Status"))</f>
        <v>Status</v>
      </c>
      <c r="AE27" s="4"/>
      <c r="AF27" s="7" t="str">
        <f>IF(DB!M42=1,"Disket",IF(DB!O42=1,"Udmeldt","Status"))</f>
        <v>Status</v>
      </c>
      <c r="AG27" s="4"/>
      <c r="AH27" s="7" t="str">
        <f>IF(DB!M43=1,"Disket",IF(DB!O43=1,"Udmeldt","Status"))</f>
        <v>Status</v>
      </c>
      <c r="AI27" s="4"/>
      <c r="AJ27" s="7" t="str">
        <f>IF(DB!M44=1,"Disket",IF(DB!O44=1,"Udmeldt","Status"))</f>
        <v>Status</v>
      </c>
      <c r="AK27" s="4"/>
      <c r="AL27" s="7" t="str">
        <f>IF(DB!M45=1,"Disket",IF(DB!O45=1,"Udmeldt","Status"))</f>
        <v>Status</v>
      </c>
      <c r="AM27" s="4"/>
      <c r="AN27" s="7" t="str">
        <f>IF(DB!M46=1,"Disket",IF(DB!O46=1,"Udmeldt","Status"))</f>
        <v>Status</v>
      </c>
    </row>
    <row r="28" spans="1:40" ht="15.75" thickTop="1" thickBot="1" x14ac:dyDescent="0.2">
      <c r="A28" s="4"/>
      <c r="B28" s="8"/>
      <c r="C28" s="4"/>
      <c r="D28" s="8"/>
      <c r="E28" s="4"/>
      <c r="F28" s="8"/>
      <c r="G28" s="4"/>
      <c r="H28" s="8"/>
      <c r="I28" s="4"/>
      <c r="J28" s="8"/>
      <c r="K28" s="4"/>
      <c r="L28" s="8"/>
      <c r="M28" s="4"/>
      <c r="N28" s="8"/>
      <c r="O28" s="4"/>
      <c r="P28" s="8"/>
      <c r="Q28" s="4"/>
      <c r="R28" s="8"/>
      <c r="S28" s="4"/>
      <c r="T28" s="8" t="s">
        <v>18</v>
      </c>
      <c r="U28" s="4"/>
      <c r="V28" s="8"/>
      <c r="W28" s="4"/>
      <c r="X28" s="8"/>
      <c r="Y28" s="4"/>
      <c r="Z28" s="8"/>
      <c r="AA28" s="4"/>
      <c r="AB28" s="8"/>
      <c r="AC28" s="4"/>
      <c r="AD28" s="8"/>
      <c r="AE28" s="4"/>
      <c r="AF28" s="8"/>
      <c r="AG28" s="4"/>
      <c r="AH28" s="8"/>
      <c r="AI28" s="4"/>
      <c r="AJ28" s="8"/>
      <c r="AK28" s="4"/>
      <c r="AL28" s="8"/>
      <c r="AM28" s="4"/>
      <c r="AN28" s="8"/>
    </row>
    <row r="29" spans="1:40" ht="15.75" thickTop="1" thickBot="1" x14ac:dyDescent="0.2">
      <c r="A29" s="4"/>
      <c r="B29" s="7" t="s">
        <v>2</v>
      </c>
      <c r="C29" s="4"/>
      <c r="D29" s="7" t="s">
        <v>2</v>
      </c>
      <c r="E29" s="4"/>
      <c r="F29" s="7" t="s">
        <v>2</v>
      </c>
      <c r="G29" s="4"/>
      <c r="H29" s="7" t="s">
        <v>2</v>
      </c>
      <c r="I29" s="4"/>
      <c r="J29" s="7" t="s">
        <v>2</v>
      </c>
      <c r="K29" s="4"/>
      <c r="L29" s="7" t="s">
        <v>2</v>
      </c>
      <c r="M29" s="4"/>
      <c r="N29" s="7" t="s">
        <v>2</v>
      </c>
      <c r="O29" s="4"/>
      <c r="P29" s="7" t="s">
        <v>2</v>
      </c>
      <c r="Q29" s="4"/>
      <c r="R29" s="7" t="s">
        <v>2</v>
      </c>
      <c r="S29" s="4"/>
      <c r="T29" s="7" t="s">
        <v>2</v>
      </c>
      <c r="U29" s="4"/>
      <c r="V29" s="7" t="s">
        <v>2</v>
      </c>
      <c r="W29" s="4"/>
      <c r="X29" s="7" t="s">
        <v>2</v>
      </c>
      <c r="Y29" s="4"/>
      <c r="Z29" s="7" t="s">
        <v>2</v>
      </c>
      <c r="AA29" s="4"/>
      <c r="AB29" s="7" t="s">
        <v>2</v>
      </c>
      <c r="AC29" s="4"/>
      <c r="AD29" s="7" t="s">
        <v>2</v>
      </c>
      <c r="AE29" s="4"/>
      <c r="AF29" s="7" t="s">
        <v>2</v>
      </c>
      <c r="AG29" s="4"/>
      <c r="AH29" s="7" t="s">
        <v>2</v>
      </c>
      <c r="AI29" s="4"/>
      <c r="AJ29" s="7" t="s">
        <v>2</v>
      </c>
      <c r="AK29" s="4"/>
      <c r="AL29" s="7" t="s">
        <v>2</v>
      </c>
      <c r="AM29" s="4"/>
      <c r="AN29" s="7" t="s">
        <v>2</v>
      </c>
    </row>
    <row r="30" spans="1:40" ht="15" thickTop="1" x14ac:dyDescent="0.15">
      <c r="A30" s="1" t="s">
        <v>3</v>
      </c>
      <c r="B30" s="9">
        <v>1</v>
      </c>
      <c r="C30" s="1" t="s">
        <v>3</v>
      </c>
      <c r="D30" s="9">
        <v>1</v>
      </c>
      <c r="E30" s="1" t="s">
        <v>3</v>
      </c>
      <c r="F30" s="9">
        <v>1</v>
      </c>
      <c r="G30" s="1" t="s">
        <v>3</v>
      </c>
      <c r="H30" s="9">
        <v>1</v>
      </c>
      <c r="I30" s="1" t="s">
        <v>3</v>
      </c>
      <c r="J30" s="9">
        <v>1</v>
      </c>
      <c r="K30" s="1" t="s">
        <v>3</v>
      </c>
      <c r="L30" s="9">
        <v>1</v>
      </c>
      <c r="M30" s="1" t="s">
        <v>3</v>
      </c>
      <c r="N30" s="9">
        <v>1</v>
      </c>
      <c r="O30" s="1" t="s">
        <v>3</v>
      </c>
      <c r="P30" s="9">
        <v>1</v>
      </c>
      <c r="Q30" s="1" t="s">
        <v>3</v>
      </c>
      <c r="R30" s="9">
        <v>1</v>
      </c>
      <c r="S30" s="1" t="s">
        <v>3</v>
      </c>
      <c r="T30" s="9"/>
      <c r="U30" s="1" t="s">
        <v>3</v>
      </c>
      <c r="V30" s="9">
        <v>1</v>
      </c>
      <c r="W30" s="1" t="s">
        <v>3</v>
      </c>
      <c r="X30" s="9">
        <v>1</v>
      </c>
      <c r="Y30" s="1" t="s">
        <v>3</v>
      </c>
      <c r="Z30" s="9">
        <v>1</v>
      </c>
      <c r="AA30" s="1" t="s">
        <v>3</v>
      </c>
      <c r="AB30" s="9">
        <v>1</v>
      </c>
      <c r="AC30" s="1" t="s">
        <v>3</v>
      </c>
      <c r="AD30" s="9">
        <v>1</v>
      </c>
      <c r="AE30" s="1" t="s">
        <v>3</v>
      </c>
      <c r="AF30" s="9">
        <v>1</v>
      </c>
      <c r="AG30" s="1" t="s">
        <v>3</v>
      </c>
      <c r="AH30" s="9">
        <v>1</v>
      </c>
      <c r="AI30" s="1" t="s">
        <v>3</v>
      </c>
      <c r="AJ30" s="9">
        <v>1</v>
      </c>
      <c r="AK30" s="1" t="s">
        <v>3</v>
      </c>
      <c r="AL30" s="9">
        <v>1</v>
      </c>
      <c r="AM30" s="1" t="s">
        <v>3</v>
      </c>
      <c r="AN30" s="9">
        <v>1</v>
      </c>
    </row>
    <row r="31" spans="1:40" x14ac:dyDescent="0.15">
      <c r="A31" s="1" t="s">
        <v>4</v>
      </c>
      <c r="B31" s="10">
        <v>2</v>
      </c>
      <c r="C31" s="1" t="s">
        <v>4</v>
      </c>
      <c r="D31" s="10">
        <v>2</v>
      </c>
      <c r="E31" s="1" t="s">
        <v>4</v>
      </c>
      <c r="F31" s="10">
        <v>2</v>
      </c>
      <c r="G31" s="1" t="s">
        <v>4</v>
      </c>
      <c r="H31" s="10">
        <v>2</v>
      </c>
      <c r="I31" s="1" t="s">
        <v>4</v>
      </c>
      <c r="J31" s="10">
        <v>2</v>
      </c>
      <c r="K31" s="1" t="s">
        <v>4</v>
      </c>
      <c r="L31" s="10">
        <v>2</v>
      </c>
      <c r="M31" s="1" t="s">
        <v>4</v>
      </c>
      <c r="N31" s="10">
        <v>2</v>
      </c>
      <c r="O31" s="1" t="s">
        <v>4</v>
      </c>
      <c r="P31" s="10">
        <v>2</v>
      </c>
      <c r="Q31" s="1" t="s">
        <v>4</v>
      </c>
      <c r="R31" s="10">
        <v>2</v>
      </c>
      <c r="S31" s="1" t="s">
        <v>4</v>
      </c>
      <c r="T31" s="10"/>
      <c r="U31" s="1" t="s">
        <v>4</v>
      </c>
      <c r="V31" s="10">
        <v>2</v>
      </c>
      <c r="W31" s="1" t="s">
        <v>4</v>
      </c>
      <c r="X31" s="10">
        <v>2</v>
      </c>
      <c r="Y31" s="1" t="s">
        <v>4</v>
      </c>
      <c r="Z31" s="10">
        <v>2</v>
      </c>
      <c r="AA31" s="1" t="s">
        <v>4</v>
      </c>
      <c r="AB31" s="10">
        <v>2</v>
      </c>
      <c r="AC31" s="1" t="s">
        <v>4</v>
      </c>
      <c r="AD31" s="10">
        <v>2</v>
      </c>
      <c r="AE31" s="1" t="s">
        <v>4</v>
      </c>
      <c r="AF31" s="10">
        <v>2</v>
      </c>
      <c r="AG31" s="1" t="s">
        <v>4</v>
      </c>
      <c r="AH31" s="10">
        <v>1</v>
      </c>
      <c r="AI31" s="1" t="s">
        <v>4</v>
      </c>
      <c r="AJ31" s="10">
        <v>2</v>
      </c>
      <c r="AK31" s="1" t="s">
        <v>4</v>
      </c>
      <c r="AL31" s="10">
        <v>2</v>
      </c>
      <c r="AM31" s="1" t="s">
        <v>4</v>
      </c>
      <c r="AN31" s="10">
        <v>2</v>
      </c>
    </row>
    <row r="32" spans="1:40" ht="15" thickBot="1" x14ac:dyDescent="0.2">
      <c r="A32" s="1" t="s">
        <v>5</v>
      </c>
      <c r="B32" s="11">
        <v>2</v>
      </c>
      <c r="C32" s="1" t="s">
        <v>5</v>
      </c>
      <c r="D32" s="11">
        <v>1</v>
      </c>
      <c r="E32" s="1" t="s">
        <v>5</v>
      </c>
      <c r="F32" s="11">
        <v>2</v>
      </c>
      <c r="G32" s="1" t="s">
        <v>5</v>
      </c>
      <c r="H32" s="11">
        <v>1</v>
      </c>
      <c r="I32" s="1" t="s">
        <v>5</v>
      </c>
      <c r="J32" s="11">
        <v>1</v>
      </c>
      <c r="K32" s="1" t="s">
        <v>5</v>
      </c>
      <c r="L32" s="11">
        <v>2</v>
      </c>
      <c r="M32" s="1" t="s">
        <v>5</v>
      </c>
      <c r="N32" s="11">
        <v>1</v>
      </c>
      <c r="O32" s="1" t="s">
        <v>5</v>
      </c>
      <c r="P32" s="11" t="s">
        <v>131</v>
      </c>
      <c r="Q32" s="1" t="s">
        <v>5</v>
      </c>
      <c r="R32" s="11">
        <v>1</v>
      </c>
      <c r="S32" s="1" t="s">
        <v>5</v>
      </c>
      <c r="T32" s="11"/>
      <c r="U32" s="1" t="s">
        <v>5</v>
      </c>
      <c r="V32" s="11">
        <v>1</v>
      </c>
      <c r="W32" s="1" t="s">
        <v>5</v>
      </c>
      <c r="X32" s="11" t="s">
        <v>131</v>
      </c>
      <c r="Y32" s="1" t="s">
        <v>5</v>
      </c>
      <c r="Z32" s="11">
        <v>1</v>
      </c>
      <c r="AA32" s="1" t="s">
        <v>5</v>
      </c>
      <c r="AB32" s="11">
        <v>1</v>
      </c>
      <c r="AC32" s="1" t="s">
        <v>5</v>
      </c>
      <c r="AD32" s="11">
        <v>1</v>
      </c>
      <c r="AE32" s="1" t="s">
        <v>5</v>
      </c>
      <c r="AF32" s="11">
        <v>2</v>
      </c>
      <c r="AG32" s="1" t="s">
        <v>5</v>
      </c>
      <c r="AH32" s="11" t="s">
        <v>131</v>
      </c>
      <c r="AI32" s="1" t="s">
        <v>5</v>
      </c>
      <c r="AJ32" s="11">
        <v>1</v>
      </c>
      <c r="AK32" s="1" t="s">
        <v>5</v>
      </c>
      <c r="AL32" s="11" t="s">
        <v>131</v>
      </c>
      <c r="AM32" s="1" t="s">
        <v>5</v>
      </c>
      <c r="AN32" s="11">
        <v>2</v>
      </c>
    </row>
    <row r="33" spans="1:40" x14ac:dyDescent="0.15">
      <c r="A33" s="1" t="s">
        <v>6</v>
      </c>
      <c r="B33" s="12">
        <v>1</v>
      </c>
      <c r="C33" s="1" t="s">
        <v>6</v>
      </c>
      <c r="D33" s="12">
        <v>1</v>
      </c>
      <c r="E33" s="1" t="s">
        <v>6</v>
      </c>
      <c r="F33" s="12">
        <v>1</v>
      </c>
      <c r="G33" s="1" t="s">
        <v>6</v>
      </c>
      <c r="H33" s="12">
        <v>1</v>
      </c>
      <c r="I33" s="1" t="s">
        <v>6</v>
      </c>
      <c r="J33" s="12">
        <v>1</v>
      </c>
      <c r="K33" s="1" t="s">
        <v>6</v>
      </c>
      <c r="L33" s="12">
        <v>1</v>
      </c>
      <c r="M33" s="1" t="s">
        <v>6</v>
      </c>
      <c r="N33" s="12">
        <v>1</v>
      </c>
      <c r="O33" s="1" t="s">
        <v>6</v>
      </c>
      <c r="P33" s="12">
        <v>1</v>
      </c>
      <c r="Q33" s="1" t="s">
        <v>6</v>
      </c>
      <c r="R33" s="12">
        <v>1</v>
      </c>
      <c r="S33" s="1" t="s">
        <v>6</v>
      </c>
      <c r="T33" s="12"/>
      <c r="U33" s="1" t="s">
        <v>6</v>
      </c>
      <c r="V33" s="12">
        <v>1</v>
      </c>
      <c r="W33" s="1" t="s">
        <v>6</v>
      </c>
      <c r="X33" s="12">
        <v>1</v>
      </c>
      <c r="Y33" s="1" t="s">
        <v>6</v>
      </c>
      <c r="Z33" s="12">
        <v>1</v>
      </c>
      <c r="AA33" s="1" t="s">
        <v>6</v>
      </c>
      <c r="AB33" s="12">
        <v>1</v>
      </c>
      <c r="AC33" s="1" t="s">
        <v>6</v>
      </c>
      <c r="AD33" s="12">
        <v>1</v>
      </c>
      <c r="AE33" s="1" t="s">
        <v>6</v>
      </c>
      <c r="AF33" s="12">
        <v>1</v>
      </c>
      <c r="AG33" s="1" t="s">
        <v>6</v>
      </c>
      <c r="AH33" s="12">
        <v>1</v>
      </c>
      <c r="AI33" s="1" t="s">
        <v>6</v>
      </c>
      <c r="AJ33" s="12">
        <v>1</v>
      </c>
      <c r="AK33" s="1" t="s">
        <v>6</v>
      </c>
      <c r="AL33" s="12">
        <v>1</v>
      </c>
      <c r="AM33" s="1" t="s">
        <v>6</v>
      </c>
      <c r="AN33" s="12" t="s">
        <v>131</v>
      </c>
    </row>
    <row r="34" spans="1:40" x14ac:dyDescent="0.15">
      <c r="A34" s="1" t="s">
        <v>7</v>
      </c>
      <c r="B34" s="10">
        <v>1</v>
      </c>
      <c r="C34" s="1" t="s">
        <v>7</v>
      </c>
      <c r="D34" s="10">
        <v>1</v>
      </c>
      <c r="E34" s="1" t="s">
        <v>7</v>
      </c>
      <c r="F34" s="10">
        <v>1</v>
      </c>
      <c r="G34" s="1" t="s">
        <v>7</v>
      </c>
      <c r="H34" s="10">
        <v>1</v>
      </c>
      <c r="I34" s="1" t="s">
        <v>7</v>
      </c>
      <c r="J34" s="10">
        <v>1</v>
      </c>
      <c r="K34" s="1" t="s">
        <v>7</v>
      </c>
      <c r="L34" s="10">
        <v>1</v>
      </c>
      <c r="M34" s="1" t="s">
        <v>7</v>
      </c>
      <c r="N34" s="10">
        <v>1</v>
      </c>
      <c r="O34" s="1" t="s">
        <v>7</v>
      </c>
      <c r="P34" s="10">
        <v>1</v>
      </c>
      <c r="Q34" s="1" t="s">
        <v>7</v>
      </c>
      <c r="R34" s="10">
        <v>1</v>
      </c>
      <c r="S34" s="1" t="s">
        <v>7</v>
      </c>
      <c r="T34" s="10"/>
      <c r="U34" s="1" t="s">
        <v>7</v>
      </c>
      <c r="V34" s="10">
        <v>1</v>
      </c>
      <c r="W34" s="1" t="s">
        <v>7</v>
      </c>
      <c r="X34" s="10">
        <v>1</v>
      </c>
      <c r="Y34" s="1" t="s">
        <v>7</v>
      </c>
      <c r="Z34" s="10">
        <v>1</v>
      </c>
      <c r="AA34" s="1" t="s">
        <v>7</v>
      </c>
      <c r="AB34" s="10">
        <v>1</v>
      </c>
      <c r="AC34" s="1" t="s">
        <v>7</v>
      </c>
      <c r="AD34" s="10">
        <v>1</v>
      </c>
      <c r="AE34" s="1" t="s">
        <v>7</v>
      </c>
      <c r="AF34" s="10">
        <v>1</v>
      </c>
      <c r="AG34" s="1" t="s">
        <v>7</v>
      </c>
      <c r="AH34" s="10">
        <v>1</v>
      </c>
      <c r="AI34" s="1" t="s">
        <v>7</v>
      </c>
      <c r="AJ34" s="10">
        <v>1</v>
      </c>
      <c r="AK34" s="1" t="s">
        <v>7</v>
      </c>
      <c r="AL34" s="10">
        <v>1</v>
      </c>
      <c r="AM34" s="1" t="s">
        <v>7</v>
      </c>
      <c r="AN34" s="10">
        <v>1</v>
      </c>
    </row>
    <row r="35" spans="1:40" ht="15" thickBot="1" x14ac:dyDescent="0.2">
      <c r="A35" s="1" t="s">
        <v>8</v>
      </c>
      <c r="B35" s="11">
        <v>1</v>
      </c>
      <c r="C35" s="1" t="s">
        <v>8</v>
      </c>
      <c r="D35" s="11">
        <v>1</v>
      </c>
      <c r="E35" s="1" t="s">
        <v>8</v>
      </c>
      <c r="F35" s="11">
        <v>1</v>
      </c>
      <c r="G35" s="1" t="s">
        <v>8</v>
      </c>
      <c r="H35" s="11">
        <v>1</v>
      </c>
      <c r="I35" s="1" t="s">
        <v>8</v>
      </c>
      <c r="J35" s="11">
        <v>1</v>
      </c>
      <c r="K35" s="1" t="s">
        <v>8</v>
      </c>
      <c r="L35" s="11">
        <v>1</v>
      </c>
      <c r="M35" s="1" t="s">
        <v>8</v>
      </c>
      <c r="N35" s="11">
        <v>1</v>
      </c>
      <c r="O35" s="1" t="s">
        <v>8</v>
      </c>
      <c r="P35" s="11">
        <v>1</v>
      </c>
      <c r="Q35" s="1" t="s">
        <v>8</v>
      </c>
      <c r="R35" s="11">
        <v>1</v>
      </c>
      <c r="S35" s="1" t="s">
        <v>8</v>
      </c>
      <c r="T35" s="11"/>
      <c r="U35" s="1" t="s">
        <v>8</v>
      </c>
      <c r="V35" s="11">
        <v>1</v>
      </c>
      <c r="W35" s="1" t="s">
        <v>8</v>
      </c>
      <c r="X35" s="11">
        <v>1</v>
      </c>
      <c r="Y35" s="1" t="s">
        <v>8</v>
      </c>
      <c r="Z35" s="11">
        <v>1</v>
      </c>
      <c r="AA35" s="1" t="s">
        <v>8</v>
      </c>
      <c r="AB35" s="11">
        <v>1</v>
      </c>
      <c r="AC35" s="1" t="s">
        <v>8</v>
      </c>
      <c r="AD35" s="11">
        <v>1</v>
      </c>
      <c r="AE35" s="1" t="s">
        <v>8</v>
      </c>
      <c r="AF35" s="11">
        <v>1</v>
      </c>
      <c r="AG35" s="1" t="s">
        <v>8</v>
      </c>
      <c r="AH35" s="11">
        <v>1</v>
      </c>
      <c r="AI35" s="1" t="s">
        <v>8</v>
      </c>
      <c r="AJ35" s="11">
        <v>1</v>
      </c>
      <c r="AK35" s="1" t="s">
        <v>8</v>
      </c>
      <c r="AL35" s="11">
        <v>1</v>
      </c>
      <c r="AM35" s="1" t="s">
        <v>8</v>
      </c>
      <c r="AN35" s="11">
        <v>1</v>
      </c>
    </row>
    <row r="36" spans="1:40" x14ac:dyDescent="0.15">
      <c r="A36" s="1" t="s">
        <v>9</v>
      </c>
      <c r="B36" s="12" t="s">
        <v>131</v>
      </c>
      <c r="C36" s="1" t="s">
        <v>9</v>
      </c>
      <c r="D36" s="12">
        <v>2</v>
      </c>
      <c r="E36" s="1" t="s">
        <v>9</v>
      </c>
      <c r="F36" s="12">
        <v>2</v>
      </c>
      <c r="G36" s="1" t="s">
        <v>9</v>
      </c>
      <c r="H36" s="12">
        <v>2</v>
      </c>
      <c r="I36" s="1" t="s">
        <v>9</v>
      </c>
      <c r="J36" s="12">
        <v>2</v>
      </c>
      <c r="K36" s="1" t="s">
        <v>9</v>
      </c>
      <c r="L36" s="12">
        <v>2</v>
      </c>
      <c r="M36" s="1" t="s">
        <v>9</v>
      </c>
      <c r="N36" s="12">
        <v>1</v>
      </c>
      <c r="O36" s="1" t="s">
        <v>9</v>
      </c>
      <c r="P36" s="12">
        <v>2</v>
      </c>
      <c r="Q36" s="1" t="s">
        <v>9</v>
      </c>
      <c r="R36" s="12">
        <v>2</v>
      </c>
      <c r="S36" s="1" t="s">
        <v>9</v>
      </c>
      <c r="T36" s="12"/>
      <c r="U36" s="1" t="s">
        <v>9</v>
      </c>
      <c r="V36" s="12">
        <v>2</v>
      </c>
      <c r="W36" s="1" t="s">
        <v>9</v>
      </c>
      <c r="X36" s="12">
        <v>2</v>
      </c>
      <c r="Y36" s="1" t="s">
        <v>9</v>
      </c>
      <c r="Z36" s="12">
        <v>1</v>
      </c>
      <c r="AA36" s="1" t="s">
        <v>9</v>
      </c>
      <c r="AB36" s="12">
        <v>2</v>
      </c>
      <c r="AC36" s="1" t="s">
        <v>9</v>
      </c>
      <c r="AD36" s="12" t="s">
        <v>131</v>
      </c>
      <c r="AE36" s="1" t="s">
        <v>9</v>
      </c>
      <c r="AF36" s="12" t="s">
        <v>131</v>
      </c>
      <c r="AG36" s="1" t="s">
        <v>9</v>
      </c>
      <c r="AH36" s="12">
        <v>2</v>
      </c>
      <c r="AI36" s="1" t="s">
        <v>9</v>
      </c>
      <c r="AJ36" s="12">
        <v>1</v>
      </c>
      <c r="AK36" s="1" t="s">
        <v>9</v>
      </c>
      <c r="AL36" s="12">
        <v>2</v>
      </c>
      <c r="AM36" s="1" t="s">
        <v>9</v>
      </c>
      <c r="AN36" s="12">
        <v>1</v>
      </c>
    </row>
    <row r="37" spans="1:40" x14ac:dyDescent="0.15">
      <c r="A37" s="1" t="s">
        <v>10</v>
      </c>
      <c r="B37" s="10">
        <v>1</v>
      </c>
      <c r="C37" s="1" t="s">
        <v>10</v>
      </c>
      <c r="D37" s="10">
        <v>1</v>
      </c>
      <c r="E37" s="1" t="s">
        <v>10</v>
      </c>
      <c r="F37" s="10">
        <v>1</v>
      </c>
      <c r="G37" s="1" t="s">
        <v>10</v>
      </c>
      <c r="H37" s="10">
        <v>1</v>
      </c>
      <c r="I37" s="1" t="s">
        <v>10</v>
      </c>
      <c r="J37" s="10">
        <v>1</v>
      </c>
      <c r="K37" s="1" t="s">
        <v>10</v>
      </c>
      <c r="L37" s="10">
        <v>1</v>
      </c>
      <c r="M37" s="1" t="s">
        <v>10</v>
      </c>
      <c r="N37" s="10">
        <v>1</v>
      </c>
      <c r="O37" s="1" t="s">
        <v>10</v>
      </c>
      <c r="P37" s="10">
        <v>1</v>
      </c>
      <c r="Q37" s="1" t="s">
        <v>10</v>
      </c>
      <c r="R37" s="10">
        <v>1</v>
      </c>
      <c r="S37" s="1" t="s">
        <v>10</v>
      </c>
      <c r="T37" s="10"/>
      <c r="U37" s="1" t="s">
        <v>10</v>
      </c>
      <c r="V37" s="10">
        <v>1</v>
      </c>
      <c r="W37" s="1" t="s">
        <v>10</v>
      </c>
      <c r="X37" s="10">
        <v>1</v>
      </c>
      <c r="Y37" s="1" t="s">
        <v>10</v>
      </c>
      <c r="Z37" s="10">
        <v>1</v>
      </c>
      <c r="AA37" s="1" t="s">
        <v>10</v>
      </c>
      <c r="AB37" s="10">
        <v>1</v>
      </c>
      <c r="AC37" s="1" t="s">
        <v>10</v>
      </c>
      <c r="AD37" s="10">
        <v>1</v>
      </c>
      <c r="AE37" s="1" t="s">
        <v>10</v>
      </c>
      <c r="AF37" s="10">
        <v>1</v>
      </c>
      <c r="AG37" s="1" t="s">
        <v>10</v>
      </c>
      <c r="AH37" s="10">
        <v>1</v>
      </c>
      <c r="AI37" s="1" t="s">
        <v>10</v>
      </c>
      <c r="AJ37" s="10">
        <v>1</v>
      </c>
      <c r="AK37" s="1" t="s">
        <v>10</v>
      </c>
      <c r="AL37" s="10">
        <v>1</v>
      </c>
      <c r="AM37" s="1" t="s">
        <v>10</v>
      </c>
      <c r="AN37" s="10">
        <v>1</v>
      </c>
    </row>
    <row r="38" spans="1:40" ht="15" thickBot="1" x14ac:dyDescent="0.2">
      <c r="A38" s="1" t="s">
        <v>11</v>
      </c>
      <c r="B38" s="11">
        <v>1</v>
      </c>
      <c r="C38" s="1" t="s">
        <v>11</v>
      </c>
      <c r="D38" s="11" t="s">
        <v>131</v>
      </c>
      <c r="E38" s="1" t="s">
        <v>11</v>
      </c>
      <c r="F38" s="11">
        <v>1</v>
      </c>
      <c r="G38" s="1" t="s">
        <v>11</v>
      </c>
      <c r="H38" s="11">
        <v>2</v>
      </c>
      <c r="I38" s="1" t="s">
        <v>11</v>
      </c>
      <c r="J38" s="11">
        <v>1</v>
      </c>
      <c r="K38" s="1" t="s">
        <v>11</v>
      </c>
      <c r="L38" s="11" t="s">
        <v>131</v>
      </c>
      <c r="M38" s="1" t="s">
        <v>11</v>
      </c>
      <c r="N38" s="11">
        <v>1</v>
      </c>
      <c r="O38" s="1" t="s">
        <v>11</v>
      </c>
      <c r="P38" s="11">
        <v>1</v>
      </c>
      <c r="Q38" s="1" t="s">
        <v>11</v>
      </c>
      <c r="R38" s="11">
        <v>2</v>
      </c>
      <c r="S38" s="1" t="s">
        <v>11</v>
      </c>
      <c r="T38" s="11"/>
      <c r="U38" s="1" t="s">
        <v>11</v>
      </c>
      <c r="V38" s="11">
        <v>1</v>
      </c>
      <c r="W38" s="1" t="s">
        <v>11</v>
      </c>
      <c r="X38" s="11">
        <v>1</v>
      </c>
      <c r="Y38" s="1" t="s">
        <v>11</v>
      </c>
      <c r="Z38" s="11" t="s">
        <v>131</v>
      </c>
      <c r="AA38" s="1" t="s">
        <v>11</v>
      </c>
      <c r="AB38" s="11">
        <v>1</v>
      </c>
      <c r="AC38" s="1" t="s">
        <v>11</v>
      </c>
      <c r="AD38" s="11">
        <v>2</v>
      </c>
      <c r="AE38" s="1" t="s">
        <v>11</v>
      </c>
      <c r="AF38" s="11">
        <v>1</v>
      </c>
      <c r="AG38" s="1" t="s">
        <v>11</v>
      </c>
      <c r="AH38" s="11">
        <v>2</v>
      </c>
      <c r="AI38" s="1" t="s">
        <v>11</v>
      </c>
      <c r="AJ38" s="11">
        <v>1</v>
      </c>
      <c r="AK38" s="1" t="s">
        <v>11</v>
      </c>
      <c r="AL38" s="11">
        <v>1</v>
      </c>
      <c r="AM38" s="1" t="s">
        <v>11</v>
      </c>
      <c r="AN38" s="11">
        <v>1</v>
      </c>
    </row>
    <row r="39" spans="1:40" x14ac:dyDescent="0.15">
      <c r="A39" s="1" t="s">
        <v>12</v>
      </c>
      <c r="B39" s="12">
        <v>1</v>
      </c>
      <c r="C39" s="1" t="s">
        <v>12</v>
      </c>
      <c r="D39" s="12">
        <v>1</v>
      </c>
      <c r="E39" s="1" t="s">
        <v>12</v>
      </c>
      <c r="F39" s="12">
        <v>1</v>
      </c>
      <c r="G39" s="1" t="s">
        <v>12</v>
      </c>
      <c r="H39" s="12">
        <v>1</v>
      </c>
      <c r="I39" s="1" t="s">
        <v>12</v>
      </c>
      <c r="J39" s="12">
        <v>1</v>
      </c>
      <c r="K39" s="1" t="s">
        <v>12</v>
      </c>
      <c r="L39" s="12">
        <v>1</v>
      </c>
      <c r="M39" s="1" t="s">
        <v>12</v>
      </c>
      <c r="N39" s="12">
        <v>1</v>
      </c>
      <c r="O39" s="1" t="s">
        <v>12</v>
      </c>
      <c r="P39" s="12">
        <v>1</v>
      </c>
      <c r="Q39" s="1" t="s">
        <v>12</v>
      </c>
      <c r="R39" s="12">
        <v>1</v>
      </c>
      <c r="S39" s="1" t="s">
        <v>12</v>
      </c>
      <c r="T39" s="12"/>
      <c r="U39" s="1" t="s">
        <v>12</v>
      </c>
      <c r="V39" s="12">
        <v>1</v>
      </c>
      <c r="W39" s="1" t="s">
        <v>12</v>
      </c>
      <c r="X39" s="12">
        <v>1</v>
      </c>
      <c r="Y39" s="1" t="s">
        <v>12</v>
      </c>
      <c r="Z39" s="12">
        <v>1</v>
      </c>
      <c r="AA39" s="1" t="s">
        <v>12</v>
      </c>
      <c r="AB39" s="12">
        <v>1</v>
      </c>
      <c r="AC39" s="1" t="s">
        <v>12</v>
      </c>
      <c r="AD39" s="12">
        <v>1</v>
      </c>
      <c r="AE39" s="1" t="s">
        <v>12</v>
      </c>
      <c r="AF39" s="12">
        <v>1</v>
      </c>
      <c r="AG39" s="1" t="s">
        <v>12</v>
      </c>
      <c r="AH39" s="12">
        <v>1</v>
      </c>
      <c r="AI39" s="1" t="s">
        <v>12</v>
      </c>
      <c r="AJ39" s="12">
        <v>1</v>
      </c>
      <c r="AK39" s="1" t="s">
        <v>12</v>
      </c>
      <c r="AL39" s="12">
        <v>1</v>
      </c>
      <c r="AM39" s="1" t="s">
        <v>12</v>
      </c>
      <c r="AN39" s="12">
        <v>1</v>
      </c>
    </row>
    <row r="40" spans="1:40" x14ac:dyDescent="0.15">
      <c r="A40" s="1" t="s">
        <v>13</v>
      </c>
      <c r="B40" s="10">
        <v>1</v>
      </c>
      <c r="C40" s="1" t="s">
        <v>13</v>
      </c>
      <c r="D40" s="10">
        <v>1</v>
      </c>
      <c r="E40" s="1" t="s">
        <v>13</v>
      </c>
      <c r="F40" s="10" t="s">
        <v>131</v>
      </c>
      <c r="G40" s="1" t="s">
        <v>13</v>
      </c>
      <c r="H40" s="10" t="s">
        <v>131</v>
      </c>
      <c r="I40" s="1" t="s">
        <v>13</v>
      </c>
      <c r="J40" s="10" t="s">
        <v>131</v>
      </c>
      <c r="K40" s="1" t="s">
        <v>13</v>
      </c>
      <c r="L40" s="10">
        <v>1</v>
      </c>
      <c r="M40" s="1" t="s">
        <v>13</v>
      </c>
      <c r="N40" s="10" t="s">
        <v>131</v>
      </c>
      <c r="O40" s="1" t="s">
        <v>13</v>
      </c>
      <c r="P40" s="10">
        <v>1</v>
      </c>
      <c r="Q40" s="1" t="s">
        <v>13</v>
      </c>
      <c r="R40" s="10" t="s">
        <v>131</v>
      </c>
      <c r="S40" s="1" t="s">
        <v>13</v>
      </c>
      <c r="T40" s="10"/>
      <c r="U40" s="1" t="s">
        <v>13</v>
      </c>
      <c r="V40" s="10" t="s">
        <v>131</v>
      </c>
      <c r="W40" s="1" t="s">
        <v>13</v>
      </c>
      <c r="X40" s="10">
        <v>1</v>
      </c>
      <c r="Y40" s="1" t="s">
        <v>13</v>
      </c>
      <c r="Z40" s="10" t="s">
        <v>131</v>
      </c>
      <c r="AA40" s="1" t="s">
        <v>13</v>
      </c>
      <c r="AB40" s="10">
        <v>1</v>
      </c>
      <c r="AC40" s="1" t="s">
        <v>13</v>
      </c>
      <c r="AD40" s="10">
        <v>1</v>
      </c>
      <c r="AE40" s="1" t="s">
        <v>13</v>
      </c>
      <c r="AF40" s="10">
        <v>1</v>
      </c>
      <c r="AG40" s="1" t="s">
        <v>13</v>
      </c>
      <c r="AH40" s="10">
        <v>1</v>
      </c>
      <c r="AI40" s="1" t="s">
        <v>13</v>
      </c>
      <c r="AJ40" s="10" t="s">
        <v>131</v>
      </c>
      <c r="AK40" s="1" t="s">
        <v>13</v>
      </c>
      <c r="AL40" s="10">
        <v>1</v>
      </c>
      <c r="AM40" s="1" t="s">
        <v>13</v>
      </c>
      <c r="AN40" s="10">
        <v>1</v>
      </c>
    </row>
    <row r="41" spans="1:40" x14ac:dyDescent="0.15">
      <c r="A41" s="1" t="s">
        <v>14</v>
      </c>
      <c r="B41" s="10">
        <v>1</v>
      </c>
      <c r="C41" s="1" t="s">
        <v>14</v>
      </c>
      <c r="D41" s="10">
        <v>1</v>
      </c>
      <c r="E41" s="1" t="s">
        <v>14</v>
      </c>
      <c r="F41" s="10">
        <v>2</v>
      </c>
      <c r="G41" s="1" t="s">
        <v>14</v>
      </c>
      <c r="H41" s="10">
        <v>1</v>
      </c>
      <c r="I41" s="1" t="s">
        <v>14</v>
      </c>
      <c r="J41" s="10">
        <v>1</v>
      </c>
      <c r="K41" s="1" t="s">
        <v>14</v>
      </c>
      <c r="L41" s="10">
        <v>1</v>
      </c>
      <c r="M41" s="1" t="s">
        <v>14</v>
      </c>
      <c r="N41" s="10">
        <v>1</v>
      </c>
      <c r="O41" s="1" t="s">
        <v>14</v>
      </c>
      <c r="P41" s="10">
        <v>1</v>
      </c>
      <c r="Q41" s="1" t="s">
        <v>14</v>
      </c>
      <c r="R41" s="10">
        <v>1</v>
      </c>
      <c r="S41" s="1" t="s">
        <v>14</v>
      </c>
      <c r="T41" s="10"/>
      <c r="U41" s="1" t="s">
        <v>14</v>
      </c>
      <c r="V41" s="10">
        <v>1</v>
      </c>
      <c r="W41" s="1" t="s">
        <v>14</v>
      </c>
      <c r="X41" s="10">
        <v>1</v>
      </c>
      <c r="Y41" s="1" t="s">
        <v>14</v>
      </c>
      <c r="Z41" s="10">
        <v>1</v>
      </c>
      <c r="AA41" s="1" t="s">
        <v>14</v>
      </c>
      <c r="AB41" s="10" t="s">
        <v>19</v>
      </c>
      <c r="AC41" s="1" t="s">
        <v>14</v>
      </c>
      <c r="AD41" s="10">
        <v>1</v>
      </c>
      <c r="AE41" s="1" t="s">
        <v>14</v>
      </c>
      <c r="AF41" s="10">
        <v>1</v>
      </c>
      <c r="AG41" s="1" t="s">
        <v>14</v>
      </c>
      <c r="AH41" s="10">
        <v>1</v>
      </c>
      <c r="AI41" s="1" t="s">
        <v>14</v>
      </c>
      <c r="AJ41" s="10">
        <v>1</v>
      </c>
      <c r="AK41" s="1" t="s">
        <v>14</v>
      </c>
      <c r="AL41" s="10">
        <v>1</v>
      </c>
      <c r="AM41" s="1" t="s">
        <v>14</v>
      </c>
      <c r="AN41" s="10">
        <v>1</v>
      </c>
    </row>
    <row r="42" spans="1:40" ht="15" thickBot="1" x14ac:dyDescent="0.2">
      <c r="A42" s="1" t="s">
        <v>15</v>
      </c>
      <c r="B42" s="13">
        <v>1</v>
      </c>
      <c r="C42" s="1" t="s">
        <v>15</v>
      </c>
      <c r="D42" s="13">
        <v>1</v>
      </c>
      <c r="E42" s="1" t="s">
        <v>15</v>
      </c>
      <c r="F42" s="13">
        <v>1</v>
      </c>
      <c r="G42" s="1" t="s">
        <v>15</v>
      </c>
      <c r="H42" s="13">
        <v>1</v>
      </c>
      <c r="I42" s="1" t="s">
        <v>15</v>
      </c>
      <c r="J42" s="13">
        <v>1</v>
      </c>
      <c r="K42" s="1" t="s">
        <v>15</v>
      </c>
      <c r="L42" s="13">
        <v>1</v>
      </c>
      <c r="M42" s="1" t="s">
        <v>15</v>
      </c>
      <c r="N42" s="13">
        <v>2</v>
      </c>
      <c r="O42" s="1" t="s">
        <v>15</v>
      </c>
      <c r="P42" s="13">
        <v>1</v>
      </c>
      <c r="Q42" s="1" t="s">
        <v>15</v>
      </c>
      <c r="R42" s="13">
        <v>1</v>
      </c>
      <c r="S42" s="1" t="s">
        <v>15</v>
      </c>
      <c r="T42" s="13"/>
      <c r="U42" s="1" t="s">
        <v>15</v>
      </c>
      <c r="V42" s="13">
        <v>1</v>
      </c>
      <c r="W42" s="1" t="s">
        <v>15</v>
      </c>
      <c r="X42" s="13">
        <v>1</v>
      </c>
      <c r="Y42" s="1" t="s">
        <v>15</v>
      </c>
      <c r="Z42" s="13">
        <v>1</v>
      </c>
      <c r="AA42" s="1" t="s">
        <v>15</v>
      </c>
      <c r="AB42" s="13">
        <v>1</v>
      </c>
      <c r="AC42" s="1" t="s">
        <v>15</v>
      </c>
      <c r="AD42" s="13">
        <v>1</v>
      </c>
      <c r="AE42" s="1" t="s">
        <v>15</v>
      </c>
      <c r="AF42" s="13">
        <v>1</v>
      </c>
      <c r="AG42" s="1" t="s">
        <v>15</v>
      </c>
      <c r="AH42" s="13">
        <v>1</v>
      </c>
      <c r="AI42" s="1" t="s">
        <v>15</v>
      </c>
      <c r="AJ42" s="13" t="s">
        <v>131</v>
      </c>
      <c r="AK42" s="1" t="s">
        <v>15</v>
      </c>
      <c r="AL42" s="13">
        <v>1</v>
      </c>
      <c r="AM42" s="1" t="s">
        <v>15</v>
      </c>
      <c r="AN42" s="13">
        <v>1</v>
      </c>
    </row>
    <row r="43" spans="1:40" ht="15.75" thickTop="1" thickBot="1" x14ac:dyDescent="0.2">
      <c r="A43" s="4"/>
      <c r="B43" s="7" t="str">
        <f>A92</f>
        <v>OK</v>
      </c>
      <c r="D43" s="7" t="str">
        <f>B92</f>
        <v>OK</v>
      </c>
      <c r="F43" s="7" t="str">
        <f>C92</f>
        <v>OK</v>
      </c>
      <c r="H43" s="7" t="str">
        <f>D92</f>
        <v>OK</v>
      </c>
      <c r="J43" s="7" t="str">
        <f>E92</f>
        <v>OK</v>
      </c>
      <c r="L43" s="7" t="str">
        <f>F92</f>
        <v>OK</v>
      </c>
      <c r="N43" s="7" t="str">
        <f>G92</f>
        <v>OK</v>
      </c>
      <c r="P43" s="7" t="str">
        <f>H92</f>
        <v>OK</v>
      </c>
      <c r="R43" s="7" t="str">
        <f>I92</f>
        <v>OK</v>
      </c>
      <c r="T43" s="7" t="str">
        <f>J92</f>
        <v>OK</v>
      </c>
      <c r="V43" s="7" t="str">
        <f>K92</f>
        <v>OK</v>
      </c>
      <c r="X43" s="7" t="str">
        <f>L92</f>
        <v>OK</v>
      </c>
      <c r="Z43" s="7" t="str">
        <f>M92</f>
        <v>OK</v>
      </c>
      <c r="AB43" s="7" t="str">
        <f>N92</f>
        <v>OK</v>
      </c>
      <c r="AD43" s="7" t="str">
        <f>O92</f>
        <v>OK</v>
      </c>
      <c r="AF43" s="7" t="str">
        <f>P92</f>
        <v>OK</v>
      </c>
      <c r="AH43" s="7" t="str">
        <f>Q92</f>
        <v>OK</v>
      </c>
      <c r="AJ43" s="7" t="str">
        <f>R92</f>
        <v>OK</v>
      </c>
      <c r="AL43" s="7" t="str">
        <f>S92</f>
        <v>OK</v>
      </c>
      <c r="AN43" s="7" t="str">
        <f>T92</f>
        <v>OK</v>
      </c>
    </row>
    <row r="44" spans="1:40" ht="15" thickTop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x14ac:dyDescent="0.15">
      <c r="A45" s="4"/>
      <c r="B45" s="213" t="s">
        <v>17</v>
      </c>
      <c r="C45" s="4"/>
      <c r="D45" s="213" t="s">
        <v>17</v>
      </c>
      <c r="E45" s="4"/>
      <c r="F45" s="213" t="s">
        <v>17</v>
      </c>
      <c r="G45" s="4"/>
      <c r="H45" s="213" t="s">
        <v>17</v>
      </c>
      <c r="I45" s="4"/>
      <c r="J45" s="213" t="s">
        <v>17</v>
      </c>
      <c r="K45" s="4"/>
      <c r="L45" s="213" t="s">
        <v>17</v>
      </c>
      <c r="M45" s="4"/>
      <c r="N45" s="213" t="s">
        <v>17</v>
      </c>
      <c r="O45" s="4"/>
      <c r="P45" s="213" t="s">
        <v>17</v>
      </c>
      <c r="Q45" s="4"/>
      <c r="R45" s="213" t="s">
        <v>17</v>
      </c>
      <c r="S45" s="4"/>
      <c r="T45" s="213" t="s">
        <v>17</v>
      </c>
      <c r="U45" s="4"/>
      <c r="V45" s="213" t="s">
        <v>17</v>
      </c>
      <c r="W45" s="4"/>
      <c r="X45" s="213" t="s">
        <v>17</v>
      </c>
      <c r="Y45" s="4"/>
      <c r="Z45" s="213" t="s">
        <v>17</v>
      </c>
      <c r="AA45" s="4"/>
      <c r="AB45" s="213" t="s">
        <v>17</v>
      </c>
      <c r="AC45" s="4"/>
      <c r="AD45" s="213" t="s">
        <v>17</v>
      </c>
      <c r="AE45" s="4"/>
      <c r="AF45" s="213" t="s">
        <v>17</v>
      </c>
      <c r="AG45" s="4"/>
      <c r="AH45" s="213" t="s">
        <v>17</v>
      </c>
      <c r="AI45" s="4"/>
      <c r="AJ45" s="213" t="s">
        <v>17</v>
      </c>
      <c r="AK45" s="4"/>
      <c r="AL45" s="213" t="s">
        <v>17</v>
      </c>
      <c r="AM45" s="4"/>
      <c r="AN45" s="213" t="s">
        <v>17</v>
      </c>
    </row>
    <row r="46" spans="1:40" ht="15" thickBot="1" x14ac:dyDescent="0.2">
      <c r="A46" s="4"/>
      <c r="B46" s="215"/>
      <c r="C46" s="4"/>
      <c r="D46" s="215"/>
      <c r="E46" s="4"/>
      <c r="F46" s="215"/>
      <c r="G46" s="4"/>
      <c r="H46" s="215"/>
      <c r="I46" s="4"/>
      <c r="J46" s="215"/>
      <c r="K46" s="4"/>
      <c r="L46" s="215"/>
      <c r="M46" s="4"/>
      <c r="N46" s="215"/>
      <c r="O46" s="4"/>
      <c r="P46" s="215"/>
      <c r="Q46" s="4"/>
      <c r="R46" s="215"/>
      <c r="S46" s="4"/>
      <c r="T46" s="215"/>
      <c r="U46" s="4"/>
      <c r="V46" s="215"/>
      <c r="W46" s="4"/>
      <c r="X46" s="215"/>
      <c r="Y46" s="4"/>
      <c r="Z46" s="215"/>
      <c r="AA46" s="4"/>
      <c r="AB46" s="215"/>
      <c r="AC46" s="4"/>
      <c r="AD46" s="215"/>
      <c r="AE46" s="4"/>
      <c r="AF46" s="215"/>
      <c r="AG46" s="4"/>
      <c r="AH46" s="215"/>
      <c r="AI46" s="4"/>
      <c r="AJ46" s="215"/>
      <c r="AK46" s="4"/>
      <c r="AL46" s="215"/>
      <c r="AM46" s="4"/>
      <c r="AN46" s="215"/>
    </row>
    <row r="47" spans="1:40" ht="15.75" thickTop="1" thickBot="1" x14ac:dyDescent="0.2">
      <c r="A47" s="4"/>
      <c r="B47" s="5" t="str">
        <f>DB!K48</f>
        <v>Anfield</v>
      </c>
      <c r="C47" s="6"/>
      <c r="D47" s="5" t="str">
        <f>DB!K49</f>
        <v>brula</v>
      </c>
      <c r="E47" s="6"/>
      <c r="F47" s="5" t="str">
        <f>DB!K50</f>
        <v>Gunners</v>
      </c>
      <c r="G47" s="6"/>
      <c r="H47" s="5" t="str">
        <f>DB!K51</f>
        <v>Hede</v>
      </c>
      <c r="I47" s="6"/>
      <c r="J47" s="5" t="str">
        <f>DB!K52</f>
        <v>Højgård</v>
      </c>
      <c r="K47" s="6"/>
      <c r="L47" s="5" t="str">
        <f>DB!K53</f>
        <v>Håvard</v>
      </c>
      <c r="M47" s="6"/>
      <c r="N47" s="5" t="str">
        <f>DB!K54</f>
        <v>Kudsken</v>
      </c>
      <c r="O47" s="6"/>
      <c r="P47" s="5" t="str">
        <f>DB!K55</f>
        <v>LPHJ</v>
      </c>
      <c r="Q47" s="6"/>
      <c r="R47" s="5" t="str">
        <f>DB!K56</f>
        <v>Lucky</v>
      </c>
      <c r="S47" s="6"/>
      <c r="T47" s="5" t="str">
        <f>DB!K57</f>
        <v>LUFCMOT</v>
      </c>
      <c r="U47" s="6"/>
      <c r="V47" s="5" t="str">
        <f>DB!K58</f>
        <v>Magpies</v>
      </c>
      <c r="W47" s="6"/>
      <c r="X47" s="5" t="str">
        <f>DB!K59</f>
        <v>Mauer</v>
      </c>
      <c r="Y47" s="6"/>
      <c r="Z47" s="5" t="str">
        <f>DB!K60</f>
        <v>McCoist</v>
      </c>
      <c r="AA47" s="6"/>
      <c r="AB47" s="5" t="str">
        <f>DB!K61</f>
        <v>Nielsen</v>
      </c>
      <c r="AC47" s="6"/>
      <c r="AD47" s="5" t="str">
        <f>DB!K62</f>
        <v>Randers</v>
      </c>
      <c r="AE47" s="6"/>
      <c r="AF47" s="5" t="str">
        <f>DB!K63</f>
        <v>Schøn</v>
      </c>
      <c r="AG47" s="6"/>
      <c r="AH47" s="5" t="str">
        <f>DB!K64</f>
        <v>Sebjoh</v>
      </c>
      <c r="AI47" s="6"/>
      <c r="AJ47" s="5" t="str">
        <f>DB!K65</f>
        <v>Sergio</v>
      </c>
      <c r="AK47" s="6"/>
      <c r="AL47" s="5" t="str">
        <f>DB!K66</f>
        <v>Søknud</v>
      </c>
      <c r="AM47" s="6"/>
      <c r="AN47" s="5" t="str">
        <f>DB!K67</f>
        <v>ÅZÆTZØW</v>
      </c>
    </row>
    <row r="48" spans="1:40" ht="15.75" thickTop="1" thickBot="1" x14ac:dyDescent="0.2">
      <c r="A48" s="4"/>
      <c r="B48" s="7" t="str">
        <f>IF(DB!M48=1,"Disket",IF(DB!O48=1,"Udmeldt",IF(LEFT(B47,8)="Reserve ","Res","Status")))</f>
        <v>Status</v>
      </c>
      <c r="C48" s="4"/>
      <c r="D48" s="7" t="str">
        <f>IF(DB!M49=1,"Disket",IF(DB!O49=1,"Udmeldt",IF(LEFT(D47,8)="Reserve ","Res","Status")))</f>
        <v>Status</v>
      </c>
      <c r="E48" s="4"/>
      <c r="F48" s="7" t="str">
        <f>IF(DB!M50=1,"Disket",IF(DB!O50=1,"Udmeldt",IF(LEFT(F47,8)="Reserve ","Res","Status")))</f>
        <v>Status</v>
      </c>
      <c r="G48" s="4"/>
      <c r="H48" s="7" t="str">
        <f>IF(DB!M51=1,"Disket",IF(DB!O51=1,"Udmeldt",IF(LEFT(H47,8)="Reserve ","Res","Status")))</f>
        <v>Status</v>
      </c>
      <c r="I48" s="4"/>
      <c r="J48" s="7" t="str">
        <f>IF(DB!M52=1,"Disket",IF(DB!O52=1,"Udmeldt",IF(LEFT(J47,8)="Reserve ","Res","Status")))</f>
        <v>Status</v>
      </c>
      <c r="K48" s="4"/>
      <c r="L48" s="7" t="str">
        <f>IF(DB!M53=1,"Disket",IF(DB!O53=1,"Udmeldt",IF(LEFT(L47,8)="Reserve ","Res","Status")))</f>
        <v>Status</v>
      </c>
      <c r="M48" s="4"/>
      <c r="N48" s="7" t="str">
        <f>IF(DB!M54=1,"Disket",IF(DB!O54=1,"Udmeldt",IF(LEFT(N47,8)="Reserve ","Res","Status")))</f>
        <v>Status</v>
      </c>
      <c r="O48" s="4"/>
      <c r="P48" s="7" t="str">
        <f>IF(DB!M55=1,"Disket",IF(DB!O55=1,"Udmeldt",IF(LEFT(P47,8)="Reserve ","Res","Status")))</f>
        <v>Status</v>
      </c>
      <c r="Q48" s="4"/>
      <c r="R48" s="7" t="str">
        <f>IF(DB!M56=1,"Disket",IF(DB!O56=1,"Udmeldt",IF(LEFT(R47,8)="Reserve ","Res","Status")))</f>
        <v>Status</v>
      </c>
      <c r="S48" s="4"/>
      <c r="T48" s="7" t="str">
        <f>IF(DB!M57=1,"Disket",IF(DB!O57=1,"Udmeldt",IF(LEFT(T47,8)="Reserve ","Res","Status")))</f>
        <v>Status</v>
      </c>
      <c r="U48" s="4"/>
      <c r="V48" s="7" t="str">
        <f>IF(DB!M58=1,"Disket",IF(DB!O58=1,"Udmeldt",IF(LEFT(V47,8)="Reserve ","Res","Status")))</f>
        <v>Status</v>
      </c>
      <c r="W48" s="4"/>
      <c r="X48" s="7" t="str">
        <f>IF(DB!M59=1,"Disket",IF(DB!O59=1,"Udmeldt",IF(LEFT(X47,8)="Reserve ","Res","Status")))</f>
        <v>Status</v>
      </c>
      <c r="Y48" s="4"/>
      <c r="Z48" s="7" t="str">
        <f>IF(DB!M60=1,"Disket",IF(DB!O60=1,"Udmeldt",IF(LEFT(Z47,8)="Reserve ","Res","Status")))</f>
        <v>Status</v>
      </c>
      <c r="AA48" s="4"/>
      <c r="AB48" s="7" t="str">
        <f>IF(DB!M61=1,"Disket",IF(DB!O61=1,"Udmeldt",IF(LEFT(AB47,8)="Reserve ","Res","Status")))</f>
        <v>Status</v>
      </c>
      <c r="AC48" s="4"/>
      <c r="AD48" s="7" t="str">
        <f>IF(DB!M62=1,"Disket",IF(DB!O62=1,"Udmeldt",IF(LEFT(AD47,8)="Reserve ","Res","Status")))</f>
        <v>Status</v>
      </c>
      <c r="AE48" s="4"/>
      <c r="AF48" s="7" t="str">
        <f>IF(DB!M63=1,"Disket",IF(DB!O63=1,"Udmeldt",IF(LEFT(AF47,8)="Reserve ","Res","Status")))</f>
        <v>Status</v>
      </c>
      <c r="AG48" s="4"/>
      <c r="AH48" s="7" t="str">
        <f>IF(DB!M64=1,"Disket",IF(DB!O64=1,"Udmeldt",IF(LEFT(AH47,8)="Reserve ","Res","Status")))</f>
        <v>Status</v>
      </c>
      <c r="AI48" s="4"/>
      <c r="AJ48" s="7" t="str">
        <f>IF(DB!M65=1,"Disket",IF(DB!O65=1,"Udmeldt",IF(LEFT(AJ47,8)="Reserve ","Res","Status")))</f>
        <v>Status</v>
      </c>
      <c r="AK48" s="4"/>
      <c r="AL48" s="7" t="str">
        <f>IF(DB!M66=1,"Disket",IF(DB!O66=1,"Udmeldt",IF(LEFT(AL47,8)="Reserve ","Res","Status")))</f>
        <v>Status</v>
      </c>
      <c r="AM48" s="4"/>
      <c r="AN48" s="7" t="str">
        <f>IF(DB!M67=1,"Disket",IF(DB!O67=1,"Udmeldt",IF(LEFT(AN47,8)="Reserve ","Res","Status")))</f>
        <v>Status</v>
      </c>
    </row>
    <row r="49" spans="1:40" ht="15.75" thickTop="1" thickBot="1" x14ac:dyDescent="0.2">
      <c r="A49" s="4"/>
      <c r="B49" s="8"/>
      <c r="C49" s="4"/>
      <c r="D49" s="8"/>
      <c r="E49" s="4"/>
      <c r="F49" s="8"/>
      <c r="G49" s="4"/>
      <c r="H49" s="8" t="s">
        <v>18</v>
      </c>
      <c r="I49" s="4"/>
      <c r="J49" s="8"/>
      <c r="K49" s="4"/>
      <c r="L49" s="8"/>
      <c r="M49" s="4"/>
      <c r="N49" s="8"/>
      <c r="O49" s="4"/>
      <c r="P49" s="8"/>
      <c r="Q49" s="4"/>
      <c r="R49" s="8"/>
      <c r="S49" s="4"/>
      <c r="T49" s="8"/>
      <c r="U49" s="4"/>
      <c r="V49" s="8"/>
      <c r="W49" s="4"/>
      <c r="X49" s="8"/>
      <c r="Y49" s="4"/>
      <c r="Z49" s="8"/>
      <c r="AA49" s="4"/>
      <c r="AB49" s="8"/>
      <c r="AC49" s="4"/>
      <c r="AD49" s="8"/>
      <c r="AE49" s="4"/>
      <c r="AF49" s="8"/>
      <c r="AG49" s="4"/>
      <c r="AH49" s="8"/>
      <c r="AI49" s="4"/>
      <c r="AJ49" s="8"/>
      <c r="AK49" s="4"/>
      <c r="AL49" s="8"/>
      <c r="AM49" s="4"/>
      <c r="AN49" s="8"/>
    </row>
    <row r="50" spans="1:40" ht="15.75" thickTop="1" thickBot="1" x14ac:dyDescent="0.2">
      <c r="A50" s="4"/>
      <c r="B50" s="7" t="s">
        <v>2</v>
      </c>
      <c r="C50" s="4"/>
      <c r="D50" s="7" t="s">
        <v>2</v>
      </c>
      <c r="E50" s="4"/>
      <c r="F50" s="7" t="s">
        <v>2</v>
      </c>
      <c r="G50" s="4"/>
      <c r="H50" s="7" t="s">
        <v>2</v>
      </c>
      <c r="I50" s="4"/>
      <c r="J50" s="7" t="s">
        <v>2</v>
      </c>
      <c r="K50" s="4"/>
      <c r="L50" s="7" t="s">
        <v>2</v>
      </c>
      <c r="M50" s="4"/>
      <c r="N50" s="7" t="s">
        <v>2</v>
      </c>
      <c r="O50" s="4"/>
      <c r="P50" s="7" t="s">
        <v>2</v>
      </c>
      <c r="Q50" s="4"/>
      <c r="R50" s="7" t="s">
        <v>2</v>
      </c>
      <c r="S50" s="4"/>
      <c r="T50" s="7" t="s">
        <v>2</v>
      </c>
      <c r="U50" s="4"/>
      <c r="V50" s="7" t="s">
        <v>2</v>
      </c>
      <c r="W50" s="4"/>
      <c r="X50" s="7" t="s">
        <v>2</v>
      </c>
      <c r="Y50" s="4"/>
      <c r="Z50" s="7" t="s">
        <v>2</v>
      </c>
      <c r="AA50" s="4"/>
      <c r="AB50" s="7" t="s">
        <v>2</v>
      </c>
      <c r="AC50" s="4"/>
      <c r="AD50" s="7" t="s">
        <v>2</v>
      </c>
      <c r="AE50" s="4"/>
      <c r="AF50" s="7" t="s">
        <v>2</v>
      </c>
      <c r="AG50" s="4"/>
      <c r="AH50" s="7" t="s">
        <v>2</v>
      </c>
      <c r="AI50" s="4"/>
      <c r="AJ50" s="7" t="s">
        <v>2</v>
      </c>
      <c r="AK50" s="4"/>
      <c r="AL50" s="7" t="s">
        <v>2</v>
      </c>
      <c r="AM50" s="4"/>
      <c r="AN50" s="7" t="s">
        <v>2</v>
      </c>
    </row>
    <row r="51" spans="1:40" ht="15" thickTop="1" x14ac:dyDescent="0.15">
      <c r="A51" s="1" t="s">
        <v>3</v>
      </c>
      <c r="B51" s="9">
        <v>1</v>
      </c>
      <c r="C51" s="1" t="s">
        <v>3</v>
      </c>
      <c r="D51" s="9">
        <v>1</v>
      </c>
      <c r="E51" s="1" t="s">
        <v>3</v>
      </c>
      <c r="F51" s="9">
        <v>1</v>
      </c>
      <c r="G51" s="1" t="s">
        <v>3</v>
      </c>
      <c r="H51" s="9"/>
      <c r="I51" s="1" t="s">
        <v>3</v>
      </c>
      <c r="J51" s="9">
        <v>1</v>
      </c>
      <c r="K51" s="1" t="s">
        <v>3</v>
      </c>
      <c r="L51" s="9">
        <v>1</v>
      </c>
      <c r="M51" s="1" t="s">
        <v>3</v>
      </c>
      <c r="N51" s="9">
        <v>1</v>
      </c>
      <c r="O51" s="1" t="s">
        <v>3</v>
      </c>
      <c r="P51" s="9">
        <v>1</v>
      </c>
      <c r="Q51" s="1" t="s">
        <v>3</v>
      </c>
      <c r="R51" s="9">
        <v>1</v>
      </c>
      <c r="S51" s="1" t="s">
        <v>3</v>
      </c>
      <c r="T51" s="9">
        <v>1</v>
      </c>
      <c r="U51" s="1" t="s">
        <v>3</v>
      </c>
      <c r="V51" s="9">
        <v>1</v>
      </c>
      <c r="W51" s="1" t="s">
        <v>3</v>
      </c>
      <c r="X51" s="9">
        <v>1</v>
      </c>
      <c r="Y51" s="1" t="s">
        <v>3</v>
      </c>
      <c r="Z51" s="9">
        <v>1</v>
      </c>
      <c r="AA51" s="1" t="s">
        <v>3</v>
      </c>
      <c r="AB51" s="9">
        <v>1</v>
      </c>
      <c r="AC51" s="1" t="s">
        <v>3</v>
      </c>
      <c r="AD51" s="9">
        <v>1</v>
      </c>
      <c r="AE51" s="1" t="s">
        <v>3</v>
      </c>
      <c r="AF51" s="9">
        <v>1</v>
      </c>
      <c r="AG51" s="1" t="s">
        <v>3</v>
      </c>
      <c r="AH51" s="9">
        <v>1</v>
      </c>
      <c r="AI51" s="1" t="s">
        <v>3</v>
      </c>
      <c r="AJ51" s="9">
        <v>1</v>
      </c>
      <c r="AK51" s="1" t="s">
        <v>3</v>
      </c>
      <c r="AL51" s="9">
        <v>1</v>
      </c>
      <c r="AM51" s="1" t="s">
        <v>3</v>
      </c>
      <c r="AN51" s="9">
        <v>1</v>
      </c>
    </row>
    <row r="52" spans="1:40" x14ac:dyDescent="0.15">
      <c r="A52" s="1" t="s">
        <v>4</v>
      </c>
      <c r="B52" s="10">
        <v>2</v>
      </c>
      <c r="C52" s="1" t="s">
        <v>4</v>
      </c>
      <c r="D52" s="10">
        <v>2</v>
      </c>
      <c r="E52" s="1" t="s">
        <v>4</v>
      </c>
      <c r="F52" s="10">
        <v>2</v>
      </c>
      <c r="G52" s="1" t="s">
        <v>4</v>
      </c>
      <c r="H52" s="10"/>
      <c r="I52" s="1" t="s">
        <v>4</v>
      </c>
      <c r="J52" s="10">
        <v>2</v>
      </c>
      <c r="K52" s="1" t="s">
        <v>4</v>
      </c>
      <c r="L52" s="10">
        <v>2</v>
      </c>
      <c r="M52" s="1" t="s">
        <v>4</v>
      </c>
      <c r="N52" s="10" t="s">
        <v>131</v>
      </c>
      <c r="O52" s="1" t="s">
        <v>4</v>
      </c>
      <c r="P52" s="10">
        <v>2</v>
      </c>
      <c r="Q52" s="1" t="s">
        <v>4</v>
      </c>
      <c r="R52" s="10">
        <v>2</v>
      </c>
      <c r="S52" s="1" t="s">
        <v>4</v>
      </c>
      <c r="T52" s="10">
        <v>2</v>
      </c>
      <c r="U52" s="1" t="s">
        <v>4</v>
      </c>
      <c r="V52" s="10">
        <v>2</v>
      </c>
      <c r="W52" s="1" t="s">
        <v>4</v>
      </c>
      <c r="X52" s="10">
        <v>2</v>
      </c>
      <c r="Y52" s="1" t="s">
        <v>4</v>
      </c>
      <c r="Z52" s="10">
        <v>2</v>
      </c>
      <c r="AA52" s="1" t="s">
        <v>4</v>
      </c>
      <c r="AB52" s="10">
        <v>2</v>
      </c>
      <c r="AC52" s="1" t="s">
        <v>4</v>
      </c>
      <c r="AD52" s="10">
        <v>2</v>
      </c>
      <c r="AE52" s="1" t="s">
        <v>4</v>
      </c>
      <c r="AF52" s="10">
        <v>2</v>
      </c>
      <c r="AG52" s="1" t="s">
        <v>4</v>
      </c>
      <c r="AH52" s="10">
        <v>2</v>
      </c>
      <c r="AI52" s="1" t="s">
        <v>4</v>
      </c>
      <c r="AJ52" s="10">
        <v>2</v>
      </c>
      <c r="AK52" s="1" t="s">
        <v>4</v>
      </c>
      <c r="AL52" s="10">
        <v>2</v>
      </c>
      <c r="AM52" s="1" t="s">
        <v>4</v>
      </c>
      <c r="AN52" s="10">
        <v>1</v>
      </c>
    </row>
    <row r="53" spans="1:40" ht="15" thickBot="1" x14ac:dyDescent="0.2">
      <c r="A53" s="1" t="s">
        <v>5</v>
      </c>
      <c r="B53" s="11">
        <v>1</v>
      </c>
      <c r="C53" s="1" t="s">
        <v>5</v>
      </c>
      <c r="D53" s="11" t="s">
        <v>131</v>
      </c>
      <c r="E53" s="1" t="s">
        <v>5</v>
      </c>
      <c r="F53" s="11">
        <v>1</v>
      </c>
      <c r="G53" s="1" t="s">
        <v>5</v>
      </c>
      <c r="H53" s="11"/>
      <c r="I53" s="1" t="s">
        <v>5</v>
      </c>
      <c r="J53" s="11">
        <v>1</v>
      </c>
      <c r="K53" s="1" t="s">
        <v>5</v>
      </c>
      <c r="L53" s="11" t="s">
        <v>131</v>
      </c>
      <c r="M53" s="1" t="s">
        <v>5</v>
      </c>
      <c r="N53" s="11" t="s">
        <v>131</v>
      </c>
      <c r="O53" s="1" t="s">
        <v>5</v>
      </c>
      <c r="P53" s="11" t="s">
        <v>131</v>
      </c>
      <c r="Q53" s="1" t="s">
        <v>5</v>
      </c>
      <c r="R53" s="11" t="s">
        <v>131</v>
      </c>
      <c r="S53" s="1" t="s">
        <v>5</v>
      </c>
      <c r="T53" s="11" t="s">
        <v>131</v>
      </c>
      <c r="U53" s="1" t="s">
        <v>5</v>
      </c>
      <c r="V53" s="11" t="s">
        <v>19</v>
      </c>
      <c r="W53" s="1" t="s">
        <v>5</v>
      </c>
      <c r="X53" s="11" t="s">
        <v>131</v>
      </c>
      <c r="Y53" s="1" t="s">
        <v>5</v>
      </c>
      <c r="Z53" s="11">
        <v>1</v>
      </c>
      <c r="AA53" s="1" t="s">
        <v>5</v>
      </c>
      <c r="AB53" s="11">
        <v>1</v>
      </c>
      <c r="AC53" s="1" t="s">
        <v>5</v>
      </c>
      <c r="AD53" s="11">
        <v>1</v>
      </c>
      <c r="AE53" s="1" t="s">
        <v>5</v>
      </c>
      <c r="AF53" s="11" t="s">
        <v>131</v>
      </c>
      <c r="AG53" s="1" t="s">
        <v>5</v>
      </c>
      <c r="AH53" s="11">
        <v>1</v>
      </c>
      <c r="AI53" s="1" t="s">
        <v>5</v>
      </c>
      <c r="AJ53" s="11">
        <v>2</v>
      </c>
      <c r="AK53" s="1" t="s">
        <v>5</v>
      </c>
      <c r="AL53" s="11">
        <v>1</v>
      </c>
      <c r="AM53" s="1" t="s">
        <v>5</v>
      </c>
      <c r="AN53" s="11" t="s">
        <v>131</v>
      </c>
    </row>
    <row r="54" spans="1:40" x14ac:dyDescent="0.15">
      <c r="A54" s="1" t="s">
        <v>6</v>
      </c>
      <c r="B54" s="12">
        <v>1</v>
      </c>
      <c r="C54" s="1" t="s">
        <v>6</v>
      </c>
      <c r="D54" s="12">
        <v>1</v>
      </c>
      <c r="E54" s="1" t="s">
        <v>6</v>
      </c>
      <c r="F54" s="12" t="s">
        <v>131</v>
      </c>
      <c r="G54" s="1" t="s">
        <v>6</v>
      </c>
      <c r="H54" s="12"/>
      <c r="I54" s="1" t="s">
        <v>6</v>
      </c>
      <c r="J54" s="12" t="s">
        <v>131</v>
      </c>
      <c r="K54" s="1" t="s">
        <v>6</v>
      </c>
      <c r="L54" s="12">
        <v>1</v>
      </c>
      <c r="M54" s="1" t="s">
        <v>6</v>
      </c>
      <c r="N54" s="12">
        <v>1</v>
      </c>
      <c r="O54" s="1" t="s">
        <v>6</v>
      </c>
      <c r="P54" s="12">
        <v>1</v>
      </c>
      <c r="Q54" s="1" t="s">
        <v>6</v>
      </c>
      <c r="R54" s="12">
        <v>1</v>
      </c>
      <c r="S54" s="1" t="s">
        <v>6</v>
      </c>
      <c r="T54" s="12">
        <v>1</v>
      </c>
      <c r="U54" s="1" t="s">
        <v>6</v>
      </c>
      <c r="V54" s="12">
        <v>1</v>
      </c>
      <c r="W54" s="1" t="s">
        <v>6</v>
      </c>
      <c r="X54" s="12">
        <v>1</v>
      </c>
      <c r="Y54" s="1" t="s">
        <v>6</v>
      </c>
      <c r="Z54" s="12">
        <v>1</v>
      </c>
      <c r="AA54" s="1" t="s">
        <v>6</v>
      </c>
      <c r="AB54" s="12">
        <v>1</v>
      </c>
      <c r="AC54" s="1" t="s">
        <v>6</v>
      </c>
      <c r="AD54" s="12">
        <v>1</v>
      </c>
      <c r="AE54" s="1" t="s">
        <v>6</v>
      </c>
      <c r="AF54" s="12">
        <v>2</v>
      </c>
      <c r="AG54" s="1" t="s">
        <v>6</v>
      </c>
      <c r="AH54" s="12">
        <v>1</v>
      </c>
      <c r="AI54" s="1" t="s">
        <v>6</v>
      </c>
      <c r="AJ54" s="12" t="s">
        <v>131</v>
      </c>
      <c r="AK54" s="1" t="s">
        <v>6</v>
      </c>
      <c r="AL54" s="12">
        <v>1</v>
      </c>
      <c r="AM54" s="1" t="s">
        <v>6</v>
      </c>
      <c r="AN54" s="12">
        <v>1</v>
      </c>
    </row>
    <row r="55" spans="1:40" x14ac:dyDescent="0.15">
      <c r="A55" s="1" t="s">
        <v>7</v>
      </c>
      <c r="B55" s="10">
        <v>1</v>
      </c>
      <c r="C55" s="1" t="s">
        <v>7</v>
      </c>
      <c r="D55" s="10">
        <v>1</v>
      </c>
      <c r="E55" s="1" t="s">
        <v>7</v>
      </c>
      <c r="F55" s="10">
        <v>1</v>
      </c>
      <c r="G55" s="1" t="s">
        <v>7</v>
      </c>
      <c r="H55" s="10"/>
      <c r="I55" s="1" t="s">
        <v>7</v>
      </c>
      <c r="J55" s="10">
        <v>1</v>
      </c>
      <c r="K55" s="1" t="s">
        <v>7</v>
      </c>
      <c r="L55" s="10">
        <v>1</v>
      </c>
      <c r="M55" s="1" t="s">
        <v>7</v>
      </c>
      <c r="N55" s="10">
        <v>1</v>
      </c>
      <c r="O55" s="1" t="s">
        <v>7</v>
      </c>
      <c r="P55" s="10">
        <v>1</v>
      </c>
      <c r="Q55" s="1" t="s">
        <v>7</v>
      </c>
      <c r="R55" s="10">
        <v>1</v>
      </c>
      <c r="S55" s="1" t="s">
        <v>7</v>
      </c>
      <c r="T55" s="10">
        <v>1</v>
      </c>
      <c r="U55" s="1" t="s">
        <v>7</v>
      </c>
      <c r="V55" s="10">
        <v>1</v>
      </c>
      <c r="W55" s="1" t="s">
        <v>7</v>
      </c>
      <c r="X55" s="10">
        <v>1</v>
      </c>
      <c r="Y55" s="1" t="s">
        <v>7</v>
      </c>
      <c r="Z55" s="10">
        <v>1</v>
      </c>
      <c r="AA55" s="1" t="s">
        <v>7</v>
      </c>
      <c r="AB55" s="10">
        <v>1</v>
      </c>
      <c r="AC55" s="1" t="s">
        <v>7</v>
      </c>
      <c r="AD55" s="10">
        <v>1</v>
      </c>
      <c r="AE55" s="1" t="s">
        <v>7</v>
      </c>
      <c r="AF55" s="10">
        <v>1</v>
      </c>
      <c r="AG55" s="1" t="s">
        <v>7</v>
      </c>
      <c r="AH55" s="10">
        <v>1</v>
      </c>
      <c r="AI55" s="1" t="s">
        <v>7</v>
      </c>
      <c r="AJ55" s="10">
        <v>1</v>
      </c>
      <c r="AK55" s="1" t="s">
        <v>7</v>
      </c>
      <c r="AL55" s="10">
        <v>1</v>
      </c>
      <c r="AM55" s="1" t="s">
        <v>7</v>
      </c>
      <c r="AN55" s="10">
        <v>1</v>
      </c>
    </row>
    <row r="56" spans="1:40" ht="15" thickBot="1" x14ac:dyDescent="0.2">
      <c r="A56" s="1" t="s">
        <v>8</v>
      </c>
      <c r="B56" s="11">
        <v>1</v>
      </c>
      <c r="C56" s="1" t="s">
        <v>8</v>
      </c>
      <c r="D56" s="11">
        <v>1</v>
      </c>
      <c r="E56" s="1" t="s">
        <v>8</v>
      </c>
      <c r="F56" s="11">
        <v>1</v>
      </c>
      <c r="G56" s="1" t="s">
        <v>8</v>
      </c>
      <c r="H56" s="11"/>
      <c r="I56" s="1" t="s">
        <v>8</v>
      </c>
      <c r="J56" s="11">
        <v>1</v>
      </c>
      <c r="K56" s="1" t="s">
        <v>8</v>
      </c>
      <c r="L56" s="11">
        <v>1</v>
      </c>
      <c r="M56" s="1" t="s">
        <v>8</v>
      </c>
      <c r="N56" s="11">
        <v>1</v>
      </c>
      <c r="O56" s="1" t="s">
        <v>8</v>
      </c>
      <c r="P56" s="11">
        <v>1</v>
      </c>
      <c r="Q56" s="1" t="s">
        <v>8</v>
      </c>
      <c r="R56" s="11">
        <v>1</v>
      </c>
      <c r="S56" s="1" t="s">
        <v>8</v>
      </c>
      <c r="T56" s="11">
        <v>1</v>
      </c>
      <c r="U56" s="1" t="s">
        <v>8</v>
      </c>
      <c r="V56" s="11">
        <v>1</v>
      </c>
      <c r="W56" s="1" t="s">
        <v>8</v>
      </c>
      <c r="X56" s="11">
        <v>1</v>
      </c>
      <c r="Y56" s="1" t="s">
        <v>8</v>
      </c>
      <c r="Z56" s="11">
        <v>1</v>
      </c>
      <c r="AA56" s="1" t="s">
        <v>8</v>
      </c>
      <c r="AB56" s="11">
        <v>1</v>
      </c>
      <c r="AC56" s="1" t="s">
        <v>8</v>
      </c>
      <c r="AD56" s="11">
        <v>1</v>
      </c>
      <c r="AE56" s="1" t="s">
        <v>8</v>
      </c>
      <c r="AF56" s="11">
        <v>1</v>
      </c>
      <c r="AG56" s="1" t="s">
        <v>8</v>
      </c>
      <c r="AH56" s="11">
        <v>1</v>
      </c>
      <c r="AI56" s="1" t="s">
        <v>8</v>
      </c>
      <c r="AJ56" s="11">
        <v>1</v>
      </c>
      <c r="AK56" s="1" t="s">
        <v>8</v>
      </c>
      <c r="AL56" s="11">
        <v>1</v>
      </c>
      <c r="AM56" s="1" t="s">
        <v>8</v>
      </c>
      <c r="AN56" s="11">
        <v>1</v>
      </c>
    </row>
    <row r="57" spans="1:40" x14ac:dyDescent="0.15">
      <c r="A57" s="1" t="s">
        <v>9</v>
      </c>
      <c r="B57" s="12" t="s">
        <v>131</v>
      </c>
      <c r="C57" s="1" t="s">
        <v>9</v>
      </c>
      <c r="D57" s="12">
        <v>2</v>
      </c>
      <c r="E57" s="1" t="s">
        <v>9</v>
      </c>
      <c r="F57" s="12">
        <v>1</v>
      </c>
      <c r="G57" s="1" t="s">
        <v>9</v>
      </c>
      <c r="H57" s="12"/>
      <c r="I57" s="1" t="s">
        <v>9</v>
      </c>
      <c r="J57" s="12" t="s">
        <v>131</v>
      </c>
      <c r="K57" s="1" t="s">
        <v>9</v>
      </c>
      <c r="L57" s="12">
        <v>2</v>
      </c>
      <c r="M57" s="1" t="s">
        <v>9</v>
      </c>
      <c r="N57" s="12">
        <v>1</v>
      </c>
      <c r="O57" s="1" t="s">
        <v>9</v>
      </c>
      <c r="P57" s="12">
        <v>2</v>
      </c>
      <c r="Q57" s="1" t="s">
        <v>9</v>
      </c>
      <c r="R57" s="12" t="s">
        <v>131</v>
      </c>
      <c r="S57" s="1" t="s">
        <v>9</v>
      </c>
      <c r="T57" s="12">
        <v>1</v>
      </c>
      <c r="U57" s="1" t="s">
        <v>9</v>
      </c>
      <c r="V57" s="12">
        <v>2</v>
      </c>
      <c r="W57" s="1" t="s">
        <v>9</v>
      </c>
      <c r="X57" s="12">
        <v>2</v>
      </c>
      <c r="Y57" s="1" t="s">
        <v>9</v>
      </c>
      <c r="Z57" s="12">
        <v>2</v>
      </c>
      <c r="AA57" s="1" t="s">
        <v>9</v>
      </c>
      <c r="AB57" s="12">
        <v>2</v>
      </c>
      <c r="AC57" s="1" t="s">
        <v>9</v>
      </c>
      <c r="AD57" s="12" t="s">
        <v>131</v>
      </c>
      <c r="AE57" s="1" t="s">
        <v>9</v>
      </c>
      <c r="AF57" s="12">
        <v>2</v>
      </c>
      <c r="AG57" s="1" t="s">
        <v>9</v>
      </c>
      <c r="AH57" s="12" t="s">
        <v>131</v>
      </c>
      <c r="AI57" s="1" t="s">
        <v>9</v>
      </c>
      <c r="AJ57" s="12">
        <v>1</v>
      </c>
      <c r="AK57" s="1" t="s">
        <v>9</v>
      </c>
      <c r="AL57" s="12" t="s">
        <v>131</v>
      </c>
      <c r="AM57" s="1" t="s">
        <v>9</v>
      </c>
      <c r="AN57" s="12">
        <v>2</v>
      </c>
    </row>
    <row r="58" spans="1:40" x14ac:dyDescent="0.15">
      <c r="A58" s="1" t="s">
        <v>10</v>
      </c>
      <c r="B58" s="10">
        <v>1</v>
      </c>
      <c r="C58" s="1" t="s">
        <v>10</v>
      </c>
      <c r="D58" s="10">
        <v>1</v>
      </c>
      <c r="E58" s="1" t="s">
        <v>10</v>
      </c>
      <c r="F58" s="10">
        <v>1</v>
      </c>
      <c r="G58" s="1" t="s">
        <v>10</v>
      </c>
      <c r="H58" s="10"/>
      <c r="I58" s="1" t="s">
        <v>10</v>
      </c>
      <c r="J58" s="10">
        <v>1</v>
      </c>
      <c r="K58" s="1" t="s">
        <v>10</v>
      </c>
      <c r="L58" s="10">
        <v>1</v>
      </c>
      <c r="M58" s="1" t="s">
        <v>10</v>
      </c>
      <c r="N58" s="10">
        <v>1</v>
      </c>
      <c r="O58" s="1" t="s">
        <v>10</v>
      </c>
      <c r="P58" s="10">
        <v>1</v>
      </c>
      <c r="Q58" s="1" t="s">
        <v>10</v>
      </c>
      <c r="R58" s="10">
        <v>1</v>
      </c>
      <c r="S58" s="1" t="s">
        <v>10</v>
      </c>
      <c r="T58" s="10">
        <v>1</v>
      </c>
      <c r="U58" s="1" t="s">
        <v>10</v>
      </c>
      <c r="V58" s="10">
        <v>1</v>
      </c>
      <c r="W58" s="1" t="s">
        <v>10</v>
      </c>
      <c r="X58" s="10">
        <v>1</v>
      </c>
      <c r="Y58" s="1" t="s">
        <v>10</v>
      </c>
      <c r="Z58" s="10">
        <v>1</v>
      </c>
      <c r="AA58" s="1" t="s">
        <v>10</v>
      </c>
      <c r="AB58" s="10">
        <v>1</v>
      </c>
      <c r="AC58" s="1" t="s">
        <v>10</v>
      </c>
      <c r="AD58" s="10">
        <v>1</v>
      </c>
      <c r="AE58" s="1" t="s">
        <v>10</v>
      </c>
      <c r="AF58" s="10">
        <v>1</v>
      </c>
      <c r="AG58" s="1" t="s">
        <v>10</v>
      </c>
      <c r="AH58" s="10">
        <v>1</v>
      </c>
      <c r="AI58" s="1" t="s">
        <v>10</v>
      </c>
      <c r="AJ58" s="10">
        <v>1</v>
      </c>
      <c r="AK58" s="1" t="s">
        <v>10</v>
      </c>
      <c r="AL58" s="10">
        <v>1</v>
      </c>
      <c r="AM58" s="1" t="s">
        <v>10</v>
      </c>
      <c r="AN58" s="10">
        <v>1</v>
      </c>
    </row>
    <row r="59" spans="1:40" ht="15" thickBot="1" x14ac:dyDescent="0.2">
      <c r="A59" s="1" t="s">
        <v>11</v>
      </c>
      <c r="B59" s="11">
        <v>2</v>
      </c>
      <c r="C59" s="1" t="s">
        <v>11</v>
      </c>
      <c r="D59" s="11">
        <v>2</v>
      </c>
      <c r="E59" s="1" t="s">
        <v>11</v>
      </c>
      <c r="F59" s="11">
        <v>2</v>
      </c>
      <c r="G59" s="1" t="s">
        <v>11</v>
      </c>
      <c r="H59" s="11"/>
      <c r="I59" s="1" t="s">
        <v>11</v>
      </c>
      <c r="J59" s="11">
        <v>1</v>
      </c>
      <c r="K59" s="1" t="s">
        <v>11</v>
      </c>
      <c r="L59" s="11">
        <v>1</v>
      </c>
      <c r="M59" s="1" t="s">
        <v>11</v>
      </c>
      <c r="N59" s="11">
        <v>1</v>
      </c>
      <c r="O59" s="1" t="s">
        <v>11</v>
      </c>
      <c r="P59" s="11">
        <v>1</v>
      </c>
      <c r="Q59" s="1" t="s">
        <v>11</v>
      </c>
      <c r="R59" s="11">
        <v>2</v>
      </c>
      <c r="S59" s="1" t="s">
        <v>11</v>
      </c>
      <c r="T59" s="11">
        <v>2</v>
      </c>
      <c r="U59" s="1" t="s">
        <v>11</v>
      </c>
      <c r="V59" s="11">
        <v>1</v>
      </c>
      <c r="W59" s="1" t="s">
        <v>11</v>
      </c>
      <c r="X59" s="11" t="s">
        <v>131</v>
      </c>
      <c r="Y59" s="1" t="s">
        <v>11</v>
      </c>
      <c r="Z59" s="11" t="s">
        <v>131</v>
      </c>
      <c r="AA59" s="1" t="s">
        <v>11</v>
      </c>
      <c r="AB59" s="11">
        <v>1</v>
      </c>
      <c r="AC59" s="1" t="s">
        <v>11</v>
      </c>
      <c r="AD59" s="11" t="s">
        <v>131</v>
      </c>
      <c r="AE59" s="1" t="s">
        <v>11</v>
      </c>
      <c r="AF59" s="11">
        <v>2</v>
      </c>
      <c r="AG59" s="1" t="s">
        <v>11</v>
      </c>
      <c r="AH59" s="11" t="s">
        <v>131</v>
      </c>
      <c r="AI59" s="1" t="s">
        <v>11</v>
      </c>
      <c r="AJ59" s="11">
        <v>1</v>
      </c>
      <c r="AK59" s="1" t="s">
        <v>11</v>
      </c>
      <c r="AL59" s="11">
        <v>2</v>
      </c>
      <c r="AM59" s="1" t="s">
        <v>11</v>
      </c>
      <c r="AN59" s="11" t="s">
        <v>131</v>
      </c>
    </row>
    <row r="60" spans="1:40" x14ac:dyDescent="0.15">
      <c r="A60" s="1" t="s">
        <v>12</v>
      </c>
      <c r="B60" s="12">
        <v>1</v>
      </c>
      <c r="C60" s="1" t="s">
        <v>12</v>
      </c>
      <c r="D60" s="12">
        <v>1</v>
      </c>
      <c r="E60" s="1" t="s">
        <v>12</v>
      </c>
      <c r="F60" s="12">
        <v>1</v>
      </c>
      <c r="G60" s="1" t="s">
        <v>12</v>
      </c>
      <c r="H60" s="12"/>
      <c r="I60" s="1" t="s">
        <v>12</v>
      </c>
      <c r="J60" s="12">
        <v>1</v>
      </c>
      <c r="K60" s="1" t="s">
        <v>12</v>
      </c>
      <c r="L60" s="12">
        <v>1</v>
      </c>
      <c r="M60" s="1" t="s">
        <v>12</v>
      </c>
      <c r="N60" s="12">
        <v>1</v>
      </c>
      <c r="O60" s="1" t="s">
        <v>12</v>
      </c>
      <c r="P60" s="12">
        <v>1</v>
      </c>
      <c r="Q60" s="1" t="s">
        <v>12</v>
      </c>
      <c r="R60" s="12">
        <v>1</v>
      </c>
      <c r="S60" s="1" t="s">
        <v>12</v>
      </c>
      <c r="T60" s="12">
        <v>1</v>
      </c>
      <c r="U60" s="1" t="s">
        <v>12</v>
      </c>
      <c r="V60" s="12">
        <v>1</v>
      </c>
      <c r="W60" s="1" t="s">
        <v>12</v>
      </c>
      <c r="X60" s="12">
        <v>1</v>
      </c>
      <c r="Y60" s="1" t="s">
        <v>12</v>
      </c>
      <c r="Z60" s="12">
        <v>1</v>
      </c>
      <c r="AA60" s="1" t="s">
        <v>12</v>
      </c>
      <c r="AB60" s="12">
        <v>1</v>
      </c>
      <c r="AC60" s="1" t="s">
        <v>12</v>
      </c>
      <c r="AD60" s="12">
        <v>1</v>
      </c>
      <c r="AE60" s="1" t="s">
        <v>12</v>
      </c>
      <c r="AF60" s="12">
        <v>1</v>
      </c>
      <c r="AG60" s="1" t="s">
        <v>12</v>
      </c>
      <c r="AH60" s="12">
        <v>1</v>
      </c>
      <c r="AI60" s="1" t="s">
        <v>12</v>
      </c>
      <c r="AJ60" s="12">
        <v>1</v>
      </c>
      <c r="AK60" s="1" t="s">
        <v>12</v>
      </c>
      <c r="AL60" s="12">
        <v>1</v>
      </c>
      <c r="AM60" s="1" t="s">
        <v>12</v>
      </c>
      <c r="AN60" s="12">
        <v>1</v>
      </c>
    </row>
    <row r="61" spans="1:40" x14ac:dyDescent="0.15">
      <c r="A61" s="1" t="s">
        <v>13</v>
      </c>
      <c r="B61" s="10">
        <v>1</v>
      </c>
      <c r="C61" s="1" t="s">
        <v>13</v>
      </c>
      <c r="D61" s="10" t="s">
        <v>131</v>
      </c>
      <c r="E61" s="1" t="s">
        <v>13</v>
      </c>
      <c r="F61" s="10">
        <v>1</v>
      </c>
      <c r="G61" s="1" t="s">
        <v>13</v>
      </c>
      <c r="H61" s="10"/>
      <c r="I61" s="1" t="s">
        <v>13</v>
      </c>
      <c r="J61" s="10">
        <v>1</v>
      </c>
      <c r="K61" s="1" t="s">
        <v>13</v>
      </c>
      <c r="L61" s="10">
        <v>1</v>
      </c>
      <c r="M61" s="1" t="s">
        <v>13</v>
      </c>
      <c r="N61" s="10">
        <v>1</v>
      </c>
      <c r="O61" s="1" t="s">
        <v>13</v>
      </c>
      <c r="P61" s="10" t="s">
        <v>131</v>
      </c>
      <c r="Q61" s="1" t="s">
        <v>13</v>
      </c>
      <c r="R61" s="10" t="s">
        <v>131</v>
      </c>
      <c r="S61" s="1" t="s">
        <v>13</v>
      </c>
      <c r="T61" s="10">
        <v>1</v>
      </c>
      <c r="U61" s="1" t="s">
        <v>13</v>
      </c>
      <c r="V61" s="10">
        <v>1</v>
      </c>
      <c r="W61" s="1" t="s">
        <v>13</v>
      </c>
      <c r="X61" s="10">
        <v>1</v>
      </c>
      <c r="Y61" s="1" t="s">
        <v>13</v>
      </c>
      <c r="Z61" s="10">
        <v>1</v>
      </c>
      <c r="AA61" s="1" t="s">
        <v>13</v>
      </c>
      <c r="AB61" s="10">
        <v>1</v>
      </c>
      <c r="AC61" s="1" t="s">
        <v>13</v>
      </c>
      <c r="AD61" s="10" t="s">
        <v>131</v>
      </c>
      <c r="AE61" s="1" t="s">
        <v>13</v>
      </c>
      <c r="AF61" s="10">
        <v>1</v>
      </c>
      <c r="AG61" s="1" t="s">
        <v>13</v>
      </c>
      <c r="AH61" s="10" t="s">
        <v>131</v>
      </c>
      <c r="AI61" s="1" t="s">
        <v>13</v>
      </c>
      <c r="AJ61" s="10">
        <v>1</v>
      </c>
      <c r="AK61" s="1" t="s">
        <v>13</v>
      </c>
      <c r="AL61" s="10">
        <v>1</v>
      </c>
      <c r="AM61" s="1" t="s">
        <v>13</v>
      </c>
      <c r="AN61" s="10">
        <v>1</v>
      </c>
    </row>
    <row r="62" spans="1:40" x14ac:dyDescent="0.15">
      <c r="A62" s="1" t="s">
        <v>14</v>
      </c>
      <c r="B62" s="10">
        <v>1</v>
      </c>
      <c r="C62" s="1" t="s">
        <v>14</v>
      </c>
      <c r="D62" s="10">
        <v>1</v>
      </c>
      <c r="E62" s="1" t="s">
        <v>14</v>
      </c>
      <c r="F62" s="10">
        <v>1</v>
      </c>
      <c r="G62" s="1" t="s">
        <v>14</v>
      </c>
      <c r="H62" s="10"/>
      <c r="I62" s="1" t="s">
        <v>14</v>
      </c>
      <c r="J62" s="10">
        <v>1</v>
      </c>
      <c r="K62" s="1" t="s">
        <v>14</v>
      </c>
      <c r="L62" s="10">
        <v>1</v>
      </c>
      <c r="M62" s="1" t="s">
        <v>14</v>
      </c>
      <c r="N62" s="10">
        <v>2</v>
      </c>
      <c r="O62" s="1" t="s">
        <v>14</v>
      </c>
      <c r="P62" s="10">
        <v>1</v>
      </c>
      <c r="Q62" s="1" t="s">
        <v>14</v>
      </c>
      <c r="R62" s="10" t="s">
        <v>131</v>
      </c>
      <c r="S62" s="1" t="s">
        <v>14</v>
      </c>
      <c r="T62" s="10">
        <v>1</v>
      </c>
      <c r="U62" s="1" t="s">
        <v>14</v>
      </c>
      <c r="V62" s="10">
        <v>1</v>
      </c>
      <c r="W62" s="1" t="s">
        <v>14</v>
      </c>
      <c r="X62" s="10">
        <v>1</v>
      </c>
      <c r="Y62" s="1" t="s">
        <v>14</v>
      </c>
      <c r="Z62" s="10">
        <v>1</v>
      </c>
      <c r="AA62" s="1" t="s">
        <v>14</v>
      </c>
      <c r="AB62" s="10" t="s">
        <v>131</v>
      </c>
      <c r="AC62" s="1" t="s">
        <v>14</v>
      </c>
      <c r="AD62" s="10">
        <v>1</v>
      </c>
      <c r="AE62" s="1" t="s">
        <v>14</v>
      </c>
      <c r="AF62" s="10">
        <v>1</v>
      </c>
      <c r="AG62" s="1" t="s">
        <v>14</v>
      </c>
      <c r="AH62" s="10">
        <v>1</v>
      </c>
      <c r="AI62" s="1" t="s">
        <v>14</v>
      </c>
      <c r="AJ62" s="10">
        <v>1</v>
      </c>
      <c r="AK62" s="1" t="s">
        <v>14</v>
      </c>
      <c r="AL62" s="10">
        <v>1</v>
      </c>
      <c r="AM62" s="1" t="s">
        <v>14</v>
      </c>
      <c r="AN62" s="10">
        <v>1</v>
      </c>
    </row>
    <row r="63" spans="1:40" ht="15" thickBot="1" x14ac:dyDescent="0.2">
      <c r="A63" s="1" t="s">
        <v>15</v>
      </c>
      <c r="B63" s="13">
        <v>1</v>
      </c>
      <c r="C63" s="1" t="s">
        <v>15</v>
      </c>
      <c r="D63" s="13">
        <v>1</v>
      </c>
      <c r="E63" s="1" t="s">
        <v>15</v>
      </c>
      <c r="F63" s="13">
        <v>1</v>
      </c>
      <c r="G63" s="1" t="s">
        <v>15</v>
      </c>
      <c r="H63" s="13"/>
      <c r="I63" s="1" t="s">
        <v>15</v>
      </c>
      <c r="J63" s="13">
        <v>1</v>
      </c>
      <c r="K63" s="1" t="s">
        <v>15</v>
      </c>
      <c r="L63" s="13">
        <v>1</v>
      </c>
      <c r="M63" s="1" t="s">
        <v>15</v>
      </c>
      <c r="N63" s="13">
        <v>1</v>
      </c>
      <c r="O63" s="1" t="s">
        <v>15</v>
      </c>
      <c r="P63" s="13">
        <v>1</v>
      </c>
      <c r="Q63" s="1" t="s">
        <v>15</v>
      </c>
      <c r="R63" s="13">
        <v>1</v>
      </c>
      <c r="S63" s="1" t="s">
        <v>15</v>
      </c>
      <c r="T63" s="13">
        <v>1</v>
      </c>
      <c r="U63" s="1" t="s">
        <v>15</v>
      </c>
      <c r="V63" s="13">
        <v>1</v>
      </c>
      <c r="W63" s="1" t="s">
        <v>15</v>
      </c>
      <c r="X63" s="13">
        <v>1</v>
      </c>
      <c r="Y63" s="1" t="s">
        <v>15</v>
      </c>
      <c r="Z63" s="13">
        <v>1</v>
      </c>
      <c r="AA63" s="1" t="s">
        <v>15</v>
      </c>
      <c r="AB63" s="13">
        <v>1</v>
      </c>
      <c r="AC63" s="1" t="s">
        <v>15</v>
      </c>
      <c r="AD63" s="13">
        <v>1</v>
      </c>
      <c r="AE63" s="1" t="s">
        <v>15</v>
      </c>
      <c r="AF63" s="13">
        <v>1</v>
      </c>
      <c r="AG63" s="1" t="s">
        <v>15</v>
      </c>
      <c r="AH63" s="13">
        <v>1</v>
      </c>
      <c r="AI63" s="1" t="s">
        <v>15</v>
      </c>
      <c r="AJ63" s="13">
        <v>1</v>
      </c>
      <c r="AK63" s="1" t="s">
        <v>15</v>
      </c>
      <c r="AL63" s="13">
        <v>1</v>
      </c>
      <c r="AM63" s="1" t="s">
        <v>15</v>
      </c>
      <c r="AN63" s="13">
        <v>1</v>
      </c>
    </row>
    <row r="64" spans="1:40" ht="15.75" thickTop="1" thickBot="1" x14ac:dyDescent="0.2">
      <c r="A64" s="4"/>
      <c r="B64" s="7" t="str">
        <f>A106</f>
        <v>OK</v>
      </c>
      <c r="D64" s="7" t="str">
        <f>B106</f>
        <v>OK</v>
      </c>
      <c r="F64" s="7" t="str">
        <f>C106</f>
        <v>OK</v>
      </c>
      <c r="H64" s="7" t="str">
        <f>D106</f>
        <v>OK</v>
      </c>
      <c r="J64" s="7" t="str">
        <f>E106</f>
        <v>OK</v>
      </c>
      <c r="L64" s="7" t="str">
        <f>F106</f>
        <v>OK</v>
      </c>
      <c r="N64" s="7" t="str">
        <f>G106</f>
        <v>OK</v>
      </c>
      <c r="P64" s="7" t="str">
        <f>H106</f>
        <v>OK</v>
      </c>
      <c r="R64" s="7" t="str">
        <f>I106</f>
        <v>OK</v>
      </c>
      <c r="T64" s="7" t="str">
        <f>J106</f>
        <v>OK</v>
      </c>
      <c r="V64" s="7" t="str">
        <f>K106</f>
        <v>OK</v>
      </c>
      <c r="X64" s="7" t="str">
        <f>L106</f>
        <v>OK</v>
      </c>
      <c r="Z64" s="7" t="str">
        <f>M106</f>
        <v>OK</v>
      </c>
      <c r="AB64" s="7" t="str">
        <f>N106</f>
        <v>OK</v>
      </c>
      <c r="AD64" s="7" t="str">
        <f>O106</f>
        <v>OK</v>
      </c>
      <c r="AF64" s="7" t="str">
        <f>P106</f>
        <v>OK</v>
      </c>
      <c r="AH64" s="7" t="str">
        <f>Q106</f>
        <v>OK</v>
      </c>
      <c r="AJ64" s="7" t="str">
        <f>R106</f>
        <v>OK</v>
      </c>
      <c r="AL64" s="7" t="str">
        <f>S106</f>
        <v>OK</v>
      </c>
      <c r="AN64" s="7" t="str">
        <f>T106</f>
        <v>OK</v>
      </c>
    </row>
    <row r="65" spans="1:39" ht="15" hidden="1" thickTop="1" x14ac:dyDescent="0.15">
      <c r="A65" s="14">
        <f>IF(AND(B6="Status",OR(B7="Res",B7="MR",B7="Disket",B7="Udmeldt"),B9=""),1,IF(AND(B6="Status",B7="",OR(B9=1,B9="x",B9=2)),1,IF(AND(B6="Status",B7="",B9=""),2,IF(AND(B6&lt;&gt;"Status",B7="",B9=""),1,0))))</f>
        <v>1</v>
      </c>
      <c r="B65" s="14">
        <f>IF(AND(D6="Status",OR(D7="Res",D7="MR",D7="Disket",D7="Udmeldt"),D9=""),1,IF(AND(D6="Status",D7="",OR(D9=1,D9="x",D9=2)),1,IF(AND(D6="Status",D7="",D9=""),2,IF(AND(D6&lt;&gt;"Status",D7="",D9=""),1,0))))</f>
        <v>1</v>
      </c>
      <c r="C65" s="14">
        <f>IF(AND(F6="Status",OR(F7="Res",F7="MR",F7="Disket",F7="Udmeldt"),F9=""),1,IF(AND(F6="Status",F7="",OR(F9=1,F9="x",F9=2)),1,IF(AND(F6="Status",F7="",F9=""),2,IF(AND(F6&lt;&gt;"Status",F7="",F9=""),1,0))))</f>
        <v>1</v>
      </c>
      <c r="D65" s="14">
        <f>IF(AND(H6="Status",OR(H7="Res",H7="MR",H7="Disket",H7="Udmeldt"),H9=""),1,IF(AND(H6="Status",H7="",OR(H9=1,H9="x",H9=2)),1,IF(AND(H6="Status",H7="",H9=""),2,IF(AND(H6&lt;&gt;"Status",H7="",H9=""),1,0))))</f>
        <v>1</v>
      </c>
      <c r="E65" s="14">
        <f>IF(AND(J6="Status",OR(J7="Res",J7="MR",J7="Disket",J7="Udmeldt"),J9=""),1,IF(AND(J6="Status",J7="",OR(J9=1,J9="x",J9=2)),1,IF(AND(J6="Status",J7="",J9=""),2,IF(AND(J6&lt;&gt;"Status",J7="",J9=""),1,0))))</f>
        <v>1</v>
      </c>
      <c r="F65" s="14">
        <f>IF(AND(L6="Status",OR(L7="Res",L7="MR",L7="Disket",L7="Udmeldt"),L9=""),1,IF(AND(L6="Status",L7="",OR(L9=1,L9="x",L9=2)),1,IF(AND(L6="Status",L7="",L9=""),2,IF(AND(L6&lt;&gt;"Status",L7="",L9=""),1,0))))</f>
        <v>1</v>
      </c>
      <c r="G65" s="14">
        <f>IF(AND(N6="Status",OR(N7="Res",N7="MR",N7="Disket",N7="Udmeldt"),N9=""),1,IF(AND(N6="Status",N7="",OR(N9=1,N9="x",N9=2)),1,IF(AND(N6="Status",N7="",N9=""),2,IF(AND(N6&lt;&gt;"Status",N7="",N9=""),1,0))))</f>
        <v>1</v>
      </c>
      <c r="H65" s="14">
        <f>IF(AND(P6="Status",OR(P7="Res",P7="MR",P7="Disket",P7="Udmeldt"),P9=""),1,IF(AND(P6="Status",P7="",OR(P9=1,P9="x",P9=2)),1,IF(AND(P6="Status",P7="",P9=""),2,IF(AND(P6&lt;&gt;"Status",P7="",P9=""),1,0))))</f>
        <v>1</v>
      </c>
      <c r="I65" s="14">
        <f>IF(AND(R6="Status",OR(R7="Res",R7="MR",R7="Disket",R7="Udmeldt"),R9=""),1,IF(AND(R6="Status",R7="",OR(R9=1,R9="x",R9=2)),1,IF(AND(R6="Status",R7="",R9=""),2,IF(AND(R6&lt;&gt;"Status",R7="",R9=""),1,0))))</f>
        <v>1</v>
      </c>
      <c r="J65" s="14">
        <f>IF(AND(T6="Status",OR(T7="Res",T7="MR",T7="Disket",T7="Udmeldt"),T9=""),1,IF(AND(T6="Status",T7="",OR(T9=1,T9="x",T9=2)),1,IF(AND(T6="Status",T7="",T9=""),2,IF(AND(T6&lt;&gt;"Status",T7="",T9=""),1,0))))</f>
        <v>1</v>
      </c>
      <c r="K65" s="14">
        <f>IF(AND(V6="Status",OR(V7="Res",V7="MR",V7="Disket",V7="Udmeldt"),V9=""),1,IF(AND(V6="Status",V7="",OR(V9=1,V9="x",V9=2)),1,IF(AND(V6="Status",V7="",V9=""),2,IF(AND(V6&lt;&gt;"Status",V7="",V9=""),1,0))))</f>
        <v>1</v>
      </c>
      <c r="L65" s="14">
        <f>IF(AND(X6="Status",OR(X7="Res",X7="MR",X7="Disket",X7="Udmeldt"),X9=""),1,IF(AND(X6="Status",X7="",OR(X9=1,X9="x",X9=2)),1,IF(AND(X6="Status",X7="",X9=""),2,IF(AND(X6&lt;&gt;"Status",X7="",X9=""),1,0))))</f>
        <v>1</v>
      </c>
      <c r="M65" s="14">
        <f>IF(AND(Z6="Status",OR(Z7="Res",Z7="MR",Z7="Disket",Z7="Udmeldt"),Z9=""),1,IF(AND(Z6="Status",Z7="",OR(Z9=1,Z9="x",Z9=2)),1,IF(AND(Z6="Status",Z7="",Z9=""),2,IF(AND(Z6&lt;&gt;"Status",Z7="",Z9=""),1,0))))</f>
        <v>1</v>
      </c>
      <c r="N65" s="14">
        <f>IF(AND(AB6="Status",OR(AB7="Res",AB7="MR",AB7="Disket",AB7="Udmeldt"),AB9=""),1,IF(AND(AB6="Status",AB7="",OR(AB9=1,AB9="x",AB9=2)),1,IF(AND(AB6="Status",AB7="",AB9=""),2,IF(AND(AB6&lt;&gt;"Status",AB7="",AB9=""),1,0))))</f>
        <v>1</v>
      </c>
      <c r="O65" s="14">
        <f>IF(AND(AD6="Status",OR(AD7="Res",AD7="MR",AD7="Disket",AD7="Udmeldt"),AD9=""),1,IF(AND(AD6="Status",AD7="",OR(AD9=1,AD9="x",AD9=2)),1,IF(AND(AD6="Status",AD7="",AD9=""),2,IF(AND(AD6&lt;&gt;"Status",AD7="",AD9=""),1,0))))</f>
        <v>1</v>
      </c>
      <c r="P65" s="14">
        <f>IF(AND(AF6="Status",OR(AF7="Res",AF7="MR",AF7="Disket",AF7="Udmeldt"),AF9=""),1,IF(AND(AF6="Status",AF7="",OR(AF9=1,AF9="x",AF9=2)),1,IF(AND(AF6="Status",AF7="",AF9=""),2,IF(AND(AF6&lt;&gt;"Status",AF7="",AF9=""),1,0))))</f>
        <v>1</v>
      </c>
      <c r="Q65" s="14">
        <f>IF(AND(AH6="Status",OR(AH7="Res",AH7="MR",AH7="Disket",AH7="Udmeldt"),AH9=""),1,IF(AND(AH6="Status",AH7="",OR(AH9=1,AH9="x",AH9=2)),1,IF(AND(AH6="Status",AH7="",AH9=""),2,IF(AND(AH6&lt;&gt;"Status",AH7="",AH9=""),1,0))))</f>
        <v>1</v>
      </c>
      <c r="R65" s="14">
        <f>IF(AND(AJ6="Status",OR(AJ7="Res",AJ7="MR",AJ7="Disket",AJ7="Udmeldt"),AJ9=""),1,IF(AND(AJ6="Status",AJ7="",OR(AJ9=1,AJ9="x",AJ9=2)),1,IF(AND(AJ6="Status",AJ7="",AJ9=""),2,IF(AND(AJ6&lt;&gt;"Status",AJ7="",AJ9=""),1,0))))</f>
        <v>1</v>
      </c>
      <c r="S65" s="14">
        <f>IF(AND(AL6="Status",OR(AL7="Res",AL7="MR",AL7="Disket",AL7="Udmeldt"),AL9=""),1,IF(AND(AL6="Status",AL7="",OR(AL9=1,AL9="x",AL9=2)),1,IF(AND(AL6="Status",AL7="",AL9=""),2,IF(AND(AL6&lt;&gt;"Status",AL7="",AL9=""),1,0))))</f>
        <v>1</v>
      </c>
      <c r="T65" s="14">
        <f>IF(AND(AN6="Status",OR(AN7="Res",AN7="MR",AN7="Disket",AN7="Udmeldt"),AN9=""),1,IF(AND(AN6="Status",AN7="",OR(AN9=1,AN9="x",AN9=2)),1,IF(AND(AN6="Status",AN7="",AN9=""),2,IF(AND(AN6&lt;&gt;"Status",AN7="",AN9=""),1,0))))</f>
        <v>1</v>
      </c>
      <c r="U65" s="14"/>
    </row>
    <row r="66" spans="1:39" hidden="1" x14ac:dyDescent="0.15">
      <c r="A66" s="14">
        <f>IF(AND(B6="Status",OR(B7="Res",B7="MR",B7="Disket",B7="Udmeldt"),B10=""),1,IF(AND(B6="Status",B7="",OR(B10=1,B10="x",B10=2)),1,IF(AND(B6="Status",B7="",B10=""),2,IF(AND(B6&lt;&gt;"Status",B7="",B10=""),1,0))))</f>
        <v>1</v>
      </c>
      <c r="B66" s="14">
        <f>IF(AND(D6="Status",OR(D7="Res",D7="MR",D7="Disket",D7="Udmeldt"),D10=""),1,IF(AND(D6="Status",D7="",OR(D10=1,D10="x",D10=2)),1,IF(AND(D6="Status",D7="",D10=""),2,IF(AND(D6&lt;&gt;"Status",D7="",D10=""),1,0))))</f>
        <v>1</v>
      </c>
      <c r="C66" s="14">
        <f>IF(AND(F6="Status",OR(F7="Res",F7="MR",F7="Disket",F7="Udmeldt"),F10=""),1,IF(AND(F6="Status",F7="",OR(F10=1,F10="x",F10=2)),1,IF(AND(F6="Status",F7="",F10=""),2,IF(AND(F6&lt;&gt;"Status",F7="",F10=""),1,0))))</f>
        <v>1</v>
      </c>
      <c r="D66" s="14">
        <f>IF(AND(H6="Status",OR(H7="Res",H7="MR",H7="Disket",H7="Udmeldt"),H10=""),1,IF(AND(H6="Status",H7="",OR(H10=1,H10="x",H10=2)),1,IF(AND(H6="Status",H7="",H10=""),2,IF(AND(H6&lt;&gt;"Status",H7="",H10=""),1,0))))</f>
        <v>1</v>
      </c>
      <c r="E66" s="14">
        <f>IF(AND(J6="Status",OR(J7="Res",J7="MR",J7="Disket",J7="Udmeldt"),J10=""),1,IF(AND(J6="Status",J7="",OR(J10=1,J10="x",J10=2)),1,IF(AND(J6="Status",J7="",J10=""),2,IF(AND(J6&lt;&gt;"Status",J7="",J10=""),1,0))))</f>
        <v>1</v>
      </c>
      <c r="F66" s="14">
        <f>IF(AND(L6="Status",OR(L7="Res",L7="MR",L7="Disket",L7="Udmeldt"),L10=""),1,IF(AND(L6="Status",L7="",OR(L10=1,L10="x",L10=2)),1,IF(AND(L6="Status",L7="",L10=""),2,IF(AND(L6&lt;&gt;"Status",L7="",L10=""),1,0))))</f>
        <v>1</v>
      </c>
      <c r="G66" s="14">
        <f>IF(AND(N6="Status",OR(N7="Res",N7="MR",N7="Disket",N7="Udmeldt"),N10=""),1,IF(AND(N6="Status",N7="",OR(N10=1,N10="x",N10=2)),1,IF(AND(N6="Status",N7="",N10=""),2,IF(AND(N6&lt;&gt;"Status",N7="",N10=""),1,0))))</f>
        <v>1</v>
      </c>
      <c r="H66" s="14">
        <f>IF(AND(P6="Status",OR(P7="Res",P7="MR",P7="Disket",P7="Udmeldt"),P10=""),1,IF(AND(P6="Status",P7="",OR(P10=1,P10="x",P10=2)),1,IF(AND(P6="Status",P7="",P10=""),2,IF(AND(P6&lt;&gt;"Status",P7="",P10=""),1,0))))</f>
        <v>1</v>
      </c>
      <c r="I66" s="14">
        <f>IF(AND(R6="Status",OR(R7="Res",R7="MR",R7="Disket",R7="Udmeldt"),R10=""),1,IF(AND(R6="Status",R7="",OR(R10=1,R10="x",R10=2)),1,IF(AND(R6="Status",R7="",R10=""),2,IF(AND(R6&lt;&gt;"Status",R7="",R10=""),1,0))))</f>
        <v>1</v>
      </c>
      <c r="J66" s="14">
        <f>IF(AND(T6="Status",OR(T7="Res",T7="MR",T7="Disket",T7="Udmeldt"),T10=""),1,IF(AND(T6="Status",T7="",OR(T10=1,T10="x",T10=2)),1,IF(AND(T6="Status",T7="",T10=""),2,IF(AND(T6&lt;&gt;"Status",T7="",T10=""),1,0))))</f>
        <v>1</v>
      </c>
      <c r="K66" s="14">
        <f>IF(AND(V6="Status",OR(V7="Res",V7="MR",V7="Disket",V7="Udmeldt"),V10=""),1,IF(AND(V6="Status",V7="",OR(V10=1,V10="x",V10=2)),1,IF(AND(V6="Status",V7="",V10=""),2,IF(AND(V6&lt;&gt;"Status",V7="",V10=""),1,0))))</f>
        <v>1</v>
      </c>
      <c r="L66" s="14">
        <f>IF(AND(X6="Status",OR(X7="Res",X7="MR",X7="Disket",X7="Udmeldt"),X10=""),1,IF(AND(X6="Status",X7="",OR(X10=1,X10="x",X10=2)),1,IF(AND(X6="Status",X7="",X10=""),2,IF(AND(X6&lt;&gt;"Status",X7="",X10=""),1,0))))</f>
        <v>1</v>
      </c>
      <c r="M66" s="14">
        <f>IF(AND(Z6="Status",OR(Z7="Res",Z7="MR",Z7="Disket",Z7="Udmeldt"),Z10=""),1,IF(AND(Z6="Status",Z7="",OR(Z10=1,Z10="x",Z10=2)),1,IF(AND(Z6="Status",Z7="",Z10=""),2,IF(AND(Z6&lt;&gt;"Status",Z7="",Z10=""),1,0))))</f>
        <v>1</v>
      </c>
      <c r="N66" s="14">
        <f>IF(AND(AB6="Status",OR(AB7="Res",AB7="MR",AB7="Disket",AB7="Udmeldt"),AB10=""),1,IF(AND(AB6="Status",AB7="",OR(AB10=1,AB10="x",AB10=2)),1,IF(AND(AB6="Status",AB7="",AB10=""),2,IF(AND(AB6&lt;&gt;"Status",AB7="",AB10=""),1,0))))</f>
        <v>1</v>
      </c>
      <c r="O66" s="14">
        <f>IF(AND(AD6="Status",OR(AD7="Res",AD7="MR",AD7="Disket",AD7="Udmeldt"),AD10=""),1,IF(AND(AD6="Status",AD7="",OR(AD10=1,AD10="x",AD10=2)),1,IF(AND(AD6="Status",AD7="",AD10=""),2,IF(AND(AD6&lt;&gt;"Status",AD7="",AD10=""),1,0))))</f>
        <v>1</v>
      </c>
      <c r="P66" s="14">
        <f>IF(AND(AF6="Status",OR(AF7="Res",AF7="MR",AF7="Disket",AF7="Udmeldt"),AF10=""),1,IF(AND(AF6="Status",AF7="",OR(AF10=1,AF10="x",AF10=2)),1,IF(AND(AF6="Status",AF7="",AF10=""),2,IF(AND(AF6&lt;&gt;"Status",AF7="",AF10=""),1,0))))</f>
        <v>1</v>
      </c>
      <c r="Q66" s="14">
        <f>IF(AND(AH6="Status",OR(AH7="Res",AH7="MR",AH7="Disket",AH7="Udmeldt"),AH10=""),1,IF(AND(AH6="Status",AH7="",OR(AH10=1,AH10="x",AH10=2)),1,IF(AND(AH6="Status",AH7="",AH10=""),2,IF(AND(AH6&lt;&gt;"Status",AH7="",AH10=""),1,0))))</f>
        <v>1</v>
      </c>
      <c r="R66" s="14">
        <f>IF(AND(AJ6="Status",OR(AJ7="Res",AJ7="MR",AJ7="Disket",AJ7="Udmeldt"),AJ10=""),1,IF(AND(AJ6="Status",AJ7="",OR(AJ10=1,AJ10="x",AJ10=2)),1,IF(AND(AJ6="Status",AJ7="",AJ10=""),2,IF(AND(AJ6&lt;&gt;"Status",AJ7="",AJ10=""),1,0))))</f>
        <v>1</v>
      </c>
      <c r="S66" s="14">
        <f>IF(AND(AL6="Status",OR(AL7="Res",AL7="MR",AL7="Disket",AL7="Udmeldt"),AL10=""),1,IF(AND(AL6="Status",AL7="",OR(AL10=1,AL10="x",AL10=2)),1,IF(AND(AL6="Status",AL7="",AL10=""),2,IF(AND(AL6&lt;&gt;"Status",AL7="",AL10=""),1,0))))</f>
        <v>1</v>
      </c>
      <c r="T66" s="14">
        <f>IF(AND(AN6="Status",OR(AN7="Res",AN7="MR",AN7="Disket",AN7="Udmeldt"),AN10=""),1,IF(AND(AN6="Status",AN7="",OR(AN10=1,AN10="x",AN10=2)),1,IF(AND(AN6="Status",AN7="",AN10=""),2,IF(AND(AN6&lt;&gt;"Status",AN7="",AN10=""),1,0))))</f>
        <v>1</v>
      </c>
      <c r="U66" s="14"/>
    </row>
    <row r="67" spans="1:39" hidden="1" x14ac:dyDescent="0.15">
      <c r="A67" s="14">
        <f>IF(AND(B6="Status",OR(B7="Res",B7="MR",B7="Disket",B7="Udmeldt"),B11=""),1,IF(AND(B6="Status",B7="",OR(B11=1,B11="x",B11=2)),1,IF(AND(B6="Status",B7="",B11=""),2,IF(AND(B6&lt;&gt;"Status",B7="",B11=""),1,0))))</f>
        <v>1</v>
      </c>
      <c r="B67" s="14">
        <f>IF(AND(D6="Status",OR(D7="Res",D7="MR",D7="Disket",D7="Udmeldt"),D11=""),1,IF(AND(D6="Status",D7="",OR(D11=1,D11="x",D11=2)),1,IF(AND(D6="Status",D7="",D11=""),2,IF(AND(D6&lt;&gt;"Status",D7="",D11=""),1,0))))</f>
        <v>1</v>
      </c>
      <c r="C67" s="14">
        <f>IF(AND(F6="Status",OR(F7="Res",F7="MR",F7="Disket",F7="Udmeldt"),F11=""),1,IF(AND(F6="Status",F7="",OR(F11=1,F11="x",F11=2)),1,IF(AND(F6="Status",F7="",F11=""),2,IF(AND(F6&lt;&gt;"Status",F7="",F11=""),1,0))))</f>
        <v>1</v>
      </c>
      <c r="D67" s="14">
        <f>IF(AND(H6="Status",OR(H7="Res",H7="MR",H7="Disket",H7="Udmeldt"),H11=""),1,IF(AND(H6="Status",H7="",OR(H11=1,H11="x",H11=2)),1,IF(AND(H6="Status",H7="",H11=""),2,IF(AND(H6&lt;&gt;"Status",H7="",H11=""),1,0))))</f>
        <v>1</v>
      </c>
      <c r="E67" s="14">
        <f>IF(AND(J6="Status",OR(J7="Res",J7="MR",J7="Disket",J7="Udmeldt"),J11=""),1,IF(AND(J6="Status",J7="",OR(J11=1,J11="x",J11=2)),1,IF(AND(J6="Status",J7="",J11=""),2,IF(AND(J6&lt;&gt;"Status",J7="",J11=""),1,0))))</f>
        <v>1</v>
      </c>
      <c r="F67" s="14">
        <f>IF(AND(L6="Status",OR(L7="Res",L7="MR",L7="Disket",L7="Udmeldt"),L11=""),1,IF(AND(L6="Status",L7="",OR(L11=1,L11="x",L11=2)),1,IF(AND(L6="Status",L7="",L11=""),2,IF(AND(L6&lt;&gt;"Status",L7="",L11=""),1,0))))</f>
        <v>1</v>
      </c>
      <c r="G67" s="14">
        <f>IF(AND(N6="Status",OR(N7="Res",N7="MR",N7="Disket",N7="Udmeldt"),N11=""),1,IF(AND(N6="Status",N7="",OR(N11=1,N11="x",N11=2)),1,IF(AND(N6="Status",N7="",N11=""),2,IF(AND(N6&lt;&gt;"Status",N7="",N11=""),1,0))))</f>
        <v>1</v>
      </c>
      <c r="H67" s="14">
        <f>IF(AND(P6="Status",OR(P7="Res",P7="MR",P7="Disket",P7="Udmeldt"),P11=""),1,IF(AND(P6="Status",P7="",OR(P11=1,P11="x",P11=2)),1,IF(AND(P6="Status",P7="",P11=""),2,IF(AND(P6&lt;&gt;"Status",P7="",P11=""),1,0))))</f>
        <v>1</v>
      </c>
      <c r="I67" s="14">
        <f>IF(AND(R6="Status",OR(R7="Res",R7="MR",R7="Disket",R7="Udmeldt"),R11=""),1,IF(AND(R6="Status",R7="",OR(R11=1,R11="x",R11=2)),1,IF(AND(R6="Status",R7="",R11=""),2,IF(AND(R6&lt;&gt;"Status",R7="",R11=""),1,0))))</f>
        <v>1</v>
      </c>
      <c r="J67" s="14">
        <f>IF(AND(T6="Status",OR(T7="Res",T7="MR",T7="Disket",T7="Udmeldt"),T11=""),1,IF(AND(T6="Status",T7="",OR(T11=1,T11="x",T11=2)),1,IF(AND(T6="Status",T7="",T11=""),2,IF(AND(T6&lt;&gt;"Status",T7="",T11=""),1,0))))</f>
        <v>1</v>
      </c>
      <c r="K67" s="14">
        <f>IF(AND(V6="Status",OR(V7="Res",V7="MR",V7="Disket",V7="Udmeldt"),V11=""),1,IF(AND(V6="Status",V7="",OR(V11=1,V11="x",V11=2)),1,IF(AND(V6="Status",V7="",V11=""),2,IF(AND(V6&lt;&gt;"Status",V7="",V11=""),1,0))))</f>
        <v>1</v>
      </c>
      <c r="L67" s="14">
        <f>IF(AND(X6="Status",OR(X7="Res",X7="MR",X7="Disket",X7="Udmeldt"),X11=""),1,IF(AND(X6="Status",X7="",OR(X11=1,X11="x",X11=2)),1,IF(AND(X6="Status",X7="",X11=""),2,IF(AND(X6&lt;&gt;"Status",X7="",X11=""),1,0))))</f>
        <v>1</v>
      </c>
      <c r="M67" s="14">
        <f>IF(AND(Z6="Status",OR(Z7="Res",Z7="MR",Z7="Disket",Z7="Udmeldt"),Z11=""),1,IF(AND(Z6="Status",Z7="",OR(Z11=1,Z11="x",Z11=2)),1,IF(AND(Z6="Status",Z7="",Z11=""),2,IF(AND(Z6&lt;&gt;"Status",Z7="",Z11=""),1,0))))</f>
        <v>1</v>
      </c>
      <c r="N67" s="14">
        <f>IF(AND(AB6="Status",OR(AB7="Res",AB7="MR",AB7="Disket",AB7="Udmeldt"),AB11=""),1,IF(AND(AB6="Status",AB7="",OR(AB11=1,AB11="x",AB11=2)),1,IF(AND(AB6="Status",AB7="",AB11=""),2,IF(AND(AB6&lt;&gt;"Status",AB7="",AB11=""),1,0))))</f>
        <v>1</v>
      </c>
      <c r="O67" s="14">
        <f>IF(AND(AD6="Status",OR(AD7="Res",AD7="MR",AD7="Disket",AD7="Udmeldt"),AD11=""),1,IF(AND(AD6="Status",AD7="",OR(AD11=1,AD11="x",AD11=2)),1,IF(AND(AD6="Status",AD7="",AD11=""),2,IF(AND(AD6&lt;&gt;"Status",AD7="",AD11=""),1,0))))</f>
        <v>1</v>
      </c>
      <c r="P67" s="14">
        <f>IF(AND(AF6="Status",OR(AF7="Res",AF7="MR",AF7="Disket",AF7="Udmeldt"),AF11=""),1,IF(AND(AF6="Status",AF7="",OR(AF11=1,AF11="x",AF11=2)),1,IF(AND(AF6="Status",AF7="",AF11=""),2,IF(AND(AF6&lt;&gt;"Status",AF7="",AF11=""),1,0))))</f>
        <v>1</v>
      </c>
      <c r="Q67" s="14">
        <f>IF(AND(AH6="Status",OR(AH7="Res",AH7="MR",AH7="Disket",AH7="Udmeldt"),AH11=""),1,IF(AND(AH6="Status",AH7="",OR(AH11=1,AH11="x",AH11=2)),1,IF(AND(AH6="Status",AH7="",AH11=""),2,IF(AND(AH6&lt;&gt;"Status",AH7="",AH11=""),1,0))))</f>
        <v>1</v>
      </c>
      <c r="R67" s="14">
        <f>IF(AND(AJ6="Status",OR(AJ7="Res",AJ7="MR",AJ7="Disket",AJ7="Udmeldt"),AJ11=""),1,IF(AND(AJ6="Status",AJ7="",OR(AJ11=1,AJ11="x",AJ11=2)),1,IF(AND(AJ6="Status",AJ7="",AJ11=""),2,IF(AND(AJ6&lt;&gt;"Status",AJ7="",AJ11=""),1,0))))</f>
        <v>1</v>
      </c>
      <c r="S67" s="14">
        <f>IF(AND(AL6="Status",OR(AL7="Res",AL7="MR",AL7="Disket",AL7="Udmeldt"),AL11=""),1,IF(AND(AL6="Status",AL7="",OR(AL11=1,AL11="x",AL11=2)),1,IF(AND(AL6="Status",AL7="",AL11=""),2,IF(AND(AL6&lt;&gt;"Status",AL7="",AL11=""),1,0))))</f>
        <v>1</v>
      </c>
      <c r="T67" s="14">
        <f>IF(AND(AN6="Status",OR(AN7="Res",AN7="MR",AN7="Disket",AN7="Udmeldt"),AN11=""),1,IF(AND(AN6="Status",AN7="",OR(AN11=1,AN11="x",AN11=2)),1,IF(AND(AN6="Status",AN7="",AN11=""),2,IF(AND(AN6&lt;&gt;"Status",AN7="",AN11=""),1,0))))</f>
        <v>1</v>
      </c>
      <c r="U67" s="14"/>
    </row>
    <row r="68" spans="1:39" hidden="1" x14ac:dyDescent="0.15">
      <c r="A68" s="14">
        <f>IF(AND(B6="Status",OR(B7="Res",B7="MR",B7="Disket",B7="Udmeldt"),B12=""),1,IF(AND(B6="Status",B7="",OR(B12=1,B12="x",B12=2)),1,IF(AND(B6="Status",B7="",B12=""),2,IF(AND(B6&lt;&gt;"Status",B7="",B12=""),1,0))))</f>
        <v>1</v>
      </c>
      <c r="B68" s="14">
        <f>IF(AND(D6="Status",OR(D7="Res",D7="MR",D7="Disket",D7="Udmeldt"),D12=""),1,IF(AND(D6="Status",D7="",OR(D12=1,D12="x",D12=2)),1,IF(AND(D6="Status",D7="",D12=""),2,IF(AND(D6&lt;&gt;"Status",D7="",D12=""),1,0))))</f>
        <v>1</v>
      </c>
      <c r="C68" s="14">
        <f>IF(AND(F6="Status",OR(F7="Res",F7="MR",F7="Disket",F7="Udmeldt"),F12=""),1,IF(AND(F6="Status",F7="",OR(F12=1,F12="x",F12=2)),1,IF(AND(F6="Status",F7="",F12=""),2,IF(AND(F6&lt;&gt;"Status",F7="",F12=""),1,0))))</f>
        <v>1</v>
      </c>
      <c r="D68" s="14">
        <f>IF(AND(H6="Status",OR(H7="Res",H7="MR",H7="Disket",H7="Udmeldt"),H12=""),1,IF(AND(H6="Status",H7="",OR(H12=1,H12="x",H12=2)),1,IF(AND(H6="Status",H7="",H12=""),2,IF(AND(H6&lt;&gt;"Status",H7="",H12=""),1,0))))</f>
        <v>1</v>
      </c>
      <c r="E68" s="14">
        <f>IF(AND(J6="Status",OR(J7="Res",J7="MR",J7="Disket",J7="Udmeldt"),J12=""),1,IF(AND(J6="Status",J7="",OR(J12=1,J12="x",J12=2)),1,IF(AND(J6="Status",J7="",J12=""),2,IF(AND(J6&lt;&gt;"Status",J7="",J12=""),1,0))))</f>
        <v>1</v>
      </c>
      <c r="F68" s="14">
        <f>IF(AND(L6="Status",OR(L7="Res",L7="MR",L7="Disket",L7="Udmeldt"),L12=""),1,IF(AND(L6="Status",L7="",OR(L12=1,L12="x",L12=2)),1,IF(AND(L6="Status",L7="",L12=""),2,IF(AND(L6&lt;&gt;"Status",L7="",L12=""),1,0))))</f>
        <v>1</v>
      </c>
      <c r="G68" s="14">
        <f>IF(AND(N6="Status",OR(N7="Res",N7="MR",N7="Disket",N7="Udmeldt"),N12=""),1,IF(AND(N6="Status",N7="",OR(N12=1,N12="x",N12=2)),1,IF(AND(N6="Status",N7="",N12=""),2,IF(AND(N6&lt;&gt;"Status",N7="",N12=""),1,0))))</f>
        <v>1</v>
      </c>
      <c r="H68" s="14">
        <f>IF(AND(P6="Status",OR(P7="Res",P7="MR",P7="Disket",P7="Udmeldt"),P12=""),1,IF(AND(P6="Status",P7="",OR(P12=1,P12="x",P12=2)),1,IF(AND(P6="Status",P7="",P12=""),2,IF(AND(P6&lt;&gt;"Status",P7="",P12=""),1,0))))</f>
        <v>1</v>
      </c>
      <c r="I68" s="14">
        <f>IF(AND(R6="Status",OR(R7="Res",R7="MR",R7="Disket",R7="Udmeldt"),R12=""),1,IF(AND(R6="Status",R7="",OR(R12=1,R12="x",R12=2)),1,IF(AND(R6="Status",R7="",R12=""),2,IF(AND(R6&lt;&gt;"Status",R7="",R12=""),1,0))))</f>
        <v>1</v>
      </c>
      <c r="J68" s="14">
        <f>IF(AND(T6="Status",OR(T7="Res",T7="MR",T7="Disket",T7="Udmeldt"),T12=""),1,IF(AND(T6="Status",T7="",OR(T12=1,T12="x",T12=2)),1,IF(AND(T6="Status",T7="",T12=""),2,IF(AND(T6&lt;&gt;"Status",T7="",T12=""),1,0))))</f>
        <v>1</v>
      </c>
      <c r="K68" s="14">
        <f>IF(AND(V6="Status",OR(V7="Res",V7="MR",V7="Disket",V7="Udmeldt"),V12=""),1,IF(AND(V6="Status",V7="",OR(V12=1,V12="x",V12=2)),1,IF(AND(V6="Status",V7="",V12=""),2,IF(AND(V6&lt;&gt;"Status",V7="",V12=""),1,0))))</f>
        <v>1</v>
      </c>
      <c r="L68" s="14">
        <f>IF(AND(X6="Status",OR(X7="Res",X7="MR",X7="Disket",X7="Udmeldt"),X12=""),1,IF(AND(X6="Status",X7="",OR(X12=1,X12="x",X12=2)),1,IF(AND(X6="Status",X7="",X12=""),2,IF(AND(X6&lt;&gt;"Status",X7="",X12=""),1,0))))</f>
        <v>1</v>
      </c>
      <c r="M68" s="14">
        <f>IF(AND(Z6="Status",OR(Z7="Res",Z7="MR",Z7="Disket",Z7="Udmeldt"),Z12=""),1,IF(AND(Z6="Status",Z7="",OR(Z12=1,Z12="x",Z12=2)),1,IF(AND(Z6="Status",Z7="",Z12=""),2,IF(AND(Z6&lt;&gt;"Status",Z7="",Z12=""),1,0))))</f>
        <v>1</v>
      </c>
      <c r="N68" s="14">
        <f>IF(AND(AB6="Status",OR(AB7="Res",AB7="MR",AB7="Disket",AB7="Udmeldt"),AB12=""),1,IF(AND(AB6="Status",AB7="",OR(AB12=1,AB12="x",AB12=2)),1,IF(AND(AB6="Status",AB7="",AB12=""),2,IF(AND(AB6&lt;&gt;"Status",AB7="",AB12=""),1,0))))</f>
        <v>1</v>
      </c>
      <c r="O68" s="14">
        <f>IF(AND(AD6="Status",OR(AD7="Res",AD7="MR",AD7="Disket",AD7="Udmeldt"),AD12=""),1,IF(AND(AD6="Status",AD7="",OR(AD12=1,AD12="x",AD12=2)),1,IF(AND(AD6="Status",AD7="",AD12=""),2,IF(AND(AD6&lt;&gt;"Status",AD7="",AD12=""),1,0))))</f>
        <v>1</v>
      </c>
      <c r="P68" s="14">
        <f>IF(AND(AF6="Status",OR(AF7="Res",AF7="MR",AF7="Disket",AF7="Udmeldt"),AF12=""),1,IF(AND(AF6="Status",AF7="",OR(AF12=1,AF12="x",AF12=2)),1,IF(AND(AF6="Status",AF7="",AF12=""),2,IF(AND(AF6&lt;&gt;"Status",AF7="",AF12=""),1,0))))</f>
        <v>1</v>
      </c>
      <c r="Q68" s="14">
        <f>IF(AND(AH6="Status",OR(AH7="Res",AH7="MR",AH7="Disket",AH7="Udmeldt"),AH12=""),1,IF(AND(AH6="Status",AH7="",OR(AH12=1,AH12="x",AH12=2)),1,IF(AND(AH6="Status",AH7="",AH12=""),2,IF(AND(AH6&lt;&gt;"Status",AH7="",AH12=""),1,0))))</f>
        <v>1</v>
      </c>
      <c r="R68" s="14">
        <f>IF(AND(AJ6="Status",OR(AJ7="Res",AJ7="MR",AJ7="Disket",AJ7="Udmeldt"),AJ12=""),1,IF(AND(AJ6="Status",AJ7="",OR(AJ12=1,AJ12="x",AJ12=2)),1,IF(AND(AJ6="Status",AJ7="",AJ12=""),2,IF(AND(AJ6&lt;&gt;"Status",AJ7="",AJ12=""),1,0))))</f>
        <v>1</v>
      </c>
      <c r="S68" s="14">
        <f>IF(AND(AL6="Status",OR(AL7="Res",AL7="MR",AL7="Disket",AL7="Udmeldt"),AL12=""),1,IF(AND(AL6="Status",AL7="",OR(AL12=1,AL12="x",AL12=2)),1,IF(AND(AL6="Status",AL7="",AL12=""),2,IF(AND(AL6&lt;&gt;"Status",AL7="",AL12=""),1,0))))</f>
        <v>1</v>
      </c>
      <c r="T68" s="14">
        <f>IF(AND(AN6="Status",OR(AN7="Res",AN7="MR",AN7="Disket",AN7="Udmeldt"),AN12=""),1,IF(AND(AN6="Status",AN7="",OR(AN12=1,AN12="x",AN12=2)),1,IF(AND(AN6="Status",AN7="",AN12=""),2,IF(AND(AN6&lt;&gt;"Status",AN7="",AN12=""),1,0))))</f>
        <v>1</v>
      </c>
      <c r="U68" s="14"/>
    </row>
    <row r="69" spans="1:39" hidden="1" x14ac:dyDescent="0.15">
      <c r="A69" s="14">
        <f>IF(AND(B6="Status",OR(B7="Res",B7="MR",B7="Disket",B7="Udmeldt"),B13=""),1,IF(AND(B6="Status",B7="",OR(B13=1,B13="x",B13=2)),1,IF(AND(B6="Status",B7="",B13=""),2,IF(AND(B6&lt;&gt;"Status",B7="",B13=""),1,0))))</f>
        <v>1</v>
      </c>
      <c r="B69" s="14">
        <f>IF(AND(D6="Status",OR(D7="Res",D7="MR",D7="Disket",D7="Udmeldt"),D13=""),1,IF(AND(D6="Status",D7="",OR(D13=1,D13="x",D13=2)),1,IF(AND(D6="Status",D7="",D13=""),2,IF(AND(D6&lt;&gt;"Status",D7="",D13=""),1,0))))</f>
        <v>1</v>
      </c>
      <c r="C69" s="14">
        <f>IF(AND(F6="Status",OR(F7="Res",F7="MR",F7="Disket",F7="Udmeldt"),F13=""),1,IF(AND(F6="Status",F7="",OR(F13=1,F13="x",F13=2)),1,IF(AND(F6="Status",F7="",F13=""),2,IF(AND(F6&lt;&gt;"Status",F7="",F13=""),1,0))))</f>
        <v>1</v>
      </c>
      <c r="D69" s="14">
        <f>IF(AND(H6="Status",OR(H7="Res",H7="MR",H7="Disket",H7="Udmeldt"),H13=""),1,IF(AND(H6="Status",H7="",OR(H13=1,H13="x",H13=2)),1,IF(AND(H6="Status",H7="",H13=""),2,IF(AND(H6&lt;&gt;"Status",H7="",H13=""),1,0))))</f>
        <v>1</v>
      </c>
      <c r="E69" s="14">
        <f>IF(AND(J6="Status",OR(J7="Res",J7="MR",J7="Disket",J7="Udmeldt"),J13=""),1,IF(AND(J6="Status",J7="",OR(J13=1,J13="x",J13=2)),1,IF(AND(J6="Status",J7="",J13=""),2,IF(AND(J6&lt;&gt;"Status",J7="",J13=""),1,0))))</f>
        <v>1</v>
      </c>
      <c r="F69" s="14">
        <f>IF(AND(L6="Status",OR(L7="Res",L7="MR",L7="Disket",L7="Udmeldt"),L13=""),1,IF(AND(L6="Status",L7="",OR(L13=1,L13="x",L13=2)),1,IF(AND(L6="Status",L7="",L13=""),2,IF(AND(L6&lt;&gt;"Status",L7="",L13=""),1,0))))</f>
        <v>1</v>
      </c>
      <c r="G69" s="14">
        <f>IF(AND(N6="Status",OR(N7="Res",N7="MR",N7="Disket",N7="Udmeldt"),N13=""),1,IF(AND(N6="Status",N7="",OR(N13=1,N13="x",N13=2)),1,IF(AND(N6="Status",N7="",N13=""),2,IF(AND(N6&lt;&gt;"Status",N7="",N13=""),1,0))))</f>
        <v>1</v>
      </c>
      <c r="H69" s="14">
        <f>IF(AND(P6="Status",OR(P7="Res",P7="MR",P7="Disket",P7="Udmeldt"),P13=""),1,IF(AND(P6="Status",P7="",OR(P13=1,P13="x",P13=2)),1,IF(AND(P6="Status",P7="",P13=""),2,IF(AND(P6&lt;&gt;"Status",P7="",P13=""),1,0))))</f>
        <v>1</v>
      </c>
      <c r="I69" s="14">
        <f>IF(AND(R6="Status",OR(R7="Res",R7="MR",R7="Disket",R7="Udmeldt"),R13=""),1,IF(AND(R6="Status",R7="",OR(R13=1,R13="x",R13=2)),1,IF(AND(R6="Status",R7="",R13=""),2,IF(AND(R6&lt;&gt;"Status",R7="",R13=""),1,0))))</f>
        <v>1</v>
      </c>
      <c r="J69" s="14">
        <f>IF(AND(T6="Status",OR(T7="Res",T7="MR",T7="Disket",T7="Udmeldt"),T13=""),1,IF(AND(T6="Status",T7="",OR(T13=1,T13="x",T13=2)),1,IF(AND(T6="Status",T7="",T13=""),2,IF(AND(T6&lt;&gt;"Status",T7="",T13=""),1,0))))</f>
        <v>1</v>
      </c>
      <c r="K69" s="14">
        <f>IF(AND(V6="Status",OR(V7="Res",V7="MR",V7="Disket",V7="Udmeldt"),V13=""),1,IF(AND(V6="Status",V7="",OR(V13=1,V13="x",V13=2)),1,IF(AND(V6="Status",V7="",V13=""),2,IF(AND(V6&lt;&gt;"Status",V7="",V13=""),1,0))))</f>
        <v>1</v>
      </c>
      <c r="L69" s="14">
        <f>IF(AND(X6="Status",OR(X7="Res",X7="MR",X7="Disket",X7="Udmeldt"),X13=""),1,IF(AND(X6="Status",X7="",OR(X13=1,X13="x",X13=2)),1,IF(AND(X6="Status",X7="",X13=""),2,IF(AND(X6&lt;&gt;"Status",X7="",X13=""),1,0))))</f>
        <v>1</v>
      </c>
      <c r="M69" s="14">
        <f>IF(AND(Z6="Status",OR(Z7="Res",Z7="MR",Z7="Disket",Z7="Udmeldt"),Z13=""),1,IF(AND(Z6="Status",Z7="",OR(Z13=1,Z13="x",Z13=2)),1,IF(AND(Z6="Status",Z7="",Z13=""),2,IF(AND(Z6&lt;&gt;"Status",Z7="",Z13=""),1,0))))</f>
        <v>1</v>
      </c>
      <c r="N69" s="14">
        <f>IF(AND(AB6="Status",OR(AB7="Res",AB7="MR",AB7="Disket",AB7="Udmeldt"),AB13=""),1,IF(AND(AB6="Status",AB7="",OR(AB13=1,AB13="x",AB13=2)),1,IF(AND(AB6="Status",AB7="",AB13=""),2,IF(AND(AB6&lt;&gt;"Status",AB7="",AB13=""),1,0))))</f>
        <v>1</v>
      </c>
      <c r="O69" s="14">
        <f>IF(AND(AD6="Status",OR(AD7="Res",AD7="MR",AD7="Disket",AD7="Udmeldt"),AD13=""),1,IF(AND(AD6="Status",AD7="",OR(AD13=1,AD13="x",AD13=2)),1,IF(AND(AD6="Status",AD7="",AD13=""),2,IF(AND(AD6&lt;&gt;"Status",AD7="",AD13=""),1,0))))</f>
        <v>1</v>
      </c>
      <c r="P69" s="14">
        <f>IF(AND(AF6="Status",OR(AF7="Res",AF7="MR",AF7="Disket",AF7="Udmeldt"),AF13=""),1,IF(AND(AF6="Status",AF7="",OR(AF13=1,AF13="x",AF13=2)),1,IF(AND(AF6="Status",AF7="",AF13=""),2,IF(AND(AF6&lt;&gt;"Status",AF7="",AF13=""),1,0))))</f>
        <v>1</v>
      </c>
      <c r="Q69" s="14">
        <f>IF(AND(AH6="Status",OR(AH7="Res",AH7="MR",AH7="Disket",AH7="Udmeldt"),AH13=""),1,IF(AND(AH6="Status",AH7="",OR(AH13=1,AH13="x",AH13=2)),1,IF(AND(AH6="Status",AH7="",AH13=""),2,IF(AND(AH6&lt;&gt;"Status",AH7="",AH13=""),1,0))))</f>
        <v>1</v>
      </c>
      <c r="R69" s="14">
        <f>IF(AND(AJ6="Status",OR(AJ7="Res",AJ7="MR",AJ7="Disket",AJ7="Udmeldt"),AJ13=""),1,IF(AND(AJ6="Status",AJ7="",OR(AJ13=1,AJ13="x",AJ13=2)),1,IF(AND(AJ6="Status",AJ7="",AJ13=""),2,IF(AND(AJ6&lt;&gt;"Status",AJ7="",AJ13=""),1,0))))</f>
        <v>1</v>
      </c>
      <c r="S69" s="14">
        <f>IF(AND(AL6="Status",OR(AL7="Res",AL7="MR",AL7="Disket",AL7="Udmeldt"),AL13=""),1,IF(AND(AL6="Status",AL7="",OR(AL13=1,AL13="x",AL13=2)),1,IF(AND(AL6="Status",AL7="",AL13=""),2,IF(AND(AL6&lt;&gt;"Status",AL7="",AL13=""),1,0))))</f>
        <v>1</v>
      </c>
      <c r="T69" s="14">
        <f>IF(AND(AN6="Status",OR(AN7="Res",AN7="MR",AN7="Disket",AN7="Udmeldt"),AN13=""),1,IF(AND(AN6="Status",AN7="",OR(AN13=1,AN13="x",AN13=2)),1,IF(AND(AN6="Status",AN7="",AN13=""),2,IF(AND(AN6&lt;&gt;"Status",AN7="",AN13=""),1,0))))</f>
        <v>1</v>
      </c>
      <c r="U69" s="14"/>
    </row>
    <row r="70" spans="1:39" hidden="1" x14ac:dyDescent="0.15">
      <c r="A70" s="14">
        <f>IF(AND(B6="Status",OR(B7="Res",B7="MR",B7="Disket",B7="Udmeldt"),B14=""),1,IF(AND(B6="Status",B7="",OR(B14=1,B14="x",B14=2)),1,IF(AND(B6="Status",B7="",B14=""),2,IF(AND(B6&lt;&gt;"Status",B7="",B14=""),1,0))))</f>
        <v>1</v>
      </c>
      <c r="B70" s="14">
        <f>IF(AND(D6="Status",OR(D7="Res",D7="MR",D7="Disket",D7="Udmeldt"),D14=""),1,IF(AND(D6="Status",D7="",OR(D14=1,D14="x",D14=2)),1,IF(AND(D6="Status",D7="",D14=""),2,IF(AND(D6&lt;&gt;"Status",D7="",D14=""),1,0))))</f>
        <v>1</v>
      </c>
      <c r="C70" s="14">
        <f>IF(AND(F6="Status",OR(F7="Res",F7="MR",F7="Disket",F7="Udmeldt"),F14=""),1,IF(AND(F6="Status",F7="",OR(F14=1,F14="x",F14=2)),1,IF(AND(F6="Status",F7="",F14=""),2,IF(AND(F6&lt;&gt;"Status",F7="",F14=""),1,0))))</f>
        <v>1</v>
      </c>
      <c r="D70" s="14">
        <f>IF(AND(H6="Status",OR(H7="Res",H7="MR",H7="Disket",H7="Udmeldt"),H14=""),1,IF(AND(H6="Status",H7="",OR(H14=1,H14="x",H14=2)),1,IF(AND(H6="Status",H7="",H14=""),2,IF(AND(H6&lt;&gt;"Status",H7="",H14=""),1,0))))</f>
        <v>1</v>
      </c>
      <c r="E70" s="14">
        <f>IF(AND(J6="Status",OR(J7="Res",J7="MR",J7="Disket",J7="Udmeldt"),J14=""),1,IF(AND(J6="Status",J7="",OR(J14=1,J14="x",J14=2)),1,IF(AND(J6="Status",J7="",J14=""),2,IF(AND(J6&lt;&gt;"Status",J7="",J14=""),1,0))))</f>
        <v>1</v>
      </c>
      <c r="F70" s="14">
        <f>IF(AND(L6="Status",OR(L7="Res",L7="MR",L7="Disket",L7="Udmeldt"),L14=""),1,IF(AND(L6="Status",L7="",OR(L14=1,L14="x",L14=2)),1,IF(AND(L6="Status",L7="",L14=""),2,IF(AND(L6&lt;&gt;"Status",L7="",L14=""),1,0))))</f>
        <v>1</v>
      </c>
      <c r="G70" s="14">
        <f>IF(AND(N6="Status",OR(N7="Res",N7="MR",N7="Disket",N7="Udmeldt"),N14=""),1,IF(AND(N6="Status",N7="",OR(N14=1,N14="x",N14=2)),1,IF(AND(N6="Status",N7="",N14=""),2,IF(AND(N6&lt;&gt;"Status",N7="",N14=""),1,0))))</f>
        <v>1</v>
      </c>
      <c r="H70" s="14">
        <f>IF(AND(P6="Status",OR(P7="Res",P7="MR",P7="Disket",P7="Udmeldt"),P14=""),1,IF(AND(P6="Status",P7="",OR(P14=1,P14="x",P14=2)),1,IF(AND(P6="Status",P7="",P14=""),2,IF(AND(P6&lt;&gt;"Status",P7="",P14=""),1,0))))</f>
        <v>1</v>
      </c>
      <c r="I70" s="14">
        <f>IF(AND(R6="Status",OR(R7="Res",R7="MR",R7="Disket",R7="Udmeldt"),R14=""),1,IF(AND(R6="Status",R7="",OR(R14=1,R14="x",R14=2)),1,IF(AND(R6="Status",R7="",R14=""),2,IF(AND(R6&lt;&gt;"Status",R7="",R14=""),1,0))))</f>
        <v>1</v>
      </c>
      <c r="J70" s="14">
        <f>IF(AND(T6="Status",OR(T7="Res",T7="MR",T7="Disket",T7="Udmeldt"),T14=""),1,IF(AND(T6="Status",T7="",OR(T14=1,T14="x",T14=2)),1,IF(AND(T6="Status",T7="",T14=""),2,IF(AND(T6&lt;&gt;"Status",T7="",T14=""),1,0))))</f>
        <v>1</v>
      </c>
      <c r="K70" s="14">
        <f>IF(AND(V6="Status",OR(V7="Res",V7="MR",V7="Disket",V7="Udmeldt"),V14=""),1,IF(AND(V6="Status",V7="",OR(V14=1,V14="x",V14=2)),1,IF(AND(V6="Status",V7="",V14=""),2,IF(AND(V6&lt;&gt;"Status",V7="",V14=""),1,0))))</f>
        <v>1</v>
      </c>
      <c r="L70" s="14">
        <f>IF(AND(X6="Status",OR(X7="Res",X7="MR",X7="Disket",X7="Udmeldt"),X14=""),1,IF(AND(X6="Status",X7="",OR(X14=1,X14="x",X14=2)),1,IF(AND(X6="Status",X7="",X14=""),2,IF(AND(X6&lt;&gt;"Status",X7="",X14=""),1,0))))</f>
        <v>1</v>
      </c>
      <c r="M70" s="14">
        <f>IF(AND(Z6="Status",OR(Z7="Res",Z7="MR",Z7="Disket",Z7="Udmeldt"),Z14=""),1,IF(AND(Z6="Status",Z7="",OR(Z14=1,Z14="x",Z14=2)),1,IF(AND(Z6="Status",Z7="",Z14=""),2,IF(AND(Z6&lt;&gt;"Status",Z7="",Z14=""),1,0))))</f>
        <v>1</v>
      </c>
      <c r="N70" s="14">
        <f>IF(AND(AB6="Status",OR(AB7="Res",AB7="MR",AB7="Disket",AB7="Udmeldt"),AB14=""),1,IF(AND(AB6="Status",AB7="",OR(AB14=1,AB14="x",AB14=2)),1,IF(AND(AB6="Status",AB7="",AB14=""),2,IF(AND(AB6&lt;&gt;"Status",AB7="",AB14=""),1,0))))</f>
        <v>1</v>
      </c>
      <c r="O70" s="14">
        <f>IF(AND(AD6="Status",OR(AD7="Res",AD7="MR",AD7="Disket",AD7="Udmeldt"),AD14=""),1,IF(AND(AD6="Status",AD7="",OR(AD14=1,AD14="x",AD14=2)),1,IF(AND(AD6="Status",AD7="",AD14=""),2,IF(AND(AD6&lt;&gt;"Status",AD7="",AD14=""),1,0))))</f>
        <v>1</v>
      </c>
      <c r="P70" s="14">
        <f>IF(AND(AF6="Status",OR(AF7="Res",AF7="MR",AF7="Disket",AF7="Udmeldt"),AF14=""),1,IF(AND(AF6="Status",AF7="",OR(AF14=1,AF14="x",AF14=2)),1,IF(AND(AF6="Status",AF7="",AF14=""),2,IF(AND(AF6&lt;&gt;"Status",AF7="",AF14=""),1,0))))</f>
        <v>1</v>
      </c>
      <c r="Q70" s="14">
        <f>IF(AND(AH6="Status",OR(AH7="Res",AH7="MR",AH7="Disket",AH7="Udmeldt"),AH14=""),1,IF(AND(AH6="Status",AH7="",OR(AH14=1,AH14="x",AH14=2)),1,IF(AND(AH6="Status",AH7="",AH14=""),2,IF(AND(AH6&lt;&gt;"Status",AH7="",AH14=""),1,0))))</f>
        <v>1</v>
      </c>
      <c r="R70" s="14">
        <f>IF(AND(AJ6="Status",OR(AJ7="Res",AJ7="MR",AJ7="Disket",AJ7="Udmeldt"),AJ14=""),1,IF(AND(AJ6="Status",AJ7="",OR(AJ14=1,AJ14="x",AJ14=2)),1,IF(AND(AJ6="Status",AJ7="",AJ14=""),2,IF(AND(AJ6&lt;&gt;"Status",AJ7="",AJ14=""),1,0))))</f>
        <v>1</v>
      </c>
      <c r="S70" s="14">
        <f>IF(AND(AL6="Status",OR(AL7="Res",AL7="MR",AL7="Disket",AL7="Udmeldt"),AL14=""),1,IF(AND(AL6="Status",AL7="",OR(AL14=1,AL14="x",AL14=2)),1,IF(AND(AL6="Status",AL7="",AL14=""),2,IF(AND(AL6&lt;&gt;"Status",AL7="",AL14=""),1,0))))</f>
        <v>1</v>
      </c>
      <c r="T70" s="14">
        <f>IF(AND(AN6="Status",OR(AN7="Res",AN7="MR",AN7="Disket",AN7="Udmeldt"),AN14=""),1,IF(AND(AN6="Status",AN7="",OR(AN14=1,AN14="x",AN14=2)),1,IF(AND(AN6="Status",AN7="",AN14=""),2,IF(AND(AN6&lt;&gt;"Status",AN7="",AN14=""),1,0))))</f>
        <v>1</v>
      </c>
      <c r="U70" s="14"/>
    </row>
    <row r="71" spans="1:39" hidden="1" x14ac:dyDescent="0.15">
      <c r="A71" s="14">
        <f>IF(AND(B6="Status",OR(B7="Res",B7="MR",B7="Disket",B7="Udmeldt"),B15=""),1,IF(AND(B6="Status",B7="",OR(B15=1,B15="x",B15=2)),1,IF(AND(B6="Status",B7="",B15=""),2,IF(AND(B6&lt;&gt;"Status",B7="",B15=""),1,0))))</f>
        <v>1</v>
      </c>
      <c r="B71" s="14">
        <f>IF(AND(D6="Status",OR(D7="Res",D7="MR",D7="Disket",D7="Udmeldt"),D15=""),1,IF(AND(D6="Status",D7="",OR(D15=1,D15="x",D15=2)),1,IF(AND(D6="Status",D7="",D15=""),2,IF(AND(D6&lt;&gt;"Status",D7="",D15=""),1,0))))</f>
        <v>1</v>
      </c>
      <c r="C71" s="14">
        <f>IF(AND(F6="Status",OR(F7="Res",F7="MR",F7="Disket",F7="Udmeldt"),F15=""),1,IF(AND(F6="Status",F7="",OR(F15=1,F15="x",F15=2)),1,IF(AND(F6="Status",F7="",F15=""),2,IF(AND(F6&lt;&gt;"Status",F7="",F15=""),1,0))))</f>
        <v>1</v>
      </c>
      <c r="D71" s="14">
        <f>IF(AND(H6="Status",OR(H7="Res",H7="MR",H7="Disket",H7="Udmeldt"),H15=""),1,IF(AND(H6="Status",H7="",OR(H15=1,H15="x",H15=2)),1,IF(AND(H6="Status",H7="",H15=""),2,IF(AND(H6&lt;&gt;"Status",H7="",H15=""),1,0))))</f>
        <v>1</v>
      </c>
      <c r="E71" s="14">
        <f>IF(AND(J6="Status",OR(J7="Res",J7="MR",J7="Disket",J7="Udmeldt"),J15=""),1,IF(AND(J6="Status",J7="",OR(J15=1,J15="x",J15=2)),1,IF(AND(J6="Status",J7="",J15=""),2,IF(AND(J6&lt;&gt;"Status",J7="",J15=""),1,0))))</f>
        <v>1</v>
      </c>
      <c r="F71" s="14">
        <f>IF(AND(L6="Status",OR(L7="Res",L7="MR",L7="Disket",L7="Udmeldt"),L15=""),1,IF(AND(L6="Status",L7="",OR(L15=1,L15="x",L15=2)),1,IF(AND(L6="Status",L7="",L15=""),2,IF(AND(L6&lt;&gt;"Status",L7="",L15=""),1,0))))</f>
        <v>1</v>
      </c>
      <c r="G71" s="14">
        <f>IF(AND(N6="Status",OR(N7="Res",N7="MR",N7="Disket",N7="Udmeldt"),N15=""),1,IF(AND(N6="Status",N7="",OR(N15=1,N15="x",N15=2)),1,IF(AND(N6="Status",N7="",N15=""),2,IF(AND(N6&lt;&gt;"Status",N7="",N15=""),1,0))))</f>
        <v>1</v>
      </c>
      <c r="H71" s="14">
        <f>IF(AND(P6="Status",OR(P7="Res",P7="MR",P7="Disket",P7="Udmeldt"),P15=""),1,IF(AND(P6="Status",P7="",OR(P15=1,P15="x",P15=2)),1,IF(AND(P6="Status",P7="",P15=""),2,IF(AND(P6&lt;&gt;"Status",P7="",P15=""),1,0))))</f>
        <v>1</v>
      </c>
      <c r="I71" s="14">
        <f>IF(AND(R6="Status",OR(R7="Res",R7="MR",R7="Disket",R7="Udmeldt"),R15=""),1,IF(AND(R6="Status",R7="",OR(R15=1,R15="x",R15=2)),1,IF(AND(R6="Status",R7="",R15=""),2,IF(AND(R6&lt;&gt;"Status",R7="",R15=""),1,0))))</f>
        <v>1</v>
      </c>
      <c r="J71" s="14">
        <f>IF(AND(T6="Status",OR(T7="Res",T7="MR",T7="Disket",T7="Udmeldt"),T15=""),1,IF(AND(T6="Status",T7="",OR(T15=1,T15="x",T15=2)),1,IF(AND(T6="Status",T7="",T15=""),2,IF(AND(T6&lt;&gt;"Status",T7="",T15=""),1,0))))</f>
        <v>1</v>
      </c>
      <c r="K71" s="14">
        <f>IF(AND(V6="Status",OR(V7="Res",V7="MR",V7="Disket",V7="Udmeldt"),V15=""),1,IF(AND(V6="Status",V7="",OR(V15=1,V15="x",V15=2)),1,IF(AND(V6="Status",V7="",V15=""),2,IF(AND(V6&lt;&gt;"Status",V7="",V15=""),1,0))))</f>
        <v>1</v>
      </c>
      <c r="L71" s="14">
        <f>IF(AND(X6="Status",OR(X7="Res",X7="MR",X7="Disket",X7="Udmeldt"),X15=""),1,IF(AND(X6="Status",X7="",OR(X15=1,X15="x",X15=2)),1,IF(AND(X6="Status",X7="",X15=""),2,IF(AND(X6&lt;&gt;"Status",X7="",X15=""),1,0))))</f>
        <v>1</v>
      </c>
      <c r="M71" s="14">
        <f>IF(AND(Z6="Status",OR(Z7="Res",Z7="MR",Z7="Disket",Z7="Udmeldt"),Z15=""),1,IF(AND(Z6="Status",Z7="",OR(Z15=1,Z15="x",Z15=2)),1,IF(AND(Z6="Status",Z7="",Z15=""),2,IF(AND(Z6&lt;&gt;"Status",Z7="",Z15=""),1,0))))</f>
        <v>1</v>
      </c>
      <c r="N71" s="14">
        <f>IF(AND(AB6="Status",OR(AB7="Res",AB7="MR",AB7="Disket",AB7="Udmeldt"),AB15=""),1,IF(AND(AB6="Status",AB7="",OR(AB15=1,AB15="x",AB15=2)),1,IF(AND(AB6="Status",AB7="",AB15=""),2,IF(AND(AB6&lt;&gt;"Status",AB7="",AB15=""),1,0))))</f>
        <v>1</v>
      </c>
      <c r="O71" s="14">
        <f>IF(AND(AD6="Status",OR(AD7="Res",AD7="MR",AD7="Disket",AD7="Udmeldt"),AD15=""),1,IF(AND(AD6="Status",AD7="",OR(AD15=1,AD15="x",AD15=2)),1,IF(AND(AD6="Status",AD7="",AD15=""),2,IF(AND(AD6&lt;&gt;"Status",AD7="",AD15=""),1,0))))</f>
        <v>1</v>
      </c>
      <c r="P71" s="14">
        <f>IF(AND(AF6="Status",OR(AF7="Res",AF7="MR",AF7="Disket",AF7="Udmeldt"),AF15=""),1,IF(AND(AF6="Status",AF7="",OR(AF15=1,AF15="x",AF15=2)),1,IF(AND(AF6="Status",AF7="",AF15=""),2,IF(AND(AF6&lt;&gt;"Status",AF7="",AF15=""),1,0))))</f>
        <v>1</v>
      </c>
      <c r="Q71" s="14">
        <f>IF(AND(AH6="Status",OR(AH7="Res",AH7="MR",AH7="Disket",AH7="Udmeldt"),AH15=""),1,IF(AND(AH6="Status",AH7="",OR(AH15=1,AH15="x",AH15=2)),1,IF(AND(AH6="Status",AH7="",AH15=""),2,IF(AND(AH6&lt;&gt;"Status",AH7="",AH15=""),1,0))))</f>
        <v>1</v>
      </c>
      <c r="R71" s="14">
        <f>IF(AND(AJ6="Status",OR(AJ7="Res",AJ7="MR",AJ7="Disket",AJ7="Udmeldt"),AJ15=""),1,IF(AND(AJ6="Status",AJ7="",OR(AJ15=1,AJ15="x",AJ15=2)),1,IF(AND(AJ6="Status",AJ7="",AJ15=""),2,IF(AND(AJ6&lt;&gt;"Status",AJ7="",AJ15=""),1,0))))</f>
        <v>1</v>
      </c>
      <c r="S71" s="14">
        <f>IF(AND(AL6="Status",OR(AL7="Res",AL7="MR",AL7="Disket",AL7="Udmeldt"),AL15=""),1,IF(AND(AL6="Status",AL7="",OR(AL15=1,AL15="x",AL15=2)),1,IF(AND(AL6="Status",AL7="",AL15=""),2,IF(AND(AL6&lt;&gt;"Status",AL7="",AL15=""),1,0))))</f>
        <v>1</v>
      </c>
      <c r="T71" s="14">
        <f>IF(AND(AN6="Status",OR(AN7="Res",AN7="MR",AN7="Disket",AN7="Udmeldt"),AN15=""),1,IF(AND(AN6="Status",AN7="",OR(AN15=1,AN15="x",AN15=2)),1,IF(AND(AN6="Status",AN7="",AN15=""),2,IF(AND(AN6&lt;&gt;"Status",AN7="",AN15=""),1,0))))</f>
        <v>1</v>
      </c>
      <c r="U71" s="14"/>
    </row>
    <row r="72" spans="1:39" hidden="1" x14ac:dyDescent="0.15">
      <c r="A72" s="14">
        <f>IF(AND(B6="Status",OR(B7="Res",B7="MR",B7="Disket",B7="Udmeldt"),B16=""),1,IF(AND(B6="Status",B7="",OR(B16=1,B16="x",B16=2)),1,IF(AND(B6="Status",B7="",B16=""),2,IF(AND(B6&lt;&gt;"Status",B7="",B16=""),1,0))))</f>
        <v>1</v>
      </c>
      <c r="B72" s="14">
        <f>IF(AND(D6="Status",OR(D7="Res",D7="MR",D7="Disket",D7="Udmeldt"),D16=""),1,IF(AND(D6="Status",D7="",OR(D16=1,D16="x",D16=2)),1,IF(AND(D6="Status",D7="",D16=""),2,IF(AND(D6&lt;&gt;"Status",D7="",D16=""),1,0))))</f>
        <v>1</v>
      </c>
      <c r="C72" s="14">
        <f>IF(AND(F6="Status",OR(F7="Res",F7="MR",F7="Disket",F7="Udmeldt"),F16=""),1,IF(AND(F6="Status",F7="",OR(F16=1,F16="x",F16=2)),1,IF(AND(F6="Status",F7="",F16=""),2,IF(AND(F6&lt;&gt;"Status",F7="",F16=""),1,0))))</f>
        <v>1</v>
      </c>
      <c r="D72" s="14">
        <f>IF(AND(H6="Status",OR(H7="Res",H7="MR",H7="Disket",H7="Udmeldt"),H16=""),1,IF(AND(H6="Status",H7="",OR(H16=1,H16="x",H16=2)),1,IF(AND(H6="Status",H7="",H16=""),2,IF(AND(H6&lt;&gt;"Status",H7="",H16=""),1,0))))</f>
        <v>1</v>
      </c>
      <c r="E72" s="14">
        <f>IF(AND(J6="Status",OR(J7="Res",J7="MR",J7="Disket",J7="Udmeldt"),J16=""),1,IF(AND(J6="Status",J7="",OR(J16=1,J16="x",J16=2)),1,IF(AND(J6="Status",J7="",J16=""),2,IF(AND(J6&lt;&gt;"Status",J7="",J16=""),1,0))))</f>
        <v>1</v>
      </c>
      <c r="F72" s="14">
        <f>IF(AND(L6="Status",OR(L7="Res",L7="MR",L7="Disket",L7="Udmeldt"),L16=""),1,IF(AND(L6="Status",L7="",OR(L16=1,L16="x",L16=2)),1,IF(AND(L6="Status",L7="",L16=""),2,IF(AND(L6&lt;&gt;"Status",L7="",L16=""),1,0))))</f>
        <v>1</v>
      </c>
      <c r="G72" s="14">
        <f>IF(AND(N6="Status",OR(N7="Res",N7="MR",N7="Disket",N7="Udmeldt"),N16=""),1,IF(AND(N6="Status",N7="",OR(N16=1,N16="x",N16=2)),1,IF(AND(N6="Status",N7="",N16=""),2,IF(AND(N6&lt;&gt;"Status",N7="",N16=""),1,0))))</f>
        <v>1</v>
      </c>
      <c r="H72" s="14">
        <f>IF(AND(P6="Status",OR(P7="Res",P7="MR",P7="Disket",P7="Udmeldt"),P16=""),1,IF(AND(P6="Status",P7="",OR(P16=1,P16="x",P16=2)),1,IF(AND(P6="Status",P7="",P16=""),2,IF(AND(P6&lt;&gt;"Status",P7="",P16=""),1,0))))</f>
        <v>1</v>
      </c>
      <c r="I72" s="14">
        <f>IF(AND(R6="Status",OR(R7="Res",R7="MR",R7="Disket",R7="Udmeldt"),R16=""),1,IF(AND(R6="Status",R7="",OR(R16=1,R16="x",R16=2)),1,IF(AND(R6="Status",R7="",R16=""),2,IF(AND(R6&lt;&gt;"Status",R7="",R16=""),1,0))))</f>
        <v>1</v>
      </c>
      <c r="J72" s="14">
        <f>IF(AND(T6="Status",OR(T7="Res",T7="MR",T7="Disket",T7="Udmeldt"),T16=""),1,IF(AND(T6="Status",T7="",OR(T16=1,T16="x",T16=2)),1,IF(AND(T6="Status",T7="",T16=""),2,IF(AND(T6&lt;&gt;"Status",T7="",T16=""),1,0))))</f>
        <v>1</v>
      </c>
      <c r="K72" s="14">
        <f>IF(AND(V6="Status",OR(V7="Res",V7="MR",V7="Disket",V7="Udmeldt"),V16=""),1,IF(AND(V6="Status",V7="",OR(V16=1,V16="x",V16=2)),1,IF(AND(V6="Status",V7="",V16=""),2,IF(AND(V6&lt;&gt;"Status",V7="",V16=""),1,0))))</f>
        <v>1</v>
      </c>
      <c r="L72" s="14">
        <f>IF(AND(X6="Status",OR(X7="Res",X7="MR",X7="Disket",X7="Udmeldt"),X16=""),1,IF(AND(X6="Status",X7="",OR(X16=1,X16="x",X16=2)),1,IF(AND(X6="Status",X7="",X16=""),2,IF(AND(X6&lt;&gt;"Status",X7="",X16=""),1,0))))</f>
        <v>1</v>
      </c>
      <c r="M72" s="14">
        <f>IF(AND(Z6="Status",OR(Z7="Res",Z7="MR",Z7="Disket",Z7="Udmeldt"),Z16=""),1,IF(AND(Z6="Status",Z7="",OR(Z16=1,Z16="x",Z16=2)),1,IF(AND(Z6="Status",Z7="",Z16=""),2,IF(AND(Z6&lt;&gt;"Status",Z7="",Z16=""),1,0))))</f>
        <v>1</v>
      </c>
      <c r="N72" s="14">
        <f>IF(AND(AB6="Status",OR(AB7="Res",AB7="MR",AB7="Disket",AB7="Udmeldt"),AB16=""),1,IF(AND(AB6="Status",AB7="",OR(AB16=1,AB16="x",AB16=2)),1,IF(AND(AB6="Status",AB7="",AB16=""),2,IF(AND(AB6&lt;&gt;"Status",AB7="",AB16=""),1,0))))</f>
        <v>1</v>
      </c>
      <c r="O72" s="14">
        <f>IF(AND(AD6="Status",OR(AD7="Res",AD7="MR",AD7="Disket",AD7="Udmeldt"),AD16=""),1,IF(AND(AD6="Status",AD7="",OR(AD16=1,AD16="x",AD16=2)),1,IF(AND(AD6="Status",AD7="",AD16=""),2,IF(AND(AD6&lt;&gt;"Status",AD7="",AD16=""),1,0))))</f>
        <v>1</v>
      </c>
      <c r="P72" s="14">
        <f>IF(AND(AF6="Status",OR(AF7="Res",AF7="MR",AF7="Disket",AF7="Udmeldt"),AF16=""),1,IF(AND(AF6="Status",AF7="",OR(AF16=1,AF16="x",AF16=2)),1,IF(AND(AF6="Status",AF7="",AF16=""),2,IF(AND(AF6&lt;&gt;"Status",AF7="",AF16=""),1,0))))</f>
        <v>1</v>
      </c>
      <c r="Q72" s="14">
        <f>IF(AND(AH6="Status",OR(AH7="Res",AH7="MR",AH7="Disket",AH7="Udmeldt"),AH16=""),1,IF(AND(AH6="Status",AH7="",OR(AH16=1,AH16="x",AH16=2)),1,IF(AND(AH6="Status",AH7="",AH16=""),2,IF(AND(AH6&lt;&gt;"Status",AH7="",AH16=""),1,0))))</f>
        <v>1</v>
      </c>
      <c r="R72" s="14">
        <f>IF(AND(AJ6="Status",OR(AJ7="Res",AJ7="MR",AJ7="Disket",AJ7="Udmeldt"),AJ16=""),1,IF(AND(AJ6="Status",AJ7="",OR(AJ16=1,AJ16="x",AJ16=2)),1,IF(AND(AJ6="Status",AJ7="",AJ16=""),2,IF(AND(AJ6&lt;&gt;"Status",AJ7="",AJ16=""),1,0))))</f>
        <v>1</v>
      </c>
      <c r="S72" s="14">
        <f>IF(AND(AL6="Status",OR(AL7="Res",AL7="MR",AL7="Disket",AL7="Udmeldt"),AL16=""),1,IF(AND(AL6="Status",AL7="",OR(AL16=1,AL16="x",AL16=2)),1,IF(AND(AL6="Status",AL7="",AL16=""),2,IF(AND(AL6&lt;&gt;"Status",AL7="",AL16=""),1,0))))</f>
        <v>1</v>
      </c>
      <c r="T72" s="14">
        <f>IF(AND(AN6="Status",OR(AN7="Res",AN7="MR",AN7="Disket",AN7="Udmeldt"),AN16=""),1,IF(AND(AN6="Status",AN7="",OR(AN16=1,AN16="x",AN16=2)),1,IF(AND(AN6="Status",AN7="",AN16=""),2,IF(AND(AN6&lt;&gt;"Status",AN7="",AN16=""),1,0))))</f>
        <v>1</v>
      </c>
      <c r="U72" s="14"/>
    </row>
    <row r="73" spans="1:39" hidden="1" x14ac:dyDescent="0.15">
      <c r="A73" s="14">
        <f>IF(AND(B6="Status",OR(B7="Res",B7="MR",B7="Disket",B7="Udmeldt"),B17=""),1,IF(AND(B6="Status",B7="",OR(B17=1,B17="x",B17=2)),1,IF(AND(B6="Status",B7="",B17=""),2,IF(AND(B6&lt;&gt;"Status",B7="",B17=""),1,0))))</f>
        <v>1</v>
      </c>
      <c r="B73" s="14">
        <f>IF(AND(D6="Status",OR(D7="Res",D7="MR",D7="Disket",D7="Udmeldt"),D17=""),1,IF(AND(D6="Status",D7="",OR(D17=1,D17="x",D17=2)),1,IF(AND(D6="Status",D7="",D17=""),2,IF(AND(D6&lt;&gt;"Status",D7="",D17=""),1,0))))</f>
        <v>1</v>
      </c>
      <c r="C73" s="14">
        <f>IF(AND(F6="Status",OR(F7="Res",F7="MR",F7="Disket",F7="Udmeldt"),F17=""),1,IF(AND(F6="Status",F7="",OR(F17=1,F17="x",F17=2)),1,IF(AND(F6="Status",F7="",F17=""),2,IF(AND(F6&lt;&gt;"Status",F7="",F17=""),1,0))))</f>
        <v>1</v>
      </c>
      <c r="D73" s="14">
        <f>IF(AND(H6="Status",OR(H7="Res",H7="MR",H7="Disket",H7="Udmeldt"),H17=""),1,IF(AND(H6="Status",H7="",OR(H17=1,H17="x",H17=2)),1,IF(AND(H6="Status",H7="",H17=""),2,IF(AND(H6&lt;&gt;"Status",H7="",H17=""),1,0))))</f>
        <v>1</v>
      </c>
      <c r="E73" s="14">
        <f>IF(AND(J6="Status",OR(J7="Res",J7="MR",J7="Disket",J7="Udmeldt"),J17=""),1,IF(AND(J6="Status",J7="",OR(J17=1,J17="x",J17=2)),1,IF(AND(J6="Status",J7="",J17=""),2,IF(AND(J6&lt;&gt;"Status",J7="",J17=""),1,0))))</f>
        <v>1</v>
      </c>
      <c r="F73" s="14">
        <f>IF(AND(L6="Status",OR(L7="Res",L7="MR",L7="Disket",L7="Udmeldt"),L17=""),1,IF(AND(L6="Status",L7="",OR(L17=1,L17="x",L17=2)),1,IF(AND(L6="Status",L7="",L17=""),2,IF(AND(L6&lt;&gt;"Status",L7="",L17=""),1,0))))</f>
        <v>1</v>
      </c>
      <c r="G73" s="14">
        <f>IF(AND(N6="Status",OR(N7="Res",N7="MR",N7="Disket",N7="Udmeldt"),N17=""),1,IF(AND(N6="Status",N7="",OR(N17=1,N17="x",N17=2)),1,IF(AND(N6="Status",N7="",N17=""),2,IF(AND(N6&lt;&gt;"Status",N7="",N17=""),1,0))))</f>
        <v>1</v>
      </c>
      <c r="H73" s="14">
        <f>IF(AND(P6="Status",OR(P7="Res",P7="MR",P7="Disket",P7="Udmeldt"),P17=""),1,IF(AND(P6="Status",P7="",OR(P17=1,P17="x",P17=2)),1,IF(AND(P6="Status",P7="",P17=""),2,IF(AND(P6&lt;&gt;"Status",P7="",P17=""),1,0))))</f>
        <v>1</v>
      </c>
      <c r="I73" s="14">
        <f>IF(AND(R6="Status",OR(R7="Res",R7="MR",R7="Disket",R7="Udmeldt"),R17=""),1,IF(AND(R6="Status",R7="",OR(R17=1,R17="x",R17=2)),1,IF(AND(R6="Status",R7="",R17=""),2,IF(AND(R6&lt;&gt;"Status",R7="",R17=""),1,0))))</f>
        <v>1</v>
      </c>
      <c r="J73" s="14">
        <f>IF(AND(T6="Status",OR(T7="Res",T7="MR",T7="Disket",T7="Udmeldt"),T17=""),1,IF(AND(T6="Status",T7="",OR(T17=1,T17="x",T17=2)),1,IF(AND(T6="Status",T7="",T17=""),2,IF(AND(T6&lt;&gt;"Status",T7="",T17=""),1,0))))</f>
        <v>1</v>
      </c>
      <c r="K73" s="14">
        <f>IF(AND(V6="Status",OR(V7="Res",V7="MR",V7="Disket",V7="Udmeldt"),V17=""),1,IF(AND(V6="Status",V7="",OR(V17=1,V17="x",V17=2)),1,IF(AND(V6="Status",V7="",V17=""),2,IF(AND(V6&lt;&gt;"Status",V7="",V17=""),1,0))))</f>
        <v>1</v>
      </c>
      <c r="L73" s="14">
        <f>IF(AND(X6="Status",OR(X7="Res",X7="MR",X7="Disket",X7="Udmeldt"),X17=""),1,IF(AND(X6="Status",X7="",OR(X17=1,X17="x",X17=2)),1,IF(AND(X6="Status",X7="",X17=""),2,IF(AND(X6&lt;&gt;"Status",X7="",X17=""),1,0))))</f>
        <v>1</v>
      </c>
      <c r="M73" s="14">
        <f>IF(AND(Z6="Status",OR(Z7="Res",Z7="MR",Z7="Disket",Z7="Udmeldt"),Z17=""),1,IF(AND(Z6="Status",Z7="",OR(Z17=1,Z17="x",Z17=2)),1,IF(AND(Z6="Status",Z7="",Z17=""),2,IF(AND(Z6&lt;&gt;"Status",Z7="",Z17=""),1,0))))</f>
        <v>1</v>
      </c>
      <c r="N73" s="14">
        <f>IF(AND(AB6="Status",OR(AB7="Res",AB7="MR",AB7="Disket",AB7="Udmeldt"),AB17=""),1,IF(AND(AB6="Status",AB7="",OR(AB17=1,AB17="x",AB17=2)),1,IF(AND(AB6="Status",AB7="",AB17=""),2,IF(AND(AB6&lt;&gt;"Status",AB7="",AB17=""),1,0))))</f>
        <v>1</v>
      </c>
      <c r="O73" s="14">
        <f>IF(AND(AD6="Status",OR(AD7="Res",AD7="MR",AD7="Disket",AD7="Udmeldt"),AD17=""),1,IF(AND(AD6="Status",AD7="",OR(AD17=1,AD17="x",AD17=2)),1,IF(AND(AD6="Status",AD7="",AD17=""),2,IF(AND(AD6&lt;&gt;"Status",AD7="",AD17=""),1,0))))</f>
        <v>1</v>
      </c>
      <c r="P73" s="14">
        <f>IF(AND(AF6="Status",OR(AF7="Res",AF7="MR",AF7="Disket",AF7="Udmeldt"),AF17=""),1,IF(AND(AF6="Status",AF7="",OR(AF17=1,AF17="x",AF17=2)),1,IF(AND(AF6="Status",AF7="",AF17=""),2,IF(AND(AF6&lt;&gt;"Status",AF7="",AF17=""),1,0))))</f>
        <v>1</v>
      </c>
      <c r="Q73" s="14">
        <f>IF(AND(AH6="Status",OR(AH7="Res",AH7="MR",AH7="Disket",AH7="Udmeldt"),AH17=""),1,IF(AND(AH6="Status",AH7="",OR(AH17=1,AH17="x",AH17=2)),1,IF(AND(AH6="Status",AH7="",AH17=""),2,IF(AND(AH6&lt;&gt;"Status",AH7="",AH17=""),1,0))))</f>
        <v>1</v>
      </c>
      <c r="R73" s="14">
        <f>IF(AND(AJ6="Status",OR(AJ7="Res",AJ7="MR",AJ7="Disket",AJ7="Udmeldt"),AJ17=""),1,IF(AND(AJ6="Status",AJ7="",OR(AJ17=1,AJ17="x",AJ17=2)),1,IF(AND(AJ6="Status",AJ7="",AJ17=""),2,IF(AND(AJ6&lt;&gt;"Status",AJ7="",AJ17=""),1,0))))</f>
        <v>1</v>
      </c>
      <c r="S73" s="14">
        <f>IF(AND(AL6="Status",OR(AL7="Res",AL7="MR",AL7="Disket",AL7="Udmeldt"),AL17=""),1,IF(AND(AL6="Status",AL7="",OR(AL17=1,AL17="x",AL17=2)),1,IF(AND(AL6="Status",AL7="",AL17=""),2,IF(AND(AL6&lt;&gt;"Status",AL7="",AL17=""),1,0))))</f>
        <v>1</v>
      </c>
      <c r="T73" s="14">
        <f>IF(AND(AN6="Status",OR(AN7="Res",AN7="MR",AN7="Disket",AN7="Udmeldt"),AN17=""),1,IF(AND(AN6="Status",AN7="",OR(AN17=1,AN17="x",AN17=2)),1,IF(AND(AN6="Status",AN7="",AN17=""),2,IF(AND(AN6&lt;&gt;"Status",AN7="",AN17=""),1,0))))</f>
        <v>1</v>
      </c>
      <c r="U73" s="14"/>
    </row>
    <row r="74" spans="1:39" hidden="1" x14ac:dyDescent="0.15">
      <c r="A74" s="14">
        <f>IF(AND(B6="Status",OR(B7="Res",B7="MR",B7="Disket",B7="Udmeldt"),B18=""),1,IF(AND(B6="Status",B7="",OR(B18=1,B18="x",B18=2)),1,IF(AND(B6="Status",B7="",B18=""),2,IF(AND(B6&lt;&gt;"Status",B7="",B18=""),1,0))))</f>
        <v>1</v>
      </c>
      <c r="B74" s="14">
        <f>IF(AND(D6="Status",OR(D7="Res",D7="MR",D7="Disket",D7="Udmeldt"),D18=""),1,IF(AND(D6="Status",D7="",OR(D18=1,D18="x",D18=2)),1,IF(AND(D6="Status",D7="",D18=""),2,IF(AND(D6&lt;&gt;"Status",D7="",D18=""),1,0))))</f>
        <v>1</v>
      </c>
      <c r="C74" s="14">
        <f>IF(AND(F6="Status",OR(F7="Res",F7="MR",F7="Disket",F7="Udmeldt"),F18=""),1,IF(AND(F6="Status",F7="",OR(F18=1,F18="x",F18=2)),1,IF(AND(F6="Status",F7="",F18=""),2,IF(AND(F6&lt;&gt;"Status",F7="",F18=""),1,0))))</f>
        <v>1</v>
      </c>
      <c r="D74" s="14">
        <f>IF(AND(H6="Status",OR(H7="Res",H7="MR",H7="Disket",H7="Udmeldt"),H18=""),1,IF(AND(H6="Status",H7="",OR(H18=1,H18="x",H18=2)),1,IF(AND(H6="Status",H7="",H18=""),2,IF(AND(H6&lt;&gt;"Status",H7="",H18=""),1,0))))</f>
        <v>1</v>
      </c>
      <c r="E74" s="14">
        <f>IF(AND(J6="Status",OR(J7="Res",J7="MR",J7="Disket",J7="Udmeldt"),J18=""),1,IF(AND(J6="Status",J7="",OR(J18=1,J18="x",J18=2)),1,IF(AND(J6="Status",J7="",J18=""),2,IF(AND(J6&lt;&gt;"Status",J7="",J18=""),1,0))))</f>
        <v>1</v>
      </c>
      <c r="F74" s="14">
        <f>IF(AND(L6="Status",OR(L7="Res",L7="MR",L7="Disket",L7="Udmeldt"),L18=""),1,IF(AND(L6="Status",L7="",OR(L18=1,L18="x",L18=2)),1,IF(AND(L6="Status",L7="",L18=""),2,IF(AND(L6&lt;&gt;"Status",L7="",L18=""),1,0))))</f>
        <v>1</v>
      </c>
      <c r="G74" s="14">
        <f>IF(AND(N6="Status",OR(N7="Res",N7="MR",N7="Disket",N7="Udmeldt"),N18=""),1,IF(AND(N6="Status",N7="",OR(N18=1,N18="x",N18=2)),1,IF(AND(N6="Status",N7="",N18=""),2,IF(AND(N6&lt;&gt;"Status",N7="",N18=""),1,0))))</f>
        <v>1</v>
      </c>
      <c r="H74" s="14">
        <f>IF(AND(P6="Status",OR(P7="Res",P7="MR",P7="Disket",P7="Udmeldt"),P18=""),1,IF(AND(P6="Status",P7="",OR(P18=1,P18="x",P18=2)),1,IF(AND(P6="Status",P7="",P18=""),2,IF(AND(P6&lt;&gt;"Status",P7="",P18=""),1,0))))</f>
        <v>1</v>
      </c>
      <c r="I74" s="14">
        <f>IF(AND(R6="Status",OR(R7="Res",R7="MR",R7="Disket",R7="Udmeldt"),R18=""),1,IF(AND(R6="Status",R7="",OR(R18=1,R18="x",R18=2)),1,IF(AND(R6="Status",R7="",R18=""),2,IF(AND(R6&lt;&gt;"Status",R7="",R18=""),1,0))))</f>
        <v>1</v>
      </c>
      <c r="J74" s="14">
        <f>IF(AND(T6="Status",OR(T7="Res",T7="MR",T7="Disket",T7="Udmeldt"),T18=""),1,IF(AND(T6="Status",T7="",OR(T18=1,T18="x",T18=2)),1,IF(AND(T6="Status",T7="",T18=""),2,IF(AND(T6&lt;&gt;"Status",T7="",T18=""),1,0))))</f>
        <v>1</v>
      </c>
      <c r="K74" s="14">
        <f>IF(AND(V6="Status",OR(V7="Res",V7="MR",V7="Disket",V7="Udmeldt"),V18=""),1,IF(AND(V6="Status",V7="",OR(V18=1,V18="x",V18=2)),1,IF(AND(V6="Status",V7="",V18=""),2,IF(AND(V6&lt;&gt;"Status",V7="",V18=""),1,0))))</f>
        <v>1</v>
      </c>
      <c r="L74" s="14">
        <f>IF(AND(X6="Status",OR(X7="Res",X7="MR",X7="Disket",X7="Udmeldt"),X18=""),1,IF(AND(X6="Status",X7="",OR(X18=1,X18="x",X18=2)),1,IF(AND(X6="Status",X7="",X18=""),2,IF(AND(X6&lt;&gt;"Status",X7="",X18=""),1,0))))</f>
        <v>1</v>
      </c>
      <c r="M74" s="14">
        <f>IF(AND(Z6="Status",OR(Z7="Res",Z7="MR",Z7="Disket",Z7="Udmeldt"),Z18=""),1,IF(AND(Z6="Status",Z7="",OR(Z18=1,Z18="x",Z18=2)),1,IF(AND(Z6="Status",Z7="",Z18=""),2,IF(AND(Z6&lt;&gt;"Status",Z7="",Z18=""),1,0))))</f>
        <v>1</v>
      </c>
      <c r="N74" s="14">
        <f>IF(AND(AB6="Status",OR(AB7="Res",AB7="MR",AB7="Disket",AB7="Udmeldt"),AB18=""),1,IF(AND(AB6="Status",AB7="",OR(AB18=1,AB18="x",AB18=2)),1,IF(AND(AB6="Status",AB7="",AB18=""),2,IF(AND(AB6&lt;&gt;"Status",AB7="",AB18=""),1,0))))</f>
        <v>1</v>
      </c>
      <c r="O74" s="14">
        <f>IF(AND(AD6="Status",OR(AD7="Res",AD7="MR",AD7="Disket",AD7="Udmeldt"),AD18=""),1,IF(AND(AD6="Status",AD7="",OR(AD18=1,AD18="x",AD18=2)),1,IF(AND(AD6="Status",AD7="",AD18=""),2,IF(AND(AD6&lt;&gt;"Status",AD7="",AD18=""),1,0))))</f>
        <v>1</v>
      </c>
      <c r="P74" s="14">
        <f>IF(AND(AF6="Status",OR(AF7="Res",AF7="MR",AF7="Disket",AF7="Udmeldt"),AF18=""),1,IF(AND(AF6="Status",AF7="",OR(AF18=1,AF18="x",AF18=2)),1,IF(AND(AF6="Status",AF7="",AF18=""),2,IF(AND(AF6&lt;&gt;"Status",AF7="",AF18=""),1,0))))</f>
        <v>1</v>
      </c>
      <c r="Q74" s="14">
        <f>IF(AND(AH6="Status",OR(AH7="Res",AH7="MR",AH7="Disket",AH7="Udmeldt"),AH18=""),1,IF(AND(AH6="Status",AH7="",OR(AH18=1,AH18="x",AH18=2)),1,IF(AND(AH6="Status",AH7="",AH18=""),2,IF(AND(AH6&lt;&gt;"Status",AH7="",AH18=""),1,0))))</f>
        <v>1</v>
      </c>
      <c r="R74" s="14">
        <f>IF(AND(AJ6="Status",OR(AJ7="Res",AJ7="MR",AJ7="Disket",AJ7="Udmeldt"),AJ18=""),1,IF(AND(AJ6="Status",AJ7="",OR(AJ18=1,AJ18="x",AJ18=2)),1,IF(AND(AJ6="Status",AJ7="",AJ18=""),2,IF(AND(AJ6&lt;&gt;"Status",AJ7="",AJ18=""),1,0))))</f>
        <v>1</v>
      </c>
      <c r="S74" s="14">
        <f>IF(AND(AL6="Status",OR(AL7="Res",AL7="MR",AL7="Disket",AL7="Udmeldt"),AL18=""),1,IF(AND(AL6="Status",AL7="",OR(AL18=1,AL18="x",AL18=2)),1,IF(AND(AL6="Status",AL7="",AL18=""),2,IF(AND(AL6&lt;&gt;"Status",AL7="",AL18=""),1,0))))</f>
        <v>1</v>
      </c>
      <c r="T74" s="14">
        <f>IF(AND(AN6="Status",OR(AN7="Res",AN7="MR",AN7="Disket",AN7="Udmeldt"),AN18=""),1,IF(AND(AN6="Status",AN7="",OR(AN18=1,AN18="x",AN18=2)),1,IF(AND(AN6="Status",AN7="",AN18=""),2,IF(AND(AN6&lt;&gt;"Status",AN7="",AN18=""),1,0))))</f>
        <v>1</v>
      </c>
      <c r="U74" s="14"/>
    </row>
    <row r="75" spans="1:39" hidden="1" x14ac:dyDescent="0.15">
      <c r="A75" s="14">
        <f>IF(AND(B6="Status",OR(B7="Res",B7="MR",B7="Disket",B7="Udmeldt"),B19=""),1,IF(AND(B6="Status",B7="",OR(B19=1,B19="x",B19=2)),1,IF(AND(B6="Status",B7="",B19=""),2,IF(AND(B6&lt;&gt;"Status",B7="",B19=""),1,0))))</f>
        <v>1</v>
      </c>
      <c r="B75" s="14">
        <f>IF(AND(D6="Status",OR(D7="Res",D7="MR",D7="Disket",D7="Udmeldt"),D19=""),1,IF(AND(D6="Status",D7="",OR(D19=1,D19="x",D19=2)),1,IF(AND(D6="Status",D7="",D19=""),2,IF(AND(D6&lt;&gt;"Status",D7="",D19=""),1,0))))</f>
        <v>1</v>
      </c>
      <c r="C75" s="14">
        <f>IF(AND(F6="Status",OR(F7="Res",F7="MR",F7="Disket",F7="Udmeldt"),F19=""),1,IF(AND(F6="Status",F7="",OR(F19=1,F19="x",F19=2)),1,IF(AND(F6="Status",F7="",F19=""),2,IF(AND(F6&lt;&gt;"Status",F7="",F19=""),1,0))))</f>
        <v>1</v>
      </c>
      <c r="D75" s="14">
        <f>IF(AND(H6="Status",OR(H7="Res",H7="MR",H7="Disket",H7="Udmeldt"),H19=""),1,IF(AND(H6="Status",H7="",OR(H19=1,H19="x",H19=2)),1,IF(AND(H6="Status",H7="",H19=""),2,IF(AND(H6&lt;&gt;"Status",H7="",H19=""),1,0))))</f>
        <v>1</v>
      </c>
      <c r="E75" s="14">
        <f>IF(AND(J6="Status",OR(J7="Res",J7="MR",J7="Disket",J7="Udmeldt"),J19=""),1,IF(AND(J6="Status",J7="",OR(J19=1,J19="x",J19=2)),1,IF(AND(J6="Status",J7="",J19=""),2,IF(AND(J6&lt;&gt;"Status",J7="",J19=""),1,0))))</f>
        <v>1</v>
      </c>
      <c r="F75" s="14">
        <f>IF(AND(L6="Status",OR(L7="Res",L7="MR",L7="Disket",L7="Udmeldt"),L19=""),1,IF(AND(L6="Status",L7="",OR(L19=1,L19="x",L19=2)),1,IF(AND(L6="Status",L7="",L19=""),2,IF(AND(L6&lt;&gt;"Status",L7="",L19=""),1,0))))</f>
        <v>1</v>
      </c>
      <c r="G75" s="14">
        <f>IF(AND(N6="Status",OR(N7="Res",N7="MR",N7="Disket",N7="Udmeldt"),N19=""),1,IF(AND(N6="Status",N7="",OR(N19=1,N19="x",N19=2)),1,IF(AND(N6="Status",N7="",N19=""),2,IF(AND(N6&lt;&gt;"Status",N7="",N19=""),1,0))))</f>
        <v>1</v>
      </c>
      <c r="H75" s="14">
        <f>IF(AND(P6="Status",OR(P7="Res",P7="MR",P7="Disket",P7="Udmeldt"),P19=""),1,IF(AND(P6="Status",P7="",OR(P19=1,P19="x",P19=2)),1,IF(AND(P6="Status",P7="",P19=""),2,IF(AND(P6&lt;&gt;"Status",P7="",P19=""),1,0))))</f>
        <v>1</v>
      </c>
      <c r="I75" s="14">
        <f>IF(AND(R6="Status",OR(R7="Res",R7="MR",R7="Disket",R7="Udmeldt"),R19=""),1,IF(AND(R6="Status",R7="",OR(R19=1,R19="x",R19=2)),1,IF(AND(R6="Status",R7="",R19=""),2,IF(AND(R6&lt;&gt;"Status",R7="",R19=""),1,0))))</f>
        <v>1</v>
      </c>
      <c r="J75" s="14">
        <f>IF(AND(T6="Status",OR(T7="Res",T7="MR",T7="Disket",T7="Udmeldt"),T19=""),1,IF(AND(T6="Status",T7="",OR(T19=1,T19="x",T19=2)),1,IF(AND(T6="Status",T7="",T19=""),2,IF(AND(T6&lt;&gt;"Status",T7="",T19=""),1,0))))</f>
        <v>1</v>
      </c>
      <c r="K75" s="14">
        <f>IF(AND(V6="Status",OR(V7="Res",V7="MR",V7="Disket",V7="Udmeldt"),V19=""),1,IF(AND(V6="Status",V7="",OR(V19=1,V19="x",V19=2)),1,IF(AND(V6="Status",V7="",V19=""),2,IF(AND(V6&lt;&gt;"Status",V7="",V19=""),1,0))))</f>
        <v>1</v>
      </c>
      <c r="L75" s="14">
        <f>IF(AND(X6="Status",OR(X7="Res",X7="MR",X7="Disket",X7="Udmeldt"),X19=""),1,IF(AND(X6="Status",X7="",OR(X19=1,X19="x",X19=2)),1,IF(AND(X6="Status",X7="",X19=""),2,IF(AND(X6&lt;&gt;"Status",X7="",X19=""),1,0))))</f>
        <v>1</v>
      </c>
      <c r="M75" s="14">
        <f>IF(AND(Z6="Status",OR(Z7="Res",Z7="MR",Z7="Disket",Z7="Udmeldt"),Z19=""),1,IF(AND(Z6="Status",Z7="",OR(Z19=1,Z19="x",Z19=2)),1,IF(AND(Z6="Status",Z7="",Z19=""),2,IF(AND(Z6&lt;&gt;"Status",Z7="",Z19=""),1,0))))</f>
        <v>1</v>
      </c>
      <c r="N75" s="14">
        <f>IF(AND(AB6="Status",OR(AB7="Res",AB7="MR",AB7="Disket",AB7="Udmeldt"),AB19=""),1,IF(AND(AB6="Status",AB7="",OR(AB19=1,AB19="x",AB19=2)),1,IF(AND(AB6="Status",AB7="",AB19=""),2,IF(AND(AB6&lt;&gt;"Status",AB7="",AB19=""),1,0))))</f>
        <v>1</v>
      </c>
      <c r="O75" s="14">
        <f>IF(AND(AD6="Status",OR(AD7="Res",AD7="MR",AD7="Disket",AD7="Udmeldt"),AD19=""),1,IF(AND(AD6="Status",AD7="",OR(AD19=1,AD19="x",AD19=2)),1,IF(AND(AD6="Status",AD7="",AD19=""),2,IF(AND(AD6&lt;&gt;"Status",AD7="",AD19=""),1,0))))</f>
        <v>1</v>
      </c>
      <c r="P75" s="14">
        <f>IF(AND(AF6="Status",OR(AF7="Res",AF7="MR",AF7="Disket",AF7="Udmeldt"),AF19=""),1,IF(AND(AF6="Status",AF7="",OR(AF19=1,AF19="x",AF19=2)),1,IF(AND(AF6="Status",AF7="",AF19=""),2,IF(AND(AF6&lt;&gt;"Status",AF7="",AF19=""),1,0))))</f>
        <v>1</v>
      </c>
      <c r="Q75" s="14">
        <f>IF(AND(AH6="Status",OR(AH7="Res",AH7="MR",AH7="Disket",AH7="Udmeldt"),AH19=""),1,IF(AND(AH6="Status",AH7="",OR(AH19=1,AH19="x",AH19=2)),1,IF(AND(AH6="Status",AH7="",AH19=""),2,IF(AND(AH6&lt;&gt;"Status",AH7="",AH19=""),1,0))))</f>
        <v>1</v>
      </c>
      <c r="R75" s="14">
        <f>IF(AND(AJ6="Status",OR(AJ7="Res",AJ7="MR",AJ7="Disket",AJ7="Udmeldt"),AJ19=""),1,IF(AND(AJ6="Status",AJ7="",OR(AJ19=1,AJ19="x",AJ19=2)),1,IF(AND(AJ6="Status",AJ7="",AJ19=""),2,IF(AND(AJ6&lt;&gt;"Status",AJ7="",AJ19=""),1,0))))</f>
        <v>1</v>
      </c>
      <c r="S75" s="14">
        <f>IF(AND(AL6="Status",OR(AL7="Res",AL7="MR",AL7="Disket",AL7="Udmeldt"),AL19=""),1,IF(AND(AL6="Status",AL7="",OR(AL19=1,AL19="x",AL19=2)),1,IF(AND(AL6="Status",AL7="",AL19=""),2,IF(AND(AL6&lt;&gt;"Status",AL7="",AL19=""),1,0))))</f>
        <v>1</v>
      </c>
      <c r="T75" s="14">
        <f>IF(AND(AN6="Status",OR(AN7="Res",AN7="MR",AN7="Disket",AN7="Udmeldt"),AN19=""),1,IF(AND(AN6="Status",AN7="",OR(AN19=1,AN19="x",AN19=2)),1,IF(AND(AN6="Status",AN7="",AN19=""),2,IF(AND(AN6&lt;&gt;"Status",AN7="",AN19=""),1,0))))</f>
        <v>1</v>
      </c>
      <c r="U75" s="14"/>
    </row>
    <row r="76" spans="1:39" hidden="1" x14ac:dyDescent="0.15">
      <c r="A76" s="14">
        <f>IF(AND(B6="Status",OR(B7="Res",B7="MR",B7="Disket",B7="Udmeldt"),B20=""),1,IF(AND(B6="Status",B7="",OR(B20=1,B20="x",B20=2)),1,IF(AND(B6="Status",B7="",B20=""),2,IF(AND(B6&lt;&gt;"Status",B7="",B20=""),1,0))))</f>
        <v>1</v>
      </c>
      <c r="B76" s="14">
        <f>IF(AND(D6="Status",OR(D7="Res",D7="MR",D7="Disket",D7="Udmeldt"),D20=""),1,IF(AND(D6="Status",D7="",OR(D20=1,D20="x",D20=2)),1,IF(AND(D6="Status",D7="",D20=""),2,IF(AND(D6&lt;&gt;"Status",D7="",D20=""),1,0))))</f>
        <v>1</v>
      </c>
      <c r="C76" s="14">
        <f>IF(AND(F6="Status",OR(F7="Res",F7="MR",F7="Disket",F7="Udmeldt"),F20=""),1,IF(AND(F6="Status",F7="",OR(F20=1,F20="x",F20=2)),1,IF(AND(F6="Status",F7="",F20=""),2,IF(AND(F6&lt;&gt;"Status",F7="",F20=""),1,0))))</f>
        <v>1</v>
      </c>
      <c r="D76" s="14">
        <f>IF(AND(H6="Status",OR(H7="Res",H7="MR",H7="Disket",H7="Udmeldt"),H20=""),1,IF(AND(H6="Status",H7="",OR(H20=1,H20="x",H20=2)),1,IF(AND(H6="Status",H7="",H20=""),2,IF(AND(H6&lt;&gt;"Status",H7="",H20=""),1,0))))</f>
        <v>1</v>
      </c>
      <c r="E76" s="14">
        <f>IF(AND(J6="Status",OR(J7="Res",J7="MR",J7="Disket",J7="Udmeldt"),J20=""),1,IF(AND(J6="Status",J7="",OR(J20=1,J20="x",J20=2)),1,IF(AND(J6="Status",J7="",J20=""),2,IF(AND(J6&lt;&gt;"Status",J7="",J20=""),1,0))))</f>
        <v>1</v>
      </c>
      <c r="F76" s="14">
        <f>IF(AND(L6="Status",OR(L7="Res",L7="MR",L7="Disket",L7="Udmeldt"),L20=""),1,IF(AND(L6="Status",L7="",OR(L20=1,L20="x",L20=2)),1,IF(AND(L6="Status",L7="",L20=""),2,IF(AND(L6&lt;&gt;"Status",L7="",L20=""),1,0))))</f>
        <v>1</v>
      </c>
      <c r="G76" s="14">
        <f>IF(AND(N6="Status",OR(N7="Res",N7="MR",N7="Disket",N7="Udmeldt"),N20=""),1,IF(AND(N6="Status",N7="",OR(N20=1,N20="x",N20=2)),1,IF(AND(N6="Status",N7="",N20=""),2,IF(AND(N6&lt;&gt;"Status",N7="",N20=""),1,0))))</f>
        <v>1</v>
      </c>
      <c r="H76" s="14">
        <f>IF(AND(P6="Status",OR(P7="Res",P7="MR",P7="Disket",P7="Udmeldt"),P20=""),1,IF(AND(P6="Status",P7="",OR(P20=1,P20="x",P20=2)),1,IF(AND(P6="Status",P7="",P20=""),2,IF(AND(P6&lt;&gt;"Status",P7="",P20=""),1,0))))</f>
        <v>1</v>
      </c>
      <c r="I76" s="14">
        <f>IF(AND(R6="Status",OR(R7="Res",R7="MR",R7="Disket",R7="Udmeldt"),R20=""),1,IF(AND(R6="Status",R7="",OR(R20=1,R20="x",R20=2)),1,IF(AND(R6="Status",R7="",R20=""),2,IF(AND(R6&lt;&gt;"Status",R7="",R20=""),1,0))))</f>
        <v>1</v>
      </c>
      <c r="J76" s="14">
        <f>IF(AND(T6="Status",OR(T7="Res",T7="MR",T7="Disket",T7="Udmeldt"),T20=""),1,IF(AND(T6="Status",T7="",OR(T20=1,T20="x",T20=2)),1,IF(AND(T6="Status",T7="",T20=""),2,IF(AND(T6&lt;&gt;"Status",T7="",T20=""),1,0))))</f>
        <v>1</v>
      </c>
      <c r="K76" s="14">
        <f>IF(AND(V6="Status",OR(V7="Res",V7="MR",V7="Disket",V7="Udmeldt"),V20=""),1,IF(AND(V6="Status",V7="",OR(V20=1,V20="x",V20=2)),1,IF(AND(V6="Status",V7="",V20=""),2,IF(AND(V6&lt;&gt;"Status",V7="",V20=""),1,0))))</f>
        <v>1</v>
      </c>
      <c r="L76" s="14">
        <f>IF(AND(X6="Status",OR(X7="Res",X7="MR",X7="Disket",X7="Udmeldt"),X20=""),1,IF(AND(X6="Status",X7="",OR(X20=1,X20="x",X20=2)),1,IF(AND(X6="Status",X7="",X20=""),2,IF(AND(X6&lt;&gt;"Status",X7="",X20=""),1,0))))</f>
        <v>1</v>
      </c>
      <c r="M76" s="14">
        <f>IF(AND(Z6="Status",OR(Z7="Res",Z7="MR",Z7="Disket",Z7="Udmeldt"),Z20=""),1,IF(AND(Z6="Status",Z7="",OR(Z20=1,Z20="x",Z20=2)),1,IF(AND(Z6="Status",Z7="",Z20=""),2,IF(AND(Z6&lt;&gt;"Status",Z7="",Z20=""),1,0))))</f>
        <v>1</v>
      </c>
      <c r="N76" s="14">
        <f>IF(AND(AB6="Status",OR(AB7="Res",AB7="MR",AB7="Disket",AB7="Udmeldt"),AB20=""),1,IF(AND(AB6="Status",AB7="",OR(AB20=1,AB20="x",AB20=2)),1,IF(AND(AB6="Status",AB7="",AB20=""),2,IF(AND(AB6&lt;&gt;"Status",AB7="",AB20=""),1,0))))</f>
        <v>1</v>
      </c>
      <c r="O76" s="14">
        <f>IF(AND(AD6="Status",OR(AD7="Res",AD7="MR",AD7="Disket",AD7="Udmeldt"),AD20=""),1,IF(AND(AD6="Status",AD7="",OR(AD20=1,AD20="x",AD20=2)),1,IF(AND(AD6="Status",AD7="",AD20=""),2,IF(AND(AD6&lt;&gt;"Status",AD7="",AD20=""),1,0))))</f>
        <v>1</v>
      </c>
      <c r="P76" s="14">
        <f>IF(AND(AF6="Status",OR(AF7="Res",AF7="MR",AF7="Disket",AF7="Udmeldt"),AF20=""),1,IF(AND(AF6="Status",AF7="",OR(AF20=1,AF20="x",AF20=2)),1,IF(AND(AF6="Status",AF7="",AF20=""),2,IF(AND(AF6&lt;&gt;"Status",AF7="",AF20=""),1,0))))</f>
        <v>1</v>
      </c>
      <c r="Q76" s="14">
        <f>IF(AND(AH6="Status",OR(AH7="Res",AH7="MR",AH7="Disket",AH7="Udmeldt"),AH20=""),1,IF(AND(AH6="Status",AH7="",OR(AH20=1,AH20="x",AH20=2)),1,IF(AND(AH6="Status",AH7="",AH20=""),2,IF(AND(AH6&lt;&gt;"Status",AH7="",AH20=""),1,0))))</f>
        <v>1</v>
      </c>
      <c r="R76" s="14">
        <f>IF(AND(AJ6="Status",OR(AJ7="Res",AJ7="MR",AJ7="Disket",AJ7="Udmeldt"),AJ20=""),1,IF(AND(AJ6="Status",AJ7="",OR(AJ20=1,AJ20="x",AJ20=2)),1,IF(AND(AJ6="Status",AJ7="",AJ20=""),2,IF(AND(AJ6&lt;&gt;"Status",AJ7="",AJ20=""),1,0))))</f>
        <v>1</v>
      </c>
      <c r="S76" s="14">
        <f>IF(AND(AL6="Status",OR(AL7="Res",AL7="MR",AL7="Disket",AL7="Udmeldt"),AL20=""),1,IF(AND(AL6="Status",AL7="",OR(AL20=1,AL20="x",AL20=2)),1,IF(AND(AL6="Status",AL7="",AL20=""),2,IF(AND(AL6&lt;&gt;"Status",AL7="",AL20=""),1,0))))</f>
        <v>1</v>
      </c>
      <c r="T76" s="14">
        <f>IF(AND(AN6="Status",OR(AN7="Res",AN7="MR",AN7="Disket",AN7="Udmeldt"),AN20=""),1,IF(AND(AN6="Status",AN7="",OR(AN20=1,AN20="x",AN20=2)),1,IF(AND(AN6="Status",AN7="",AN20=""),2,IF(AND(AN6&lt;&gt;"Status",AN7="",AN20=""),1,0))))</f>
        <v>1</v>
      </c>
      <c r="U76" s="14"/>
    </row>
    <row r="77" spans="1:39" hidden="1" x14ac:dyDescent="0.15">
      <c r="A77" s="14">
        <f>IF(AND(B6="Status",OR(B7="Res",B7="MR",B7="Disket",B7="Udmeldt"),B21=""),1,IF(AND(B6="Status",B7="",OR(B21=1,B21="x",B21=2)),1,IF(AND(B6="Status",B7="",B21=""),2,IF(AND(B6&lt;&gt;"Status",B7="",B21=""),1,0))))</f>
        <v>1</v>
      </c>
      <c r="B77" s="14">
        <f>IF(AND(D6="Status",OR(D7="Res",D7="MR",D7="Disket",D7="Udmeldt"),D21=""),1,IF(AND(D6="Status",D7="",OR(D21=1,D21="x",D21=2)),1,IF(AND(D6="Status",D7="",D21=""),2,IF(AND(D6&lt;&gt;"Status",D7="",D21=""),1,0))))</f>
        <v>1</v>
      </c>
      <c r="C77" s="14">
        <f>IF(AND(F6="Status",OR(F7="Res",F7="MR",F7="Disket",F7="Udmeldt"),F21=""),1,IF(AND(F6="Status",F7="",OR(F21=1,F21="x",F21=2)),1,IF(AND(F6="Status",F7="",F21=""),2,IF(AND(F6&lt;&gt;"Status",F7="",F21=""),1,0))))</f>
        <v>1</v>
      </c>
      <c r="D77" s="14">
        <f>IF(AND(H6="Status",OR(H7="Res",H7="MR",H7="Disket",H7="Udmeldt"),H21=""),1,IF(AND(H6="Status",H7="",OR(H21=1,H21="x",H21=2)),1,IF(AND(H6="Status",H7="",H21=""),2,IF(AND(H6&lt;&gt;"Status",H7="",H21=""),1,0))))</f>
        <v>1</v>
      </c>
      <c r="E77" s="14">
        <f>IF(AND(J6="Status",OR(J7="Res",J7="MR",J7="Disket",J7="Udmeldt"),J21=""),1,IF(AND(J6="Status",J7="",OR(J21=1,J21="x",J21=2)),1,IF(AND(J6="Status",J7="",J21=""),2,IF(AND(J6&lt;&gt;"Status",J7="",J21=""),1,0))))</f>
        <v>1</v>
      </c>
      <c r="F77" s="14">
        <f>IF(AND(L6="Status",OR(L7="Res",L7="MR",L7="Disket",L7="Udmeldt"),L21=""),1,IF(AND(L6="Status",L7="",OR(L21=1,L21="x",L21=2)),1,IF(AND(L6="Status",L7="",L21=""),2,IF(AND(L6&lt;&gt;"Status",L7="",L21=""),1,0))))</f>
        <v>1</v>
      </c>
      <c r="G77" s="14">
        <f>IF(AND(N6="Status",OR(N7="Res",N7="MR",N7="Disket",N7="Udmeldt"),N21=""),1,IF(AND(N6="Status",N7="",OR(N21=1,N21="x",N21=2)),1,IF(AND(N6="Status",N7="",N21=""),2,IF(AND(N6&lt;&gt;"Status",N7="",N21=""),1,0))))</f>
        <v>1</v>
      </c>
      <c r="H77" s="14">
        <f>IF(AND(P6="Status",OR(P7="Res",P7="MR",P7="Disket",P7="Udmeldt"),P21=""),1,IF(AND(P6="Status",P7="",OR(P21=1,P21="x",P21=2)),1,IF(AND(P6="Status",P7="",P21=""),2,IF(AND(P6&lt;&gt;"Status",P7="",P21=""),1,0))))</f>
        <v>1</v>
      </c>
      <c r="I77" s="14">
        <f>IF(AND(R6="Status",OR(R7="Res",R7="MR",R7="Disket",R7="Udmeldt"),R21=""),1,IF(AND(R6="Status",R7="",OR(R21=1,R21="x",R21=2)),1,IF(AND(R6="Status",R7="",R21=""),2,IF(AND(R6&lt;&gt;"Status",R7="",R21=""),1,0))))</f>
        <v>1</v>
      </c>
      <c r="J77" s="14">
        <f>IF(AND(T6="Status",OR(T7="Res",T7="MR",T7="Disket",T7="Udmeldt"),T21=""),1,IF(AND(T6="Status",T7="",OR(T21=1,T21="x",T21=2)),1,IF(AND(T6="Status",T7="",T21=""),2,IF(AND(T6&lt;&gt;"Status",T7="",T21=""),1,0))))</f>
        <v>1</v>
      </c>
      <c r="K77" s="14">
        <f>IF(AND(V6="Status",OR(V7="Res",V7="MR",V7="Disket",V7="Udmeldt"),V21=""),1,IF(AND(V6="Status",V7="",OR(V21=1,V21="x",V21=2)),1,IF(AND(V6="Status",V7="",V21=""),2,IF(AND(V6&lt;&gt;"Status",V7="",V21=""),1,0))))</f>
        <v>1</v>
      </c>
      <c r="L77" s="14">
        <f>IF(AND(X6="Status",OR(X7="Res",X7="MR",X7="Disket",X7="Udmeldt"),X21=""),1,IF(AND(X6="Status",X7="",OR(X21=1,X21="x",X21=2)),1,IF(AND(X6="Status",X7="",X21=""),2,IF(AND(X6&lt;&gt;"Status",X7="",X21=""),1,0))))</f>
        <v>1</v>
      </c>
      <c r="M77" s="14">
        <f>IF(AND(Z6="Status",OR(Z7="Res",Z7="MR",Z7="Disket",Z7="Udmeldt"),Z21=""),1,IF(AND(Z6="Status",Z7="",OR(Z21=1,Z21="x",Z21=2)),1,IF(AND(Z6="Status",Z7="",Z21=""),2,IF(AND(Z6&lt;&gt;"Status",Z7="",Z21=""),1,0))))</f>
        <v>1</v>
      </c>
      <c r="N77" s="14">
        <f>IF(AND(AB6="Status",OR(AB7="Res",AB7="MR",AB7="Disket",AB7="Udmeldt"),AB21=""),1,IF(AND(AB6="Status",AB7="",OR(AB21=1,AB21="x",AB21=2)),1,IF(AND(AB6="Status",AB7="",AB21=""),2,IF(AND(AB6&lt;&gt;"Status",AB7="",AB21=""),1,0))))</f>
        <v>1</v>
      </c>
      <c r="O77" s="14">
        <f>IF(AND(AD6="Status",OR(AD7="Res",AD7="MR",AD7="Disket",AD7="Udmeldt"),AD21=""),1,IF(AND(AD6="Status",AD7="",OR(AD21=1,AD21="x",AD21=2)),1,IF(AND(AD6="Status",AD7="",AD21=""),2,IF(AND(AD6&lt;&gt;"Status",AD7="",AD21=""),1,0))))</f>
        <v>1</v>
      </c>
      <c r="P77" s="14">
        <f>IF(AND(AF6="Status",OR(AF7="Res",AF7="MR",AF7="Disket",AF7="Udmeldt"),AF21=""),1,IF(AND(AF6="Status",AF7="",OR(AF21=1,AF21="x",AF21=2)),1,IF(AND(AF6="Status",AF7="",AF21=""),2,IF(AND(AF6&lt;&gt;"Status",AF7="",AF21=""),1,0))))</f>
        <v>1</v>
      </c>
      <c r="Q77" s="14">
        <f>IF(AND(AH6="Status",OR(AH7="Res",AH7="MR",AH7="Disket",AH7="Udmeldt"),AH21=""),1,IF(AND(AH6="Status",AH7="",OR(AH21=1,AH21="x",AH21=2)),1,IF(AND(AH6="Status",AH7="",AH21=""),2,IF(AND(AH6&lt;&gt;"Status",AH7="",AH21=""),1,0))))</f>
        <v>1</v>
      </c>
      <c r="R77" s="14">
        <f>IF(AND(AJ6="Status",OR(AJ7="Res",AJ7="MR",AJ7="Disket",AJ7="Udmeldt"),AJ21=""),1,IF(AND(AJ6="Status",AJ7="",OR(AJ21=1,AJ21="x",AJ21=2)),1,IF(AND(AJ6="Status",AJ7="",AJ21=""),2,IF(AND(AJ6&lt;&gt;"Status",AJ7="",AJ21=""),1,0))))</f>
        <v>1</v>
      </c>
      <c r="S77" s="14">
        <f>IF(AND(AL6="Status",OR(AL7="Res",AL7="MR",AL7="Disket",AL7="Udmeldt"),AL21=""),1,IF(AND(AL6="Status",AL7="",OR(AL21=1,AL21="x",AL21=2)),1,IF(AND(AL6="Status",AL7="",AL21=""),2,IF(AND(AL6&lt;&gt;"Status",AL7="",AL21=""),1,0))))</f>
        <v>1</v>
      </c>
      <c r="T77" s="14">
        <f>IF(AND(AN6="Status",OR(AN7="Res",AN7="MR",AN7="Disket",AN7="Udmeldt"),AN21=""),1,IF(AND(AN6="Status",AN7="",OR(AN21=1,AN21="x",AN21=2)),1,IF(AND(AN6="Status",AN7="",AN21=""),2,IF(AND(AN6&lt;&gt;"Status",AN7="",AN21=""),1,0))))</f>
        <v>1</v>
      </c>
      <c r="U77" s="14"/>
    </row>
    <row r="78" spans="1:39" hidden="1" x14ac:dyDescent="0.15">
      <c r="A78" s="14" t="str">
        <f t="shared" ref="A78:T78" si="0">IF(COUNTIF(A65:A77,"=1")=13,"OK",IF(COUNTIF(A65:A77,"=2")&gt;0,"","FEJL"))</f>
        <v>OK</v>
      </c>
      <c r="B78" s="14" t="str">
        <f t="shared" si="0"/>
        <v>OK</v>
      </c>
      <c r="C78" s="14" t="str">
        <f t="shared" si="0"/>
        <v>OK</v>
      </c>
      <c r="D78" s="14" t="str">
        <f t="shared" si="0"/>
        <v>OK</v>
      </c>
      <c r="E78" s="14" t="str">
        <f t="shared" si="0"/>
        <v>OK</v>
      </c>
      <c r="F78" s="14" t="str">
        <f t="shared" si="0"/>
        <v>OK</v>
      </c>
      <c r="G78" s="14" t="str">
        <f t="shared" si="0"/>
        <v>OK</v>
      </c>
      <c r="H78" s="14" t="str">
        <f t="shared" si="0"/>
        <v>OK</v>
      </c>
      <c r="I78" s="14" t="str">
        <f t="shared" si="0"/>
        <v>OK</v>
      </c>
      <c r="J78" s="14" t="str">
        <f t="shared" si="0"/>
        <v>OK</v>
      </c>
      <c r="K78" s="14" t="str">
        <f t="shared" si="0"/>
        <v>OK</v>
      </c>
      <c r="L78" s="14" t="str">
        <f t="shared" si="0"/>
        <v>OK</v>
      </c>
      <c r="M78" s="14" t="str">
        <f t="shared" si="0"/>
        <v>OK</v>
      </c>
      <c r="N78" s="14" t="str">
        <f t="shared" si="0"/>
        <v>OK</v>
      </c>
      <c r="O78" s="14" t="str">
        <f t="shared" si="0"/>
        <v>OK</v>
      </c>
      <c r="P78" s="14" t="str">
        <f t="shared" si="0"/>
        <v>OK</v>
      </c>
      <c r="Q78" s="14" t="str">
        <f t="shared" si="0"/>
        <v>OK</v>
      </c>
      <c r="R78" s="14" t="str">
        <f t="shared" si="0"/>
        <v>OK</v>
      </c>
      <c r="S78" s="14" t="str">
        <f t="shared" si="0"/>
        <v>OK</v>
      </c>
      <c r="T78" s="14" t="str">
        <f t="shared" si="0"/>
        <v>OK</v>
      </c>
      <c r="U78" s="14"/>
    </row>
    <row r="79" spans="1:39" hidden="1" x14ac:dyDescent="0.15">
      <c r="A79" s="14">
        <f>IF(AND(B27="Status",OR(B28="Res",B28="MR",B28="Disket",B28="Udmeldt"),B30=""),1,IF(AND(B27="Status",B28="",OR(B30=1,B30="x",B30=2)),1,IF(AND(B27="Status",B28="",B30=""),2,IF(AND(B27&lt;&gt;"Status",B28="",B30=""),1,0))))</f>
        <v>1</v>
      </c>
      <c r="B79" s="14">
        <f>IF(AND(D27="Status",OR(D28="Res",D28="MR",D28="Disket",D28="Udmeldt"),D30=""),1,IF(AND(D27="Status",D28="",OR(D30=1,D30="x",D30=2)),1,IF(AND(D27="Status",D28="",D30=""),2,IF(AND(D27&lt;&gt;"Status",D28="",D30=""),1,0))))</f>
        <v>1</v>
      </c>
      <c r="C79" s="14">
        <f>IF(AND(F27="Status",OR(F28="Res",F28="MR",F28="Disket",F28="Udmeldt"),F30=""),1,IF(AND(F27="Status",F28="",OR(F30=1,F30="x",F30=2)),1,IF(AND(F27="Status",F28="",F30=""),2,IF(AND(F27&lt;&gt;"Status",F28="",F30=""),1,0))))</f>
        <v>1</v>
      </c>
      <c r="D79" s="14">
        <f>IF(AND(H27="Status",OR(H28="Res",H28="MR",H28="Disket",H28="Udmeldt"),H30=""),1,IF(AND(H27="Status",H28="",OR(H30=1,H30="x",H30=2)),1,IF(AND(H27="Status",H28="",H30=""),2,IF(AND(H27&lt;&gt;"Status",H28="",H30=""),1,0))))</f>
        <v>1</v>
      </c>
      <c r="E79" s="14">
        <f>IF(AND(J27="Status",OR(J28="Res",J28="MR",J28="Disket",J28="Udmeldt"),J30=""),1,IF(AND(J27="Status",J28="",OR(J30=1,J30="x",J30=2)),1,IF(AND(J27="Status",J28="",J30=""),2,IF(AND(J27&lt;&gt;"Status",J28="",J30=""),1,0))))</f>
        <v>1</v>
      </c>
      <c r="F79" s="14">
        <f>IF(AND(L27="Status",OR(L28="Res",L28="MR",L28="Disket",L28="Udmeldt"),L30=""),1,IF(AND(L27="Status",L28="",OR(L30=1,L30="x",L30=2)),1,IF(AND(L27="Status",L28="",L30=""),2,IF(AND(L27&lt;&gt;"Status",L28="",L30=""),1,0))))</f>
        <v>1</v>
      </c>
      <c r="G79" s="14">
        <f>IF(AND(N27="Status",OR(N28="Res",N28="MR",N28="Disket",N28="Udmeldt"),N30=""),1,IF(AND(N27="Status",N28="",OR(N30=1,N30="x",N30=2)),1,IF(AND(N27="Status",N28="",N30=""),2,IF(AND(N27&lt;&gt;"Status",N28="",N30=""),1,0))))</f>
        <v>1</v>
      </c>
      <c r="H79" s="14">
        <f>IF(AND(P27="Status",OR(P28="Res",P28="MR",P28="Disket",P28="Udmeldt"),P30=""),1,IF(AND(P27="Status",P28="",OR(P30=1,P30="x",P30=2)),1,IF(AND(P27="Status",P28="",P30=""),2,IF(AND(P27&lt;&gt;"Status",P28="",P30=""),1,0))))</f>
        <v>1</v>
      </c>
      <c r="I79" s="14">
        <f>IF(AND(R27="Status",OR(R28="Res",R28="MR",R28="Disket",R28="Udmeldt"),R30=""),1,IF(AND(R27="Status",R28="",OR(R30=1,R30="x",R30=2)),1,IF(AND(R27="Status",R28="",R30=""),2,IF(AND(R27&lt;&gt;"Status",R28="",R30=""),1,0))))</f>
        <v>1</v>
      </c>
      <c r="J79" s="14">
        <f>IF(AND(T27="Status",OR(T28="Res",T28="MR",T28="Disket",T28="Udmeldt"),T30=""),1,IF(AND(T27="Status",T28="",OR(T30=1,T30="x",T30=2)),1,IF(AND(T27="Status",T28="",T30=""),2,IF(AND(T27&lt;&gt;"Status",T28="",T30=""),1,0))))</f>
        <v>1</v>
      </c>
      <c r="K79" s="14">
        <f>IF(AND(V27="Status",OR(V28="Res",V28="MR",V28="Disket",V28="Udmeldt"),V30=""),1,IF(AND(V27="Status",V28="",OR(V30=1,V30="x",V30=2)),1,IF(AND(V27="Status",V28="",V30=""),2,IF(AND(V27&lt;&gt;"Status",V28="",V30=""),1,0))))</f>
        <v>1</v>
      </c>
      <c r="L79" s="14">
        <f>IF(AND(X27="Status",OR(X28="Res",X28="MR",X28="Disket",X28="Udmeldt"),X30=""),1,IF(AND(X27="Status",X28="",OR(X30=1,X30="x",X30=2)),1,IF(AND(X27="Status",X28="",X30=""),2,IF(AND(X27&lt;&gt;"Status",X28="",X30=""),1,0))))</f>
        <v>1</v>
      </c>
      <c r="M79" s="14">
        <f>IF(AND(Z27="Status",OR(Z28="Res",Z28="MR",Z28="Disket",Z28="Udmeldt"),Z30=""),1,IF(AND(Z27="Status",Z28="",OR(Z30=1,Z30="x",Z30=2)),1,IF(AND(Z27="Status",Z28="",Z30=""),2,IF(AND(Z27&lt;&gt;"Status",Z28="",Z30=""),1,0))))</f>
        <v>1</v>
      </c>
      <c r="N79" s="14">
        <f>IF(AND(AB27="Status",OR(AB28="Res",AB28="MR",AB28="Disket",AB28="Udmeldt"),AB30=""),1,IF(AND(AB27="Status",AB28="",OR(AB30=1,AB30="x",AB30=2)),1,IF(AND(AB27="Status",AB28="",AB30=""),2,IF(AND(AB27&lt;&gt;"Status",AB28="",AB30=""),1,0))))</f>
        <v>1</v>
      </c>
      <c r="O79" s="14">
        <f>IF(AND(AD27="Status",OR(AD28="Res",AD28="MR",AD28="Disket",AD28="Udmeldt"),AD30=""),1,IF(AND(AD27="Status",AD28="",OR(AD30=1,AD30="x",AD30=2)),1,IF(AND(AD27="Status",AD28="",AD30=""),2,IF(AND(AD27&lt;&gt;"Status",AD28="",AD30=""),1,0))))</f>
        <v>1</v>
      </c>
      <c r="P79" s="14">
        <f>IF(AND(AF27="Status",OR(AF28="Res",AF28="MR",AF28="Disket",AF28="Udmeldt"),AF30=""),1,IF(AND(AF27="Status",AF28="",OR(AF30=1,AF30="x",AF30=2)),1,IF(AND(AF27="Status",AF28="",AF30=""),2,IF(AND(AF27&lt;&gt;"Status",AF28="",AF30=""),1,0))))</f>
        <v>1</v>
      </c>
      <c r="Q79" s="14">
        <f>IF(AND(AH27="Status",OR(AH28="Res",AH28="MR",AH28="Disket",AH28="Udmeldt"),AH30=""),1,IF(AND(AH27="Status",AH28="",OR(AH30=1,AH30="x",AH30=2)),1,IF(AND(AH27="Status",AH28="",AH30=""),2,IF(AND(AH27&lt;&gt;"Status",AH28="",AH30=""),1,0))))</f>
        <v>1</v>
      </c>
      <c r="R79" s="14">
        <f>IF(AND(AJ27="Status",OR(AJ28="Res",AJ28="MR",AJ28="Disket",AJ28="Udmeldt"),AJ30=""),1,IF(AND(AJ27="Status",AJ28="",OR(AJ30=1,AJ30="x",AJ30=2)),1,IF(AND(AJ27="Status",AJ28="",AJ30=""),2,IF(AND(AJ27&lt;&gt;"Status",AJ28="",AJ30=""),1,0))))</f>
        <v>1</v>
      </c>
      <c r="S79" s="14">
        <f>IF(AND(AL27="Status",OR(AL28="Res",AL28="MR",AL28="Disket",AL28="Udmeldt"),AL30=""),1,IF(AND(AL27="Status",AL28="",OR(AL30=1,AL30="x",AL30=2)),1,IF(AND(AL27="Status",AL28="",AL30=""),2,IF(AND(AL27&lt;&gt;"Status",AL28="",AL30=""),1,0))))</f>
        <v>1</v>
      </c>
      <c r="T79" s="14">
        <f>IF(AND(AN27="Status",OR(AN28="Res",AN28="MR",AN28="Disket",AN28="Udmeldt"),AN30=""),1,IF(AND(AN27="Status",AN28="",OR(AN30=1,AN30="x",AN30=2)),1,IF(AND(AN27="Status",AN28="",AN30=""),2,IF(AND(AN27&lt;&gt;"Status",AN28="",AN30=""),1,0))))</f>
        <v>1</v>
      </c>
      <c r="U79" s="14"/>
      <c r="W79" s="14"/>
      <c r="Y79" s="14"/>
      <c r="AA79" s="14"/>
      <c r="AC79" s="14"/>
      <c r="AE79" s="14"/>
      <c r="AG79" s="14"/>
      <c r="AI79" s="14"/>
      <c r="AK79" s="14"/>
      <c r="AM79" s="14"/>
    </row>
    <row r="80" spans="1:39" hidden="1" x14ac:dyDescent="0.15">
      <c r="A80" s="14">
        <f>IF(AND(B27="Status",OR(B28="Res",B28="MR",B28="Disket",B28="Udmeldt"),B31=""),1,IF(AND(B27="Status",B28="",OR(B31=1,B31="x",B31=2)),1,IF(AND(B27="Status",B28="",B31=""),2,IF(AND(B27&lt;&gt;"Status",B28="",B31=""),1,0))))</f>
        <v>1</v>
      </c>
      <c r="B80" s="14">
        <f>IF(AND(D27="Status",OR(D28="Res",D28="MR",D28="Disket",D28="Udmeldt"),D31=""),1,IF(AND(D27="Status",D28="",OR(D31=1,D31="x",D31=2)),1,IF(AND(D27="Status",D28="",D31=""),2,IF(AND(D27&lt;&gt;"Status",D28="",D31=""),1,0))))</f>
        <v>1</v>
      </c>
      <c r="C80" s="14">
        <f>IF(AND(F27="Status",OR(F28="Res",F28="MR",F28="Disket",F28="Udmeldt"),F31=""),1,IF(AND(F27="Status",F28="",OR(F31=1,F31="x",F31=2)),1,IF(AND(F27="Status",F28="",F31=""),2,IF(AND(F27&lt;&gt;"Status",F28="",F31=""),1,0))))</f>
        <v>1</v>
      </c>
      <c r="D80" s="14">
        <f>IF(AND(H27="Status",OR(H28="Res",H28="MR",H28="Disket",H28="Udmeldt"),H31=""),1,IF(AND(H27="Status",H28="",OR(H31=1,H31="x",H31=2)),1,IF(AND(H27="Status",H28="",H31=""),2,IF(AND(H27&lt;&gt;"Status",H28="",H31=""),1,0))))</f>
        <v>1</v>
      </c>
      <c r="E80" s="14">
        <f>IF(AND(J27="Status",OR(J28="Res",J28="MR",J28="Disket",J28="Udmeldt"),J31=""),1,IF(AND(J27="Status",J28="",OR(J31=1,J31="x",J31=2)),1,IF(AND(J27="Status",J28="",J31=""),2,IF(AND(J27&lt;&gt;"Status",J28="",J31=""),1,0))))</f>
        <v>1</v>
      </c>
      <c r="F80" s="14">
        <f>IF(AND(L27="Status",OR(L28="Res",L28="MR",L28="Disket",L28="Udmeldt"),L31=""),1,IF(AND(L27="Status",L28="",OR(L31=1,L31="x",L31=2)),1,IF(AND(L27="Status",L28="",L31=""),2,IF(AND(L27&lt;&gt;"Status",L28="",L31=""),1,0))))</f>
        <v>1</v>
      </c>
      <c r="G80" s="14">
        <f>IF(AND(N27="Status",OR(N28="Res",N28="MR",N28="Disket",N28="Udmeldt"),N31=""),1,IF(AND(N27="Status",N28="",OR(N31=1,N31="x",N31=2)),1,IF(AND(N27="Status",N28="",N31=""),2,IF(AND(N27&lt;&gt;"Status",N28="",N31=""),1,0))))</f>
        <v>1</v>
      </c>
      <c r="H80" s="14">
        <f>IF(AND(P27="Status",OR(P28="Res",P28="MR",P28="Disket",P28="Udmeldt"),P31=""),1,IF(AND(P27="Status",P28="",OR(P31=1,P31="x",P31=2)),1,IF(AND(P27="Status",P28="",P31=""),2,IF(AND(P27&lt;&gt;"Status",P28="",P31=""),1,0))))</f>
        <v>1</v>
      </c>
      <c r="I80" s="14">
        <f>IF(AND(R27="Status",OR(R28="Res",R28="MR",R28="Disket",R28="Udmeldt"),R31=""),1,IF(AND(R27="Status",R28="",OR(R31=1,R31="x",R31=2)),1,IF(AND(R27="Status",R28="",R31=""),2,IF(AND(R27&lt;&gt;"Status",R28="",R31=""),1,0))))</f>
        <v>1</v>
      </c>
      <c r="J80" s="14">
        <f>IF(AND(T27="Status",OR(T28="Res",T28="MR",T28="Disket",T28="Udmeldt"),T31=""),1,IF(AND(T27="Status",T28="",OR(T31=1,T31="x",T31=2)),1,IF(AND(T27="Status",T28="",T31=""),2,IF(AND(T27&lt;&gt;"Status",T28="",T31=""),1,0))))</f>
        <v>1</v>
      </c>
      <c r="K80" s="14">
        <f>IF(AND(V27="Status",OR(V28="Res",V28="MR",V28="Disket",V28="Udmeldt"),V31=""),1,IF(AND(V27="Status",V28="",OR(V31=1,V31="x",V31=2)),1,IF(AND(V27="Status",V28="",V31=""),2,IF(AND(V27&lt;&gt;"Status",V28="",V31=""),1,0))))</f>
        <v>1</v>
      </c>
      <c r="L80" s="14">
        <f>IF(AND(X27="Status",OR(X28="Res",X28="MR",X28="Disket",X28="Udmeldt"),X31=""),1,IF(AND(X27="Status",X28="",OR(X31=1,X31="x",X31=2)),1,IF(AND(X27="Status",X28="",X31=""),2,IF(AND(X27&lt;&gt;"Status",X28="",X31=""),1,0))))</f>
        <v>1</v>
      </c>
      <c r="M80" s="14">
        <f>IF(AND(Z27="Status",OR(Z28="Res",Z28="MR",Z28="Disket",Z28="Udmeldt"),Z31=""),1,IF(AND(Z27="Status",Z28="",OR(Z31=1,Z31="x",Z31=2)),1,IF(AND(Z27="Status",Z28="",Z31=""),2,IF(AND(Z27&lt;&gt;"Status",Z28="",Z31=""),1,0))))</f>
        <v>1</v>
      </c>
      <c r="N80" s="14">
        <f>IF(AND(AB27="Status",OR(AB28="Res",AB28="MR",AB28="Disket",AB28="Udmeldt"),AB31=""),1,IF(AND(AB27="Status",AB28="",OR(AB31=1,AB31="x",AB31=2)),1,IF(AND(AB27="Status",AB28="",AB31=""),2,IF(AND(AB27&lt;&gt;"Status",AB28="",AB31=""),1,0))))</f>
        <v>1</v>
      </c>
      <c r="O80" s="14">
        <f>IF(AND(AD27="Status",OR(AD28="Res",AD28="MR",AD28="Disket",AD28="Udmeldt"),AD31=""),1,IF(AND(AD27="Status",AD28="",OR(AD31=1,AD31="x",AD31=2)),1,IF(AND(AD27="Status",AD28="",AD31=""),2,IF(AND(AD27&lt;&gt;"Status",AD28="",AD31=""),1,0))))</f>
        <v>1</v>
      </c>
      <c r="P80" s="14">
        <f>IF(AND(AF27="Status",OR(AF28="Res",AF28="MR",AF28="Disket",AF28="Udmeldt"),AF31=""),1,IF(AND(AF27="Status",AF28="",OR(AF31=1,AF31="x",AF31=2)),1,IF(AND(AF27="Status",AF28="",AF31=""),2,IF(AND(AF27&lt;&gt;"Status",AF28="",AF31=""),1,0))))</f>
        <v>1</v>
      </c>
      <c r="Q80" s="14">
        <f>IF(AND(AH27="Status",OR(AH28="Res",AH28="MR",AH28="Disket",AH28="Udmeldt"),AH31=""),1,IF(AND(AH27="Status",AH28="",OR(AH31=1,AH31="x",AH31=2)),1,IF(AND(AH27="Status",AH28="",AH31=""),2,IF(AND(AH27&lt;&gt;"Status",AH28="",AH31=""),1,0))))</f>
        <v>1</v>
      </c>
      <c r="R80" s="14">
        <f>IF(AND(AJ27="Status",OR(AJ28="Res",AJ28="MR",AJ28="Disket",AJ28="Udmeldt"),AJ31=""),1,IF(AND(AJ27="Status",AJ28="",OR(AJ31=1,AJ31="x",AJ31=2)),1,IF(AND(AJ27="Status",AJ28="",AJ31=""),2,IF(AND(AJ27&lt;&gt;"Status",AJ28="",AJ31=""),1,0))))</f>
        <v>1</v>
      </c>
      <c r="S80" s="14">
        <f>IF(AND(AL27="Status",OR(AL28="Res",AL28="MR",AL28="Disket",AL28="Udmeldt"),AL31=""),1,IF(AND(AL27="Status",AL28="",OR(AL31=1,AL31="x",AL31=2)),1,IF(AND(AL27="Status",AL28="",AL31=""),2,IF(AND(AL27&lt;&gt;"Status",AL28="",AL31=""),1,0))))</f>
        <v>1</v>
      </c>
      <c r="T80" s="14">
        <f>IF(AND(AN27="Status",OR(AN28="Res",AN28="MR",AN28="Disket",AN28="Udmeldt"),AN31=""),1,IF(AND(AN27="Status",AN28="",OR(AN31=1,AN31="x",AN31=2)),1,IF(AND(AN27="Status",AN28="",AN31=""),2,IF(AND(AN27&lt;&gt;"Status",AN28="",AN31=""),1,0))))</f>
        <v>1</v>
      </c>
      <c r="U80" s="14"/>
      <c r="W80" s="14"/>
      <c r="Y80" s="14"/>
      <c r="AA80" s="14"/>
      <c r="AC80" s="14"/>
      <c r="AE80" s="14"/>
      <c r="AG80" s="14"/>
      <c r="AI80" s="14"/>
      <c r="AK80" s="14"/>
      <c r="AM80" s="14"/>
    </row>
    <row r="81" spans="1:39" hidden="1" x14ac:dyDescent="0.15">
      <c r="A81" s="14">
        <f>IF(AND(B27="Status",OR(B28="Res",B28="MR",B28="Disket",B28="Udmeldt"),B32=""),1,IF(AND(B27="Status",B28="",OR(B32=1,B32="x",B32=2)),1,IF(AND(B27="Status",B28="",B32=""),2,IF(AND(B27&lt;&gt;"Status",B28="",B32=""),1,0))))</f>
        <v>1</v>
      </c>
      <c r="B81" s="14">
        <f>IF(AND(D27="Status",OR(D28="Res",D28="MR",D28="Disket",D28="Udmeldt"),D32=""),1,IF(AND(D27="Status",D28="",OR(D32=1,D32="x",D32=2)),1,IF(AND(D27="Status",D28="",D32=""),2,IF(AND(D27&lt;&gt;"Status",D28="",D32=""),1,0))))</f>
        <v>1</v>
      </c>
      <c r="C81" s="14">
        <f>IF(AND(F27="Status",OR(F28="Res",F28="MR",F28="Disket",F28="Udmeldt"),F32=""),1,IF(AND(F27="Status",F28="",OR(F32=1,F32="x",F32=2)),1,IF(AND(F27="Status",F28="",F32=""),2,IF(AND(F27&lt;&gt;"Status",F28="",F32=""),1,0))))</f>
        <v>1</v>
      </c>
      <c r="D81" s="14">
        <f>IF(AND(H27="Status",OR(H28="Res",H28="MR",H28="Disket",H28="Udmeldt"),H32=""),1,IF(AND(H27="Status",H28="",OR(H32=1,H32="x",H32=2)),1,IF(AND(H27="Status",H28="",H32=""),2,IF(AND(H27&lt;&gt;"Status",H28="",H32=""),1,0))))</f>
        <v>1</v>
      </c>
      <c r="E81" s="14">
        <f>IF(AND(J27="Status",OR(J28="Res",J28="MR",J28="Disket",J28="Udmeldt"),J32=""),1,IF(AND(J27="Status",J28="",OR(J32=1,J32="x",J32=2)),1,IF(AND(J27="Status",J28="",J32=""),2,IF(AND(J27&lt;&gt;"Status",J28="",J32=""),1,0))))</f>
        <v>1</v>
      </c>
      <c r="F81" s="14">
        <f>IF(AND(L27="Status",OR(L28="Res",L28="MR",L28="Disket",L28="Udmeldt"),L32=""),1,IF(AND(L27="Status",L28="",OR(L32=1,L32="x",L32=2)),1,IF(AND(L27="Status",L28="",L32=""),2,IF(AND(L27&lt;&gt;"Status",L28="",L32=""),1,0))))</f>
        <v>1</v>
      </c>
      <c r="G81" s="14">
        <f>IF(AND(N27="Status",OR(N28="Res",N28="MR",N28="Disket",N28="Udmeldt"),N32=""),1,IF(AND(N27="Status",N28="",OR(N32=1,N32="x",N32=2)),1,IF(AND(N27="Status",N28="",N32=""),2,IF(AND(N27&lt;&gt;"Status",N28="",N32=""),1,0))))</f>
        <v>1</v>
      </c>
      <c r="H81" s="14">
        <f>IF(AND(P27="Status",OR(P28="Res",P28="MR",P28="Disket",P28="Udmeldt"),P32=""),1,IF(AND(P27="Status",P28="",OR(P32=1,P32="x",P32=2)),1,IF(AND(P27="Status",P28="",P32=""),2,IF(AND(P27&lt;&gt;"Status",P28="",P32=""),1,0))))</f>
        <v>1</v>
      </c>
      <c r="I81" s="14">
        <f>IF(AND(R27="Status",OR(R28="Res",R28="MR",R28="Disket",R28="Udmeldt"),R32=""),1,IF(AND(R27="Status",R28="",OR(R32=1,R32="x",R32=2)),1,IF(AND(R27="Status",R28="",R32=""),2,IF(AND(R27&lt;&gt;"Status",R28="",R32=""),1,0))))</f>
        <v>1</v>
      </c>
      <c r="J81" s="14">
        <f>IF(AND(T27="Status",OR(T28="Res",T28="MR",T28="Disket",T28="Udmeldt"),T32=""),1,IF(AND(T27="Status",T28="",OR(T32=1,T32="x",T32=2)),1,IF(AND(T27="Status",T28="",T32=""),2,IF(AND(T27&lt;&gt;"Status",T28="",T32=""),1,0))))</f>
        <v>1</v>
      </c>
      <c r="K81" s="14">
        <f>IF(AND(V27="Status",OR(V28="Res",V28="MR",V28="Disket",V28="Udmeldt"),V32=""),1,IF(AND(V27="Status",V28="",OR(V32=1,V32="x",V32=2)),1,IF(AND(V27="Status",V28="",V32=""),2,IF(AND(V27&lt;&gt;"Status",V28="",V32=""),1,0))))</f>
        <v>1</v>
      </c>
      <c r="L81" s="14">
        <f>IF(AND(X27="Status",OR(X28="Res",X28="MR",X28="Disket",X28="Udmeldt"),X32=""),1,IF(AND(X27="Status",X28="",OR(X32=1,X32="x",X32=2)),1,IF(AND(X27="Status",X28="",X32=""),2,IF(AND(X27&lt;&gt;"Status",X28="",X32=""),1,0))))</f>
        <v>1</v>
      </c>
      <c r="M81" s="14">
        <f>IF(AND(Z27="Status",OR(Z28="Res",Z28="MR",Z28="Disket",Z28="Udmeldt"),Z32=""),1,IF(AND(Z27="Status",Z28="",OR(Z32=1,Z32="x",Z32=2)),1,IF(AND(Z27="Status",Z28="",Z32=""),2,IF(AND(Z27&lt;&gt;"Status",Z28="",Z32=""),1,0))))</f>
        <v>1</v>
      </c>
      <c r="N81" s="14">
        <f>IF(AND(AB27="Status",OR(AB28="Res",AB28="MR",AB28="Disket",AB28="Udmeldt"),AB32=""),1,IF(AND(AB27="Status",AB28="",OR(AB32=1,AB32="x",AB32=2)),1,IF(AND(AB27="Status",AB28="",AB32=""),2,IF(AND(AB27&lt;&gt;"Status",AB28="",AB32=""),1,0))))</f>
        <v>1</v>
      </c>
      <c r="O81" s="14">
        <f>IF(AND(AD27="Status",OR(AD28="Res",AD28="MR",AD28="Disket",AD28="Udmeldt"),AD32=""),1,IF(AND(AD27="Status",AD28="",OR(AD32=1,AD32="x",AD32=2)),1,IF(AND(AD27="Status",AD28="",AD32=""),2,IF(AND(AD27&lt;&gt;"Status",AD28="",AD32=""),1,0))))</f>
        <v>1</v>
      </c>
      <c r="P81" s="14">
        <f>IF(AND(AF27="Status",OR(AF28="Res",AF28="MR",AF28="Disket",AF28="Udmeldt"),AF32=""),1,IF(AND(AF27="Status",AF28="",OR(AF32=1,AF32="x",AF32=2)),1,IF(AND(AF27="Status",AF28="",AF32=""),2,IF(AND(AF27&lt;&gt;"Status",AF28="",AF32=""),1,0))))</f>
        <v>1</v>
      </c>
      <c r="Q81" s="14">
        <f>IF(AND(AH27="Status",OR(AH28="Res",AH28="MR",AH28="Disket",AH28="Udmeldt"),AH32=""),1,IF(AND(AH27="Status",AH28="",OR(AH32=1,AH32="x",AH32=2)),1,IF(AND(AH27="Status",AH28="",AH32=""),2,IF(AND(AH27&lt;&gt;"Status",AH28="",AH32=""),1,0))))</f>
        <v>1</v>
      </c>
      <c r="R81" s="14">
        <f>IF(AND(AJ27="Status",OR(AJ28="Res",AJ28="MR",AJ28="Disket",AJ28="Udmeldt"),AJ32=""),1,IF(AND(AJ27="Status",AJ28="",OR(AJ32=1,AJ32="x",AJ32=2)),1,IF(AND(AJ27="Status",AJ28="",AJ32=""),2,IF(AND(AJ27&lt;&gt;"Status",AJ28="",AJ32=""),1,0))))</f>
        <v>1</v>
      </c>
      <c r="S81" s="14">
        <f>IF(AND(AL27="Status",OR(AL28="Res",AL28="MR",AL28="Disket",AL28="Udmeldt"),AL32=""),1,IF(AND(AL27="Status",AL28="",OR(AL32=1,AL32="x",AL32=2)),1,IF(AND(AL27="Status",AL28="",AL32=""),2,IF(AND(AL27&lt;&gt;"Status",AL28="",AL32=""),1,0))))</f>
        <v>1</v>
      </c>
      <c r="T81" s="14">
        <f>IF(AND(AN27="Status",OR(AN28="Res",AN28="MR",AN28="Disket",AN28="Udmeldt"),AN32=""),1,IF(AND(AN27="Status",AN28="",OR(AN32=1,AN32="x",AN32=2)),1,IF(AND(AN27="Status",AN28="",AN32=""),2,IF(AND(AN27&lt;&gt;"Status",AN28="",AN32=""),1,0))))</f>
        <v>1</v>
      </c>
      <c r="U81" s="14"/>
      <c r="W81" s="14"/>
      <c r="Y81" s="14"/>
      <c r="AA81" s="14"/>
      <c r="AC81" s="14"/>
      <c r="AE81" s="14"/>
      <c r="AG81" s="14"/>
      <c r="AI81" s="14"/>
      <c r="AK81" s="14"/>
      <c r="AM81" s="14"/>
    </row>
    <row r="82" spans="1:39" hidden="1" x14ac:dyDescent="0.15">
      <c r="A82" s="14">
        <f>IF(AND(B27="Status",OR(B28="Res",B28="MR",B28="Disket",B28="Udmeldt"),B33=""),1,IF(AND(B27="Status",B28="",OR(B33=1,B33="x",B33=2)),1,IF(AND(B27="Status",B28="",B33=""),2,IF(AND(B27&lt;&gt;"Status",B28="",B33=""),1,0))))</f>
        <v>1</v>
      </c>
      <c r="B82" s="14">
        <f>IF(AND(D27="Status",OR(D28="Res",D28="MR",D28="Disket",D28="Udmeldt"),D33=""),1,IF(AND(D27="Status",D28="",OR(D33=1,D33="x",D33=2)),1,IF(AND(D27="Status",D28="",D33=""),2,IF(AND(D27&lt;&gt;"Status",D28="",D33=""),1,0))))</f>
        <v>1</v>
      </c>
      <c r="C82" s="14">
        <f>IF(AND(F27="Status",OR(F28="Res",F28="MR",F28="Disket",F28="Udmeldt"),F33=""),1,IF(AND(F27="Status",F28="",OR(F33=1,F33="x",F33=2)),1,IF(AND(F27="Status",F28="",F33=""),2,IF(AND(F27&lt;&gt;"Status",F28="",F33=""),1,0))))</f>
        <v>1</v>
      </c>
      <c r="D82" s="14">
        <f>IF(AND(H27="Status",OR(H28="Res",H28="MR",H28="Disket",H28="Udmeldt"),H33=""),1,IF(AND(H27="Status",H28="",OR(H33=1,H33="x",H33=2)),1,IF(AND(H27="Status",H28="",H33=""),2,IF(AND(H27&lt;&gt;"Status",H28="",H33=""),1,0))))</f>
        <v>1</v>
      </c>
      <c r="E82" s="14">
        <f>IF(AND(J27="Status",OR(J28="Res",J28="MR",J28="Disket",J28="Udmeldt"),J33=""),1,IF(AND(J27="Status",J28="",OR(J33=1,J33="x",J33=2)),1,IF(AND(J27="Status",J28="",J33=""),2,IF(AND(J27&lt;&gt;"Status",J28="",J33=""),1,0))))</f>
        <v>1</v>
      </c>
      <c r="F82" s="14">
        <f>IF(AND(L27="Status",OR(L28="Res",L28="MR",L28="Disket",L28="Udmeldt"),L33=""),1,IF(AND(L27="Status",L28="",OR(L33=1,L33="x",L33=2)),1,IF(AND(L27="Status",L28="",L33=""),2,IF(AND(L27&lt;&gt;"Status",L28="",L33=""),1,0))))</f>
        <v>1</v>
      </c>
      <c r="G82" s="14">
        <f>IF(AND(N27="Status",OR(N28="Res",N28="MR",N28="Disket",N28="Udmeldt"),N33=""),1,IF(AND(N27="Status",N28="",OR(N33=1,N33="x",N33=2)),1,IF(AND(N27="Status",N28="",N33=""),2,IF(AND(N27&lt;&gt;"Status",N28="",N33=""),1,0))))</f>
        <v>1</v>
      </c>
      <c r="H82" s="14">
        <f>IF(AND(P27="Status",OR(P28="Res",P28="MR",P28="Disket",P28="Udmeldt"),P33=""),1,IF(AND(P27="Status",P28="",OR(P33=1,P33="x",P33=2)),1,IF(AND(P27="Status",P28="",P33=""),2,IF(AND(P27&lt;&gt;"Status",P28="",P33=""),1,0))))</f>
        <v>1</v>
      </c>
      <c r="I82" s="14">
        <f>IF(AND(R27="Status",OR(R28="Res",R28="MR",R28="Disket",R28="Udmeldt"),R33=""),1,IF(AND(R27="Status",R28="",OR(R33=1,R33="x",R33=2)),1,IF(AND(R27="Status",R28="",R33=""),2,IF(AND(R27&lt;&gt;"Status",R28="",R33=""),1,0))))</f>
        <v>1</v>
      </c>
      <c r="J82" s="14">
        <f>IF(AND(T27="Status",OR(T28="Res",T28="MR",T28="Disket",T28="Udmeldt"),T33=""),1,IF(AND(T27="Status",T28="",OR(T33=1,T33="x",T33=2)),1,IF(AND(T27="Status",T28="",T33=""),2,IF(AND(T27&lt;&gt;"Status",T28="",T33=""),1,0))))</f>
        <v>1</v>
      </c>
      <c r="K82" s="14">
        <f>IF(AND(V27="Status",OR(V28="Res",V28="MR",V28="Disket",V28="Udmeldt"),V33=""),1,IF(AND(V27="Status",V28="",OR(V33=1,V33="x",V33=2)),1,IF(AND(V27="Status",V28="",V33=""),2,IF(AND(V27&lt;&gt;"Status",V28="",V33=""),1,0))))</f>
        <v>1</v>
      </c>
      <c r="L82" s="14">
        <f>IF(AND(X27="Status",OR(X28="Res",X28="MR",X28="Disket",X28="Udmeldt"),X33=""),1,IF(AND(X27="Status",X28="",OR(X33=1,X33="x",X33=2)),1,IF(AND(X27="Status",X28="",X33=""),2,IF(AND(X27&lt;&gt;"Status",X28="",X33=""),1,0))))</f>
        <v>1</v>
      </c>
      <c r="M82" s="14">
        <f>IF(AND(Z27="Status",OR(Z28="Res",Z28="MR",Z28="Disket",Z28="Udmeldt"),Z33=""),1,IF(AND(Z27="Status",Z28="",OR(Z33=1,Z33="x",Z33=2)),1,IF(AND(Z27="Status",Z28="",Z33=""),2,IF(AND(Z27&lt;&gt;"Status",Z28="",Z33=""),1,0))))</f>
        <v>1</v>
      </c>
      <c r="N82" s="14">
        <f>IF(AND(AB27="Status",OR(AB28="Res",AB28="MR",AB28="Disket",AB28="Udmeldt"),AB33=""),1,IF(AND(AB27="Status",AB28="",OR(AB33=1,AB33="x",AB33=2)),1,IF(AND(AB27="Status",AB28="",AB33=""),2,IF(AND(AB27&lt;&gt;"Status",AB28="",AB33=""),1,0))))</f>
        <v>1</v>
      </c>
      <c r="O82" s="14">
        <f>IF(AND(AD27="Status",OR(AD28="Res",AD28="MR",AD28="Disket",AD28="Udmeldt"),AD33=""),1,IF(AND(AD27="Status",AD28="",OR(AD33=1,AD33="x",AD33=2)),1,IF(AND(AD27="Status",AD28="",AD33=""),2,IF(AND(AD27&lt;&gt;"Status",AD28="",AD33=""),1,0))))</f>
        <v>1</v>
      </c>
      <c r="P82" s="14">
        <f>IF(AND(AF27="Status",OR(AF28="Res",AF28="MR",AF28="Disket",AF28="Udmeldt"),AF33=""),1,IF(AND(AF27="Status",AF28="",OR(AF33=1,AF33="x",AF33=2)),1,IF(AND(AF27="Status",AF28="",AF33=""),2,IF(AND(AF27&lt;&gt;"Status",AF28="",AF33=""),1,0))))</f>
        <v>1</v>
      </c>
      <c r="Q82" s="14">
        <f>IF(AND(AH27="Status",OR(AH28="Res",AH28="MR",AH28="Disket",AH28="Udmeldt"),AH33=""),1,IF(AND(AH27="Status",AH28="",OR(AH33=1,AH33="x",AH33=2)),1,IF(AND(AH27="Status",AH28="",AH33=""),2,IF(AND(AH27&lt;&gt;"Status",AH28="",AH33=""),1,0))))</f>
        <v>1</v>
      </c>
      <c r="R82" s="14">
        <f>IF(AND(AJ27="Status",OR(AJ28="Res",AJ28="MR",AJ28="Disket",AJ28="Udmeldt"),AJ33=""),1,IF(AND(AJ27="Status",AJ28="",OR(AJ33=1,AJ33="x",AJ33=2)),1,IF(AND(AJ27="Status",AJ28="",AJ33=""),2,IF(AND(AJ27&lt;&gt;"Status",AJ28="",AJ33=""),1,0))))</f>
        <v>1</v>
      </c>
      <c r="S82" s="14">
        <f>IF(AND(AL27="Status",OR(AL28="Res",AL28="MR",AL28="Disket",AL28="Udmeldt"),AL33=""),1,IF(AND(AL27="Status",AL28="",OR(AL33=1,AL33="x",AL33=2)),1,IF(AND(AL27="Status",AL28="",AL33=""),2,IF(AND(AL27&lt;&gt;"Status",AL28="",AL33=""),1,0))))</f>
        <v>1</v>
      </c>
      <c r="T82" s="14">
        <f>IF(AND(AN27="Status",OR(AN28="Res",AN28="MR",AN28="Disket",AN28="Udmeldt"),AN33=""),1,IF(AND(AN27="Status",AN28="",OR(AN33=1,AN33="x",AN33=2)),1,IF(AND(AN27="Status",AN28="",AN33=""),2,IF(AND(AN27&lt;&gt;"Status",AN28="",AN33=""),1,0))))</f>
        <v>1</v>
      </c>
      <c r="U82" s="14"/>
      <c r="W82" s="14"/>
      <c r="Y82" s="14"/>
      <c r="AA82" s="14"/>
      <c r="AC82" s="14"/>
      <c r="AE82" s="14"/>
      <c r="AG82" s="14"/>
      <c r="AI82" s="14"/>
      <c r="AK82" s="14"/>
      <c r="AM82" s="14"/>
    </row>
    <row r="83" spans="1:39" hidden="1" x14ac:dyDescent="0.15">
      <c r="A83" s="14">
        <f>IF(AND(B27="Status",OR(B28="Res",B28="MR",B28="Disket",B28="Udmeldt"),B34=""),1,IF(AND(B27="Status",B28="",OR(B34=1,B34="x",B34=2)),1,IF(AND(B27="Status",B28="",B34=""),2,IF(AND(B27&lt;&gt;"Status",B28="",B34=""),1,0))))</f>
        <v>1</v>
      </c>
      <c r="B83" s="14">
        <f>IF(AND(D27="Status",OR(D28="Res",D28="MR",D28="Disket",D28="Udmeldt"),D34=""),1,IF(AND(D27="Status",D28="",OR(D34=1,D34="x",D34=2)),1,IF(AND(D27="Status",D28="",D34=""),2,IF(AND(D27&lt;&gt;"Status",D28="",D34=""),1,0))))</f>
        <v>1</v>
      </c>
      <c r="C83" s="14">
        <f>IF(AND(F27="Status",OR(F28="Res",F28="MR",F28="Disket",F28="Udmeldt"),F34=""),1,IF(AND(F27="Status",F28="",OR(F34=1,F34="x",F34=2)),1,IF(AND(F27="Status",F28="",F34=""),2,IF(AND(F27&lt;&gt;"Status",F28="",F34=""),1,0))))</f>
        <v>1</v>
      </c>
      <c r="D83" s="14">
        <f>IF(AND(H27="Status",OR(H28="Res",H28="MR",H28="Disket",H28="Udmeldt"),H34=""),1,IF(AND(H27="Status",H28="",OR(H34=1,H34="x",H34=2)),1,IF(AND(H27="Status",H28="",H34=""),2,IF(AND(H27&lt;&gt;"Status",H28="",H34=""),1,0))))</f>
        <v>1</v>
      </c>
      <c r="E83" s="14">
        <f>IF(AND(J27="Status",OR(J28="Res",J28="MR",J28="Disket",J28="Udmeldt"),J34=""),1,IF(AND(J27="Status",J28="",OR(J34=1,J34="x",J34=2)),1,IF(AND(J27="Status",J28="",J34=""),2,IF(AND(J27&lt;&gt;"Status",J28="",J34=""),1,0))))</f>
        <v>1</v>
      </c>
      <c r="F83" s="14">
        <f>IF(AND(L27="Status",OR(L28="Res",L28="MR",L28="Disket",L28="Udmeldt"),L34=""),1,IF(AND(L27="Status",L28="",OR(L34=1,L34="x",L34=2)),1,IF(AND(L27="Status",L28="",L34=""),2,IF(AND(L27&lt;&gt;"Status",L28="",L34=""),1,0))))</f>
        <v>1</v>
      </c>
      <c r="G83" s="14">
        <f>IF(AND(N27="Status",OR(N28="Res",N28="MR",N28="Disket",N28="Udmeldt"),N34=""),1,IF(AND(N27="Status",N28="",OR(N34=1,N34="x",N34=2)),1,IF(AND(N27="Status",N28="",N34=""),2,IF(AND(N27&lt;&gt;"Status",N28="",N34=""),1,0))))</f>
        <v>1</v>
      </c>
      <c r="H83" s="14">
        <f>IF(AND(P27="Status",OR(P28="Res",P28="MR",P28="Disket",P28="Udmeldt"),P34=""),1,IF(AND(P27="Status",P28="",OR(P34=1,P34="x",P34=2)),1,IF(AND(P27="Status",P28="",P34=""),2,IF(AND(P27&lt;&gt;"Status",P28="",P34=""),1,0))))</f>
        <v>1</v>
      </c>
      <c r="I83" s="14">
        <f>IF(AND(R27="Status",OR(R28="Res",R28="MR",R28="Disket",R28="Udmeldt"),R34=""),1,IF(AND(R27="Status",R28="",OR(R34=1,R34="x",R34=2)),1,IF(AND(R27="Status",R28="",R34=""),2,IF(AND(R27&lt;&gt;"Status",R28="",R34=""),1,0))))</f>
        <v>1</v>
      </c>
      <c r="J83" s="14">
        <f>IF(AND(T27="Status",OR(T28="Res",T28="MR",T28="Disket",T28="Udmeldt"),T34=""),1,IF(AND(T27="Status",T28="",OR(T34=1,T34="x",T34=2)),1,IF(AND(T27="Status",T28="",T34=""),2,IF(AND(T27&lt;&gt;"Status",T28="",T34=""),1,0))))</f>
        <v>1</v>
      </c>
      <c r="K83" s="14">
        <f>IF(AND(V27="Status",OR(V28="Res",V28="MR",V28="Disket",V28="Udmeldt"),V34=""),1,IF(AND(V27="Status",V28="",OR(V34=1,V34="x",V34=2)),1,IF(AND(V27="Status",V28="",V34=""),2,IF(AND(V27&lt;&gt;"Status",V28="",V34=""),1,0))))</f>
        <v>1</v>
      </c>
      <c r="L83" s="14">
        <f>IF(AND(X27="Status",OR(X28="Res",X28="MR",X28="Disket",X28="Udmeldt"),X34=""),1,IF(AND(X27="Status",X28="",OR(X34=1,X34="x",X34=2)),1,IF(AND(X27="Status",X28="",X34=""),2,IF(AND(X27&lt;&gt;"Status",X28="",X34=""),1,0))))</f>
        <v>1</v>
      </c>
      <c r="M83" s="14">
        <f>IF(AND(Z27="Status",OR(Z28="Res",Z28="MR",Z28="Disket",Z28="Udmeldt"),Z34=""),1,IF(AND(Z27="Status",Z28="",OR(Z34=1,Z34="x",Z34=2)),1,IF(AND(Z27="Status",Z28="",Z34=""),2,IF(AND(Z27&lt;&gt;"Status",Z28="",Z34=""),1,0))))</f>
        <v>1</v>
      </c>
      <c r="N83" s="14">
        <f>IF(AND(AB27="Status",OR(AB28="Res",AB28="MR",AB28="Disket",AB28="Udmeldt"),AB34=""),1,IF(AND(AB27="Status",AB28="",OR(AB34=1,AB34="x",AB34=2)),1,IF(AND(AB27="Status",AB28="",AB34=""),2,IF(AND(AB27&lt;&gt;"Status",AB28="",AB34=""),1,0))))</f>
        <v>1</v>
      </c>
      <c r="O83" s="14">
        <f>IF(AND(AD27="Status",OR(AD28="Res",AD28="MR",AD28="Disket",AD28="Udmeldt"),AD34=""),1,IF(AND(AD27="Status",AD28="",OR(AD34=1,AD34="x",AD34=2)),1,IF(AND(AD27="Status",AD28="",AD34=""),2,IF(AND(AD27&lt;&gt;"Status",AD28="",AD34=""),1,0))))</f>
        <v>1</v>
      </c>
      <c r="P83" s="14">
        <f>IF(AND(AF27="Status",OR(AF28="Res",AF28="MR",AF28="Disket",AF28="Udmeldt"),AF34=""),1,IF(AND(AF27="Status",AF28="",OR(AF34=1,AF34="x",AF34=2)),1,IF(AND(AF27="Status",AF28="",AF34=""),2,IF(AND(AF27&lt;&gt;"Status",AF28="",AF34=""),1,0))))</f>
        <v>1</v>
      </c>
      <c r="Q83" s="14">
        <f>IF(AND(AH27="Status",OR(AH28="Res",AH28="MR",AH28="Disket",AH28="Udmeldt"),AH34=""),1,IF(AND(AH27="Status",AH28="",OR(AH34=1,AH34="x",AH34=2)),1,IF(AND(AH27="Status",AH28="",AH34=""),2,IF(AND(AH27&lt;&gt;"Status",AH28="",AH34=""),1,0))))</f>
        <v>1</v>
      </c>
      <c r="R83" s="14">
        <f>IF(AND(AJ27="Status",OR(AJ28="Res",AJ28="MR",AJ28="Disket",AJ28="Udmeldt"),AJ34=""),1,IF(AND(AJ27="Status",AJ28="",OR(AJ34=1,AJ34="x",AJ34=2)),1,IF(AND(AJ27="Status",AJ28="",AJ34=""),2,IF(AND(AJ27&lt;&gt;"Status",AJ28="",AJ34=""),1,0))))</f>
        <v>1</v>
      </c>
      <c r="S83" s="14">
        <f>IF(AND(AL27="Status",OR(AL28="Res",AL28="MR",AL28="Disket",AL28="Udmeldt"),AL34=""),1,IF(AND(AL27="Status",AL28="",OR(AL34=1,AL34="x",AL34=2)),1,IF(AND(AL27="Status",AL28="",AL34=""),2,IF(AND(AL27&lt;&gt;"Status",AL28="",AL34=""),1,0))))</f>
        <v>1</v>
      </c>
      <c r="T83" s="14">
        <f>IF(AND(AN27="Status",OR(AN28="Res",AN28="MR",AN28="Disket",AN28="Udmeldt"),AN34=""),1,IF(AND(AN27="Status",AN28="",OR(AN34=1,AN34="x",AN34=2)),1,IF(AND(AN27="Status",AN28="",AN34=""),2,IF(AND(AN27&lt;&gt;"Status",AN28="",AN34=""),1,0))))</f>
        <v>1</v>
      </c>
      <c r="U83" s="14"/>
      <c r="W83" s="14"/>
      <c r="Y83" s="14"/>
      <c r="AA83" s="14"/>
      <c r="AC83" s="14"/>
      <c r="AE83" s="14"/>
      <c r="AG83" s="14"/>
      <c r="AI83" s="14"/>
      <c r="AK83" s="14"/>
      <c r="AM83" s="14"/>
    </row>
    <row r="84" spans="1:39" hidden="1" x14ac:dyDescent="0.15">
      <c r="A84" s="14">
        <f>IF(AND(B27="Status",OR(B28="Res",B28="MR",B28="Disket",B28="Udmeldt"),B35=""),1,IF(AND(B27="Status",B28="",OR(B35=1,B35="x",B35=2)),1,IF(AND(B27="Status",B28="",B35=""),2,IF(AND(B27&lt;&gt;"Status",B28="",B35=""),1,0))))</f>
        <v>1</v>
      </c>
      <c r="B84" s="14">
        <f>IF(AND(D27="Status",OR(D28="Res",D28="MR",D28="Disket",D28="Udmeldt"),D35=""),1,IF(AND(D27="Status",D28="",OR(D35=1,D35="x",D35=2)),1,IF(AND(D27="Status",D28="",D35=""),2,IF(AND(D27&lt;&gt;"Status",D28="",D35=""),1,0))))</f>
        <v>1</v>
      </c>
      <c r="C84" s="14">
        <f>IF(AND(F27="Status",OR(F28="Res",F28="MR",F28="Disket",F28="Udmeldt"),F35=""),1,IF(AND(F27="Status",F28="",OR(F35=1,F35="x",F35=2)),1,IF(AND(F27="Status",F28="",F35=""),2,IF(AND(F27&lt;&gt;"Status",F28="",F35=""),1,0))))</f>
        <v>1</v>
      </c>
      <c r="D84" s="14">
        <f>IF(AND(H27="Status",OR(H28="Res",H28="MR",H28="Disket",H28="Udmeldt"),H35=""),1,IF(AND(H27="Status",H28="",OR(H35=1,H35="x",H35=2)),1,IF(AND(H27="Status",H28="",H35=""),2,IF(AND(H27&lt;&gt;"Status",H28="",H35=""),1,0))))</f>
        <v>1</v>
      </c>
      <c r="E84" s="14">
        <f>IF(AND(J27="Status",OR(J28="Res",J28="MR",J28="Disket",J28="Udmeldt"),J35=""),1,IF(AND(J27="Status",J28="",OR(J35=1,J35="x",J35=2)),1,IF(AND(J27="Status",J28="",J35=""),2,IF(AND(J27&lt;&gt;"Status",J28="",J35=""),1,0))))</f>
        <v>1</v>
      </c>
      <c r="F84" s="14">
        <f>IF(AND(L27="Status",OR(L28="Res",L28="MR",L28="Disket",L28="Udmeldt"),L35=""),1,IF(AND(L27="Status",L28="",OR(L35=1,L35="x",L35=2)),1,IF(AND(L27="Status",L28="",L35=""),2,IF(AND(L27&lt;&gt;"Status",L28="",L35=""),1,0))))</f>
        <v>1</v>
      </c>
      <c r="G84" s="14">
        <f>IF(AND(N27="Status",OR(N28="Res",N28="MR",N28="Disket",N28="Udmeldt"),N35=""),1,IF(AND(N27="Status",N28="",OR(N35=1,N35="x",N35=2)),1,IF(AND(N27="Status",N28="",N35=""),2,IF(AND(N27&lt;&gt;"Status",N28="",N35=""),1,0))))</f>
        <v>1</v>
      </c>
      <c r="H84" s="14">
        <f>IF(AND(P27="Status",OR(P28="Res",P28="MR",P28="Disket",P28="Udmeldt"),P35=""),1,IF(AND(P27="Status",P28="",OR(P35=1,P35="x",P35=2)),1,IF(AND(P27="Status",P28="",P35=""),2,IF(AND(P27&lt;&gt;"Status",P28="",P35=""),1,0))))</f>
        <v>1</v>
      </c>
      <c r="I84" s="14">
        <f>IF(AND(R27="Status",OR(R28="Res",R28="MR",R28="Disket",R28="Udmeldt"),R35=""),1,IF(AND(R27="Status",R28="",OR(R35=1,R35="x",R35=2)),1,IF(AND(R27="Status",R28="",R35=""),2,IF(AND(R27&lt;&gt;"Status",R28="",R35=""),1,0))))</f>
        <v>1</v>
      </c>
      <c r="J84" s="14">
        <f>IF(AND(T27="Status",OR(T28="Res",T28="MR",T28="Disket",T28="Udmeldt"),T35=""),1,IF(AND(T27="Status",T28="",OR(T35=1,T35="x",T35=2)),1,IF(AND(T27="Status",T28="",T35=""),2,IF(AND(T27&lt;&gt;"Status",T28="",T35=""),1,0))))</f>
        <v>1</v>
      </c>
      <c r="K84" s="14">
        <f>IF(AND(V27="Status",OR(V28="Res",V28="MR",V28="Disket",V28="Udmeldt"),V35=""),1,IF(AND(V27="Status",V28="",OR(V35=1,V35="x",V35=2)),1,IF(AND(V27="Status",V28="",V35=""),2,IF(AND(V27&lt;&gt;"Status",V28="",V35=""),1,0))))</f>
        <v>1</v>
      </c>
      <c r="L84" s="14">
        <f>IF(AND(X27="Status",OR(X28="Res",X28="MR",X28="Disket",X28="Udmeldt"),X35=""),1,IF(AND(X27="Status",X28="",OR(X35=1,X35="x",X35=2)),1,IF(AND(X27="Status",X28="",X35=""),2,IF(AND(X27&lt;&gt;"Status",X28="",X35=""),1,0))))</f>
        <v>1</v>
      </c>
      <c r="M84" s="14">
        <f>IF(AND(Z27="Status",OR(Z28="Res",Z28="MR",Z28="Disket",Z28="Udmeldt"),Z35=""),1,IF(AND(Z27="Status",Z28="",OR(Z35=1,Z35="x",Z35=2)),1,IF(AND(Z27="Status",Z28="",Z35=""),2,IF(AND(Z27&lt;&gt;"Status",Z28="",Z35=""),1,0))))</f>
        <v>1</v>
      </c>
      <c r="N84" s="14">
        <f>IF(AND(AB27="Status",OR(AB28="Res",AB28="MR",AB28="Disket",AB28="Udmeldt"),AB35=""),1,IF(AND(AB27="Status",AB28="",OR(AB35=1,AB35="x",AB35=2)),1,IF(AND(AB27="Status",AB28="",AB35=""),2,IF(AND(AB27&lt;&gt;"Status",AB28="",AB35=""),1,0))))</f>
        <v>1</v>
      </c>
      <c r="O84" s="14">
        <f>IF(AND(AD27="Status",OR(AD28="Res",AD28="MR",AD28="Disket",AD28="Udmeldt"),AD35=""),1,IF(AND(AD27="Status",AD28="",OR(AD35=1,AD35="x",AD35=2)),1,IF(AND(AD27="Status",AD28="",AD35=""),2,IF(AND(AD27&lt;&gt;"Status",AD28="",AD35=""),1,0))))</f>
        <v>1</v>
      </c>
      <c r="P84" s="14">
        <f>IF(AND(AF27="Status",OR(AF28="Res",AF28="MR",AF28="Disket",AF28="Udmeldt"),AF35=""),1,IF(AND(AF27="Status",AF28="",OR(AF35=1,AF35="x",AF35=2)),1,IF(AND(AF27="Status",AF28="",AF35=""),2,IF(AND(AF27&lt;&gt;"Status",AF28="",AF35=""),1,0))))</f>
        <v>1</v>
      </c>
      <c r="Q84" s="14">
        <f>IF(AND(AH27="Status",OR(AH28="Res",AH28="MR",AH28="Disket",AH28="Udmeldt"),AH35=""),1,IF(AND(AH27="Status",AH28="",OR(AH35=1,AH35="x",AH35=2)),1,IF(AND(AH27="Status",AH28="",AH35=""),2,IF(AND(AH27&lt;&gt;"Status",AH28="",AH35=""),1,0))))</f>
        <v>1</v>
      </c>
      <c r="R84" s="14">
        <f>IF(AND(AJ27="Status",OR(AJ28="Res",AJ28="MR",AJ28="Disket",AJ28="Udmeldt"),AJ35=""),1,IF(AND(AJ27="Status",AJ28="",OR(AJ35=1,AJ35="x",AJ35=2)),1,IF(AND(AJ27="Status",AJ28="",AJ35=""),2,IF(AND(AJ27&lt;&gt;"Status",AJ28="",AJ35=""),1,0))))</f>
        <v>1</v>
      </c>
      <c r="S84" s="14">
        <f>IF(AND(AL27="Status",OR(AL28="Res",AL28="MR",AL28="Disket",AL28="Udmeldt"),AL35=""),1,IF(AND(AL27="Status",AL28="",OR(AL35=1,AL35="x",AL35=2)),1,IF(AND(AL27="Status",AL28="",AL35=""),2,IF(AND(AL27&lt;&gt;"Status",AL28="",AL35=""),1,0))))</f>
        <v>1</v>
      </c>
      <c r="T84" s="14">
        <f>IF(AND(AN27="Status",OR(AN28="Res",AN28="MR",AN28="Disket",AN28="Udmeldt"),AN35=""),1,IF(AND(AN27="Status",AN28="",OR(AN35=1,AN35="x",AN35=2)),1,IF(AND(AN27="Status",AN28="",AN35=""),2,IF(AND(AN27&lt;&gt;"Status",AN28="",AN35=""),1,0))))</f>
        <v>1</v>
      </c>
      <c r="U84" s="14"/>
      <c r="W84" s="14"/>
      <c r="Y84" s="14"/>
      <c r="AA84" s="14"/>
      <c r="AC84" s="14"/>
      <c r="AE84" s="14"/>
      <c r="AG84" s="14"/>
      <c r="AI84" s="14"/>
      <c r="AK84" s="14"/>
      <c r="AM84" s="14"/>
    </row>
    <row r="85" spans="1:39" hidden="1" x14ac:dyDescent="0.15">
      <c r="A85" s="14">
        <f>IF(AND(B27="Status",OR(B28="Res",B28="MR",B28="Disket",B28="Udmeldt"),B36=""),1,IF(AND(B27="Status",B28="",OR(B36=1,B36="x",B36=2)),1,IF(AND(B27="Status",B28="",B36=""),2,IF(AND(B27&lt;&gt;"Status",B28="",B36=""),1,0))))</f>
        <v>1</v>
      </c>
      <c r="B85" s="14">
        <f>IF(AND(D27="Status",OR(D28="Res",D28="MR",D28="Disket",D28="Udmeldt"),D36=""),1,IF(AND(D27="Status",D28="",OR(D36=1,D36="x",D36=2)),1,IF(AND(D27="Status",D28="",D36=""),2,IF(AND(D27&lt;&gt;"Status",D28="",D36=""),1,0))))</f>
        <v>1</v>
      </c>
      <c r="C85" s="14">
        <f>IF(AND(F27="Status",OR(F28="Res",F28="MR",F28="Disket",F28="Udmeldt"),F36=""),1,IF(AND(F27="Status",F28="",OR(F36=1,F36="x",F36=2)),1,IF(AND(F27="Status",F28="",F36=""),2,IF(AND(F27&lt;&gt;"Status",F28="",F36=""),1,0))))</f>
        <v>1</v>
      </c>
      <c r="D85" s="14">
        <f>IF(AND(H27="Status",OR(H28="Res",H28="MR",H28="Disket",H28="Udmeldt"),H36=""),1,IF(AND(H27="Status",H28="",OR(H36=1,H36="x",H36=2)),1,IF(AND(H27="Status",H28="",H36=""),2,IF(AND(H27&lt;&gt;"Status",H28="",H36=""),1,0))))</f>
        <v>1</v>
      </c>
      <c r="E85" s="14">
        <f>IF(AND(J27="Status",OR(J28="Res",J28="MR",J28="Disket",J28="Udmeldt"),J36=""),1,IF(AND(J27="Status",J28="",OR(J36=1,J36="x",J36=2)),1,IF(AND(J27="Status",J28="",J36=""),2,IF(AND(J27&lt;&gt;"Status",J28="",J36=""),1,0))))</f>
        <v>1</v>
      </c>
      <c r="F85" s="14">
        <f>IF(AND(L27="Status",OR(L28="Res",L28="MR",L28="Disket",L28="Udmeldt"),L36=""),1,IF(AND(L27="Status",L28="",OR(L36=1,L36="x",L36=2)),1,IF(AND(L27="Status",L28="",L36=""),2,IF(AND(L27&lt;&gt;"Status",L28="",L36=""),1,0))))</f>
        <v>1</v>
      </c>
      <c r="G85" s="14">
        <f>IF(AND(N27="Status",OR(N28="Res",N28="MR",N28="Disket",N28="Udmeldt"),N36=""),1,IF(AND(N27="Status",N28="",OR(N36=1,N36="x",N36=2)),1,IF(AND(N27="Status",N28="",N36=""),2,IF(AND(N27&lt;&gt;"Status",N28="",N36=""),1,0))))</f>
        <v>1</v>
      </c>
      <c r="H85" s="14">
        <f>IF(AND(P27="Status",OR(P28="Res",P28="MR",P28="Disket",P28="Udmeldt"),P36=""),1,IF(AND(P27="Status",P28="",OR(P36=1,P36="x",P36=2)),1,IF(AND(P27="Status",P28="",P36=""),2,IF(AND(P27&lt;&gt;"Status",P28="",P36=""),1,0))))</f>
        <v>1</v>
      </c>
      <c r="I85" s="14">
        <f>IF(AND(R27="Status",OR(R28="Res",R28="MR",R28="Disket",R28="Udmeldt"),R36=""),1,IF(AND(R27="Status",R28="",OR(R36=1,R36="x",R36=2)),1,IF(AND(R27="Status",R28="",R36=""),2,IF(AND(R27&lt;&gt;"Status",R28="",R36=""),1,0))))</f>
        <v>1</v>
      </c>
      <c r="J85" s="14">
        <f>IF(AND(T27="Status",OR(T28="Res",T28="MR",T28="Disket",T28="Udmeldt"),T36=""),1,IF(AND(T27="Status",T28="",OR(T36=1,T36="x",T36=2)),1,IF(AND(T27="Status",T28="",T36=""),2,IF(AND(T27&lt;&gt;"Status",T28="",T36=""),1,0))))</f>
        <v>1</v>
      </c>
      <c r="K85" s="14">
        <f>IF(AND(V27="Status",OR(V28="Res",V28="MR",V28="Disket",V28="Udmeldt"),V36=""),1,IF(AND(V27="Status",V28="",OR(V36=1,V36="x",V36=2)),1,IF(AND(V27="Status",V28="",V36=""),2,IF(AND(V27&lt;&gt;"Status",V28="",V36=""),1,0))))</f>
        <v>1</v>
      </c>
      <c r="L85" s="14">
        <f>IF(AND(X27="Status",OR(X28="Res",X28="MR",X28="Disket",X28="Udmeldt"),X36=""),1,IF(AND(X27="Status",X28="",OR(X36=1,X36="x",X36=2)),1,IF(AND(X27="Status",X28="",X36=""),2,IF(AND(X27&lt;&gt;"Status",X28="",X36=""),1,0))))</f>
        <v>1</v>
      </c>
      <c r="M85" s="14">
        <f>IF(AND(Z27="Status",OR(Z28="Res",Z28="MR",Z28="Disket",Z28="Udmeldt"),Z36=""),1,IF(AND(Z27="Status",Z28="",OR(Z36=1,Z36="x",Z36=2)),1,IF(AND(Z27="Status",Z28="",Z36=""),2,IF(AND(Z27&lt;&gt;"Status",Z28="",Z36=""),1,0))))</f>
        <v>1</v>
      </c>
      <c r="N85" s="14">
        <f>IF(AND(AB27="Status",OR(AB28="Res",AB28="MR",AB28="Disket",AB28="Udmeldt"),AB36=""),1,IF(AND(AB27="Status",AB28="",OR(AB36=1,AB36="x",AB36=2)),1,IF(AND(AB27="Status",AB28="",AB36=""),2,IF(AND(AB27&lt;&gt;"Status",AB28="",AB36=""),1,0))))</f>
        <v>1</v>
      </c>
      <c r="O85" s="14">
        <f>IF(AND(AD27="Status",OR(AD28="Res",AD28="MR",AD28="Disket",AD28="Udmeldt"),AD36=""),1,IF(AND(AD27="Status",AD28="",OR(AD36=1,AD36="x",AD36=2)),1,IF(AND(AD27="Status",AD28="",AD36=""),2,IF(AND(AD27&lt;&gt;"Status",AD28="",AD36=""),1,0))))</f>
        <v>1</v>
      </c>
      <c r="P85" s="14">
        <f>IF(AND(AF27="Status",OR(AF28="Res",AF28="MR",AF28="Disket",AF28="Udmeldt"),AF36=""),1,IF(AND(AF27="Status",AF28="",OR(AF36=1,AF36="x",AF36=2)),1,IF(AND(AF27="Status",AF28="",AF36=""),2,IF(AND(AF27&lt;&gt;"Status",AF28="",AF36=""),1,0))))</f>
        <v>1</v>
      </c>
      <c r="Q85" s="14">
        <f>IF(AND(AH27="Status",OR(AH28="Res",AH28="MR",AH28="Disket",AH28="Udmeldt"),AH36=""),1,IF(AND(AH27="Status",AH28="",OR(AH36=1,AH36="x",AH36=2)),1,IF(AND(AH27="Status",AH28="",AH36=""),2,IF(AND(AH27&lt;&gt;"Status",AH28="",AH36=""),1,0))))</f>
        <v>1</v>
      </c>
      <c r="R85" s="14">
        <f>IF(AND(AJ27="Status",OR(AJ28="Res",AJ28="MR",AJ28="Disket",AJ28="Udmeldt"),AJ36=""),1,IF(AND(AJ27="Status",AJ28="",OR(AJ36=1,AJ36="x",AJ36=2)),1,IF(AND(AJ27="Status",AJ28="",AJ36=""),2,IF(AND(AJ27&lt;&gt;"Status",AJ28="",AJ36=""),1,0))))</f>
        <v>1</v>
      </c>
      <c r="S85" s="14">
        <f>IF(AND(AL27="Status",OR(AL28="Res",AL28="MR",AL28="Disket",AL28="Udmeldt"),AL36=""),1,IF(AND(AL27="Status",AL28="",OR(AL36=1,AL36="x",AL36=2)),1,IF(AND(AL27="Status",AL28="",AL36=""),2,IF(AND(AL27&lt;&gt;"Status",AL28="",AL36=""),1,0))))</f>
        <v>1</v>
      </c>
      <c r="T85" s="14">
        <f>IF(AND(AN27="Status",OR(AN28="Res",AN28="MR",AN28="Disket",AN28="Udmeldt"),AN36=""),1,IF(AND(AN27="Status",AN28="",OR(AN36=1,AN36="x",AN36=2)),1,IF(AND(AN27="Status",AN28="",AN36=""),2,IF(AND(AN27&lt;&gt;"Status",AN28="",AN36=""),1,0))))</f>
        <v>1</v>
      </c>
      <c r="U85" s="14"/>
      <c r="W85" s="14"/>
      <c r="Y85" s="14"/>
      <c r="AA85" s="14"/>
      <c r="AC85" s="14"/>
      <c r="AE85" s="14"/>
      <c r="AG85" s="14"/>
      <c r="AI85" s="14"/>
      <c r="AK85" s="14"/>
      <c r="AM85" s="14"/>
    </row>
    <row r="86" spans="1:39" hidden="1" x14ac:dyDescent="0.15">
      <c r="A86" s="14">
        <f>IF(AND(B27="Status",OR(B28="Res",B28="MR",B28="Disket",B28="Udmeldt"),B37=""),1,IF(AND(B27="Status",B28="",OR(B37=1,B37="x",B37=2)),1,IF(AND(B27="Status",B28="",B37=""),2,IF(AND(B27&lt;&gt;"Status",B28="",B37=""),1,0))))</f>
        <v>1</v>
      </c>
      <c r="B86" s="14">
        <f>IF(AND(D27="Status",OR(D28="Res",D28="MR",D28="Disket",D28="Udmeldt"),D37=""),1,IF(AND(D27="Status",D28="",OR(D37=1,D37="x",D37=2)),1,IF(AND(D27="Status",D28="",D37=""),2,IF(AND(D27&lt;&gt;"Status",D28="",D37=""),1,0))))</f>
        <v>1</v>
      </c>
      <c r="C86" s="14">
        <f>IF(AND(F27="Status",OR(F28="Res",F28="MR",F28="Disket",F28="Udmeldt"),F37=""),1,IF(AND(F27="Status",F28="",OR(F37=1,F37="x",F37=2)),1,IF(AND(F27="Status",F28="",F37=""),2,IF(AND(F27&lt;&gt;"Status",F28="",F37=""),1,0))))</f>
        <v>1</v>
      </c>
      <c r="D86" s="14">
        <f>IF(AND(H27="Status",OR(H28="Res",H28="MR",H28="Disket",H28="Udmeldt"),H37=""),1,IF(AND(H27="Status",H28="",OR(H37=1,H37="x",H37=2)),1,IF(AND(H27="Status",H28="",H37=""),2,IF(AND(H27&lt;&gt;"Status",H28="",H37=""),1,0))))</f>
        <v>1</v>
      </c>
      <c r="E86" s="14">
        <f>IF(AND(J27="Status",OR(J28="Res",J28="MR",J28="Disket",J28="Udmeldt"),J37=""),1,IF(AND(J27="Status",J28="",OR(J37=1,J37="x",J37=2)),1,IF(AND(J27="Status",J28="",J37=""),2,IF(AND(J27&lt;&gt;"Status",J28="",J37=""),1,0))))</f>
        <v>1</v>
      </c>
      <c r="F86" s="14">
        <f>IF(AND(L27="Status",OR(L28="Res",L28="MR",L28="Disket",L28="Udmeldt"),L37=""),1,IF(AND(L27="Status",L28="",OR(L37=1,L37="x",L37=2)),1,IF(AND(L27="Status",L28="",L37=""),2,IF(AND(L27&lt;&gt;"Status",L28="",L37=""),1,0))))</f>
        <v>1</v>
      </c>
      <c r="G86" s="14">
        <f>IF(AND(N27="Status",OR(N28="Res",N28="MR",N28="Disket",N28="Udmeldt"),N37=""),1,IF(AND(N27="Status",N28="",OR(N37=1,N37="x",N37=2)),1,IF(AND(N27="Status",N28="",N37=""),2,IF(AND(N27&lt;&gt;"Status",N28="",N37=""),1,0))))</f>
        <v>1</v>
      </c>
      <c r="H86" s="14">
        <f>IF(AND(P27="Status",OR(P28="Res",P28="MR",P28="Disket",P28="Udmeldt"),P37=""),1,IF(AND(P27="Status",P28="",OR(P37=1,P37="x",P37=2)),1,IF(AND(P27="Status",P28="",P37=""),2,IF(AND(P27&lt;&gt;"Status",P28="",P37=""),1,0))))</f>
        <v>1</v>
      </c>
      <c r="I86" s="14">
        <f>IF(AND(R27="Status",OR(R28="Res",R28="MR",R28="Disket",R28="Udmeldt"),R37=""),1,IF(AND(R27="Status",R28="",OR(R37=1,R37="x",R37=2)),1,IF(AND(R27="Status",R28="",R37=""),2,IF(AND(R27&lt;&gt;"Status",R28="",R37=""),1,0))))</f>
        <v>1</v>
      </c>
      <c r="J86" s="14">
        <f>IF(AND(T27="Status",OR(T28="Res",T28="MR",T28="Disket",T28="Udmeldt"),T37=""),1,IF(AND(T27="Status",T28="",OR(T37=1,T37="x",T37=2)),1,IF(AND(T27="Status",T28="",T37=""),2,IF(AND(T27&lt;&gt;"Status",T28="",T37=""),1,0))))</f>
        <v>1</v>
      </c>
      <c r="K86" s="14">
        <f>IF(AND(V27="Status",OR(V28="Res",V28="MR",V28="Disket",V28="Udmeldt"),V37=""),1,IF(AND(V27="Status",V28="",OR(V37=1,V37="x",V37=2)),1,IF(AND(V27="Status",V28="",V37=""),2,IF(AND(V27&lt;&gt;"Status",V28="",V37=""),1,0))))</f>
        <v>1</v>
      </c>
      <c r="L86" s="14">
        <f>IF(AND(X27="Status",OR(X28="Res",X28="MR",X28="Disket",X28="Udmeldt"),X37=""),1,IF(AND(X27="Status",X28="",OR(X37=1,X37="x",X37=2)),1,IF(AND(X27="Status",X28="",X37=""),2,IF(AND(X27&lt;&gt;"Status",X28="",X37=""),1,0))))</f>
        <v>1</v>
      </c>
      <c r="M86" s="14">
        <f>IF(AND(Z27="Status",OR(Z28="Res",Z28="MR",Z28="Disket",Z28="Udmeldt"),Z37=""),1,IF(AND(Z27="Status",Z28="",OR(Z37=1,Z37="x",Z37=2)),1,IF(AND(Z27="Status",Z28="",Z37=""),2,IF(AND(Z27&lt;&gt;"Status",Z28="",Z37=""),1,0))))</f>
        <v>1</v>
      </c>
      <c r="N86" s="14">
        <f>IF(AND(AB27="Status",OR(AB28="Res",AB28="MR",AB28="Disket",AB28="Udmeldt"),AB37=""),1,IF(AND(AB27="Status",AB28="",OR(AB37=1,AB37="x",AB37=2)),1,IF(AND(AB27="Status",AB28="",AB37=""),2,IF(AND(AB27&lt;&gt;"Status",AB28="",AB37=""),1,0))))</f>
        <v>1</v>
      </c>
      <c r="O86" s="14">
        <f>IF(AND(AD27="Status",OR(AD28="Res",AD28="MR",AD28="Disket",AD28="Udmeldt"),AD37=""),1,IF(AND(AD27="Status",AD28="",OR(AD37=1,AD37="x",AD37=2)),1,IF(AND(AD27="Status",AD28="",AD37=""),2,IF(AND(AD27&lt;&gt;"Status",AD28="",AD37=""),1,0))))</f>
        <v>1</v>
      </c>
      <c r="P86" s="14">
        <f>IF(AND(AF27="Status",OR(AF28="Res",AF28="MR",AF28="Disket",AF28="Udmeldt"),AF37=""),1,IF(AND(AF27="Status",AF28="",OR(AF37=1,AF37="x",AF37=2)),1,IF(AND(AF27="Status",AF28="",AF37=""),2,IF(AND(AF27&lt;&gt;"Status",AF28="",AF37=""),1,0))))</f>
        <v>1</v>
      </c>
      <c r="Q86" s="14">
        <f>IF(AND(AH27="Status",OR(AH28="Res",AH28="MR",AH28="Disket",AH28="Udmeldt"),AH37=""),1,IF(AND(AH27="Status",AH28="",OR(AH37=1,AH37="x",AH37=2)),1,IF(AND(AH27="Status",AH28="",AH37=""),2,IF(AND(AH27&lt;&gt;"Status",AH28="",AH37=""),1,0))))</f>
        <v>1</v>
      </c>
      <c r="R86" s="14">
        <f>IF(AND(AJ27="Status",OR(AJ28="Res",AJ28="MR",AJ28="Disket",AJ28="Udmeldt"),AJ37=""),1,IF(AND(AJ27="Status",AJ28="",OR(AJ37=1,AJ37="x",AJ37=2)),1,IF(AND(AJ27="Status",AJ28="",AJ37=""),2,IF(AND(AJ27&lt;&gt;"Status",AJ28="",AJ37=""),1,0))))</f>
        <v>1</v>
      </c>
      <c r="S86" s="14">
        <f>IF(AND(AL27="Status",OR(AL28="Res",AL28="MR",AL28="Disket",AL28="Udmeldt"),AL37=""),1,IF(AND(AL27="Status",AL28="",OR(AL37=1,AL37="x",AL37=2)),1,IF(AND(AL27="Status",AL28="",AL37=""),2,IF(AND(AL27&lt;&gt;"Status",AL28="",AL37=""),1,0))))</f>
        <v>1</v>
      </c>
      <c r="T86" s="14">
        <f>IF(AND(AN27="Status",OR(AN28="Res",AN28="MR",AN28="Disket",AN28="Udmeldt"),AN37=""),1,IF(AND(AN27="Status",AN28="",OR(AN37=1,AN37="x",AN37=2)),1,IF(AND(AN27="Status",AN28="",AN37=""),2,IF(AND(AN27&lt;&gt;"Status",AN28="",AN37=""),1,0))))</f>
        <v>1</v>
      </c>
      <c r="U86" s="14"/>
      <c r="W86" s="14"/>
      <c r="Y86" s="14"/>
      <c r="AA86" s="14"/>
      <c r="AC86" s="14"/>
      <c r="AE86" s="14"/>
      <c r="AG86" s="14"/>
      <c r="AI86" s="14"/>
      <c r="AK86" s="14"/>
      <c r="AM86" s="14"/>
    </row>
    <row r="87" spans="1:39" hidden="1" x14ac:dyDescent="0.15">
      <c r="A87" s="14">
        <f>IF(AND(B27="Status",OR(B28="Res",B28="MR",B28="Disket",B28="Udmeldt"),B38=""),1,IF(AND(B27="Status",B28="",OR(B38=1,B38="x",B38=2)),1,IF(AND(B27="Status",B28="",B38=""),2,IF(AND(B27&lt;&gt;"Status",B28="",B38=""),1,0))))</f>
        <v>1</v>
      </c>
      <c r="B87" s="14">
        <f>IF(AND(D27="Status",OR(D28="Res",D28="MR",D28="Disket",D28="Udmeldt"),D38=""),1,IF(AND(D27="Status",D28="",OR(D38=1,D38="x",D38=2)),1,IF(AND(D27="Status",D28="",D38=""),2,IF(AND(D27&lt;&gt;"Status",D28="",D38=""),1,0))))</f>
        <v>1</v>
      </c>
      <c r="C87" s="14">
        <f>IF(AND(F27="Status",OR(F28="Res",F28="MR",F28="Disket",F28="Udmeldt"),F38=""),1,IF(AND(F27="Status",F28="",OR(F38=1,F38="x",F38=2)),1,IF(AND(F27="Status",F28="",F38=""),2,IF(AND(F27&lt;&gt;"Status",F28="",F38=""),1,0))))</f>
        <v>1</v>
      </c>
      <c r="D87" s="14">
        <f>IF(AND(H27="Status",OR(H28="Res",H28="MR",H28="Disket",H28="Udmeldt"),H38=""),1,IF(AND(H27="Status",H28="",OR(H38=1,H38="x",H38=2)),1,IF(AND(H27="Status",H28="",H38=""),2,IF(AND(H27&lt;&gt;"Status",H28="",H38=""),1,0))))</f>
        <v>1</v>
      </c>
      <c r="E87" s="14">
        <f>IF(AND(J27="Status",OR(J28="Res",J28="MR",J28="Disket",J28="Udmeldt"),J38=""),1,IF(AND(J27="Status",J28="",OR(J38=1,J38="x",J38=2)),1,IF(AND(J27="Status",J28="",J38=""),2,IF(AND(J27&lt;&gt;"Status",J28="",J38=""),1,0))))</f>
        <v>1</v>
      </c>
      <c r="F87" s="14">
        <f>IF(AND(L27="Status",OR(L28="Res",L28="MR",L28="Disket",L28="Udmeldt"),L38=""),1,IF(AND(L27="Status",L28="",OR(L38=1,L38="x",L38=2)),1,IF(AND(L27="Status",L28="",L38=""),2,IF(AND(L27&lt;&gt;"Status",L28="",L38=""),1,0))))</f>
        <v>1</v>
      </c>
      <c r="G87" s="14">
        <f>IF(AND(N27="Status",OR(N28="Res",N28="MR",N28="Disket",N28="Udmeldt"),N38=""),1,IF(AND(N27="Status",N28="",OR(N38=1,N38="x",N38=2)),1,IF(AND(N27="Status",N28="",N38=""),2,IF(AND(N27&lt;&gt;"Status",N28="",N38=""),1,0))))</f>
        <v>1</v>
      </c>
      <c r="H87" s="14">
        <f>IF(AND(P27="Status",OR(P28="Res",P28="MR",P28="Disket",P28="Udmeldt"),P38=""),1,IF(AND(P27="Status",P28="",OR(P38=1,P38="x",P38=2)),1,IF(AND(P27="Status",P28="",P38=""),2,IF(AND(P27&lt;&gt;"Status",P28="",P38=""),1,0))))</f>
        <v>1</v>
      </c>
      <c r="I87" s="14">
        <f>IF(AND(R27="Status",OR(R28="Res",R28="MR",R28="Disket",R28="Udmeldt"),R38=""),1,IF(AND(R27="Status",R28="",OR(R38=1,R38="x",R38=2)),1,IF(AND(R27="Status",R28="",R38=""),2,IF(AND(R27&lt;&gt;"Status",R28="",R38=""),1,0))))</f>
        <v>1</v>
      </c>
      <c r="J87" s="14">
        <f>IF(AND(T27="Status",OR(T28="Res",T28="MR",T28="Disket",T28="Udmeldt"),T38=""),1,IF(AND(T27="Status",T28="",OR(T38=1,T38="x",T38=2)),1,IF(AND(T27="Status",T28="",T38=""),2,IF(AND(T27&lt;&gt;"Status",T28="",T38=""),1,0))))</f>
        <v>1</v>
      </c>
      <c r="K87" s="14">
        <f>IF(AND(V27="Status",OR(V28="Res",V28="MR",V28="Disket",V28="Udmeldt"),V38=""),1,IF(AND(V27="Status",V28="",OR(V38=1,V38="x",V38=2)),1,IF(AND(V27="Status",V28="",V38=""),2,IF(AND(V27&lt;&gt;"Status",V28="",V38=""),1,0))))</f>
        <v>1</v>
      </c>
      <c r="L87" s="14">
        <f>IF(AND(X27="Status",OR(X28="Res",X28="MR",X28="Disket",X28="Udmeldt"),X38=""),1,IF(AND(X27="Status",X28="",OR(X38=1,X38="x",X38=2)),1,IF(AND(X27="Status",X28="",X38=""),2,IF(AND(X27&lt;&gt;"Status",X28="",X38=""),1,0))))</f>
        <v>1</v>
      </c>
      <c r="M87" s="14">
        <f>IF(AND(Z27="Status",OR(Z28="Res",Z28="MR",Z28="Disket",Z28="Udmeldt"),Z38=""),1,IF(AND(Z27="Status",Z28="",OR(Z38=1,Z38="x",Z38=2)),1,IF(AND(Z27="Status",Z28="",Z38=""),2,IF(AND(Z27&lt;&gt;"Status",Z28="",Z38=""),1,0))))</f>
        <v>1</v>
      </c>
      <c r="N87" s="14">
        <f>IF(AND(AB27="Status",OR(AB28="Res",AB28="MR",AB28="Disket",AB28="Udmeldt"),AB38=""),1,IF(AND(AB27="Status",AB28="",OR(AB38=1,AB38="x",AB38=2)),1,IF(AND(AB27="Status",AB28="",AB38=""),2,IF(AND(AB27&lt;&gt;"Status",AB28="",AB38=""),1,0))))</f>
        <v>1</v>
      </c>
      <c r="O87" s="14">
        <f>IF(AND(AD27="Status",OR(AD28="Res",AD28="MR",AD28="Disket",AD28="Udmeldt"),AD38=""),1,IF(AND(AD27="Status",AD28="",OR(AD38=1,AD38="x",AD38=2)),1,IF(AND(AD27="Status",AD28="",AD38=""),2,IF(AND(AD27&lt;&gt;"Status",AD28="",AD38=""),1,0))))</f>
        <v>1</v>
      </c>
      <c r="P87" s="14">
        <f>IF(AND(AF27="Status",OR(AF28="Res",AF28="MR",AF28="Disket",AF28="Udmeldt"),AF38=""),1,IF(AND(AF27="Status",AF28="",OR(AF38=1,AF38="x",AF38=2)),1,IF(AND(AF27="Status",AF28="",AF38=""),2,IF(AND(AF27&lt;&gt;"Status",AF28="",AF38=""),1,0))))</f>
        <v>1</v>
      </c>
      <c r="Q87" s="14">
        <f>IF(AND(AH27="Status",OR(AH28="Res",AH28="MR",AH28="Disket",AH28="Udmeldt"),AH38=""),1,IF(AND(AH27="Status",AH28="",OR(AH38=1,AH38="x",AH38=2)),1,IF(AND(AH27="Status",AH28="",AH38=""),2,IF(AND(AH27&lt;&gt;"Status",AH28="",AH38=""),1,0))))</f>
        <v>1</v>
      </c>
      <c r="R87" s="14">
        <f>IF(AND(AJ27="Status",OR(AJ28="Res",AJ28="MR",AJ28="Disket",AJ28="Udmeldt"),AJ38=""),1,IF(AND(AJ27="Status",AJ28="",OR(AJ38=1,AJ38="x",AJ38=2)),1,IF(AND(AJ27="Status",AJ28="",AJ38=""),2,IF(AND(AJ27&lt;&gt;"Status",AJ28="",AJ38=""),1,0))))</f>
        <v>1</v>
      </c>
      <c r="S87" s="14">
        <f>IF(AND(AL27="Status",OR(AL28="Res",AL28="MR",AL28="Disket",AL28="Udmeldt"),AL38=""),1,IF(AND(AL27="Status",AL28="",OR(AL38=1,AL38="x",AL38=2)),1,IF(AND(AL27="Status",AL28="",AL38=""),2,IF(AND(AL27&lt;&gt;"Status",AL28="",AL38=""),1,0))))</f>
        <v>1</v>
      </c>
      <c r="T87" s="14">
        <f>IF(AND(AN27="Status",OR(AN28="Res",AN28="MR",AN28="Disket",AN28="Udmeldt"),AN38=""),1,IF(AND(AN27="Status",AN28="",OR(AN38=1,AN38="x",AN38=2)),1,IF(AND(AN27="Status",AN28="",AN38=""),2,IF(AND(AN27&lt;&gt;"Status",AN28="",AN38=""),1,0))))</f>
        <v>1</v>
      </c>
      <c r="U87" s="14"/>
      <c r="W87" s="14"/>
      <c r="Y87" s="14"/>
      <c r="AA87" s="14"/>
      <c r="AC87" s="14"/>
      <c r="AE87" s="14"/>
      <c r="AG87" s="14"/>
      <c r="AI87" s="14"/>
      <c r="AK87" s="14"/>
      <c r="AM87" s="14"/>
    </row>
    <row r="88" spans="1:39" hidden="1" x14ac:dyDescent="0.15">
      <c r="A88" s="14">
        <f>IF(AND(B27="Status",OR(B28="Res",B28="MR",B28="Disket",B28="Udmeldt"),B39=""),1,IF(AND(B27="Status",B28="",OR(B39=1,B39="x",B39=2)),1,IF(AND(B27="Status",B28="",B39=""),2,IF(AND(B27&lt;&gt;"Status",B28="",B39=""),1,0))))</f>
        <v>1</v>
      </c>
      <c r="B88" s="14">
        <f>IF(AND(D27="Status",OR(D28="Res",D28="MR",D28="Disket",D28="Udmeldt"),D39=""),1,IF(AND(D27="Status",D28="",OR(D39=1,D39="x",D39=2)),1,IF(AND(D27="Status",D28="",D39=""),2,IF(AND(D27&lt;&gt;"Status",D28="",D39=""),1,0))))</f>
        <v>1</v>
      </c>
      <c r="C88" s="14">
        <f>IF(AND(F27="Status",OR(F28="Res",F28="MR",F28="Disket",F28="Udmeldt"),F39=""),1,IF(AND(F27="Status",F28="",OR(F39=1,F39="x",F39=2)),1,IF(AND(F27="Status",F28="",F39=""),2,IF(AND(F27&lt;&gt;"Status",F28="",F39=""),1,0))))</f>
        <v>1</v>
      </c>
      <c r="D88" s="14">
        <f>IF(AND(H27="Status",OR(H28="Res",H28="MR",H28="Disket",H28="Udmeldt"),H39=""),1,IF(AND(H27="Status",H28="",OR(H39=1,H39="x",H39=2)),1,IF(AND(H27="Status",H28="",H39=""),2,IF(AND(H27&lt;&gt;"Status",H28="",H39=""),1,0))))</f>
        <v>1</v>
      </c>
      <c r="E88" s="14">
        <f>IF(AND(J27="Status",OR(J28="Res",J28="MR",J28="Disket",J28="Udmeldt"),J39=""),1,IF(AND(J27="Status",J28="",OR(J39=1,J39="x",J39=2)),1,IF(AND(J27="Status",J28="",J39=""),2,IF(AND(J27&lt;&gt;"Status",J28="",J39=""),1,0))))</f>
        <v>1</v>
      </c>
      <c r="F88" s="14">
        <f>IF(AND(L27="Status",OR(L28="Res",L28="MR",L28="Disket",L28="Udmeldt"),L39=""),1,IF(AND(L27="Status",L28="",OR(L39=1,L39="x",L39=2)),1,IF(AND(L27="Status",L28="",L39=""),2,IF(AND(L27&lt;&gt;"Status",L28="",L39=""),1,0))))</f>
        <v>1</v>
      </c>
      <c r="G88" s="14">
        <f>IF(AND(N27="Status",OR(N28="Res",N28="MR",N28="Disket",N28="Udmeldt"),N39=""),1,IF(AND(N27="Status",N28="",OR(N39=1,N39="x",N39=2)),1,IF(AND(N27="Status",N28="",N39=""),2,IF(AND(N27&lt;&gt;"Status",N28="",N39=""),1,0))))</f>
        <v>1</v>
      </c>
      <c r="H88" s="14">
        <f>IF(AND(P27="Status",OR(P28="Res",P28="MR",P28="Disket",P28="Udmeldt"),P39=""),1,IF(AND(P27="Status",P28="",OR(P39=1,P39="x",P39=2)),1,IF(AND(P27="Status",P28="",P39=""),2,IF(AND(P27&lt;&gt;"Status",P28="",P39=""),1,0))))</f>
        <v>1</v>
      </c>
      <c r="I88" s="14">
        <f>IF(AND(R27="Status",OR(R28="Res",R28="MR",R28="Disket",R28="Udmeldt"),R39=""),1,IF(AND(R27="Status",R28="",OR(R39=1,R39="x",R39=2)),1,IF(AND(R27="Status",R28="",R39=""),2,IF(AND(R27&lt;&gt;"Status",R28="",R39=""),1,0))))</f>
        <v>1</v>
      </c>
      <c r="J88" s="14">
        <f>IF(AND(T27="Status",OR(T28="Res",T28="MR",T28="Disket",T28="Udmeldt"),T39=""),1,IF(AND(T27="Status",T28="",OR(T39=1,T39="x",T39=2)),1,IF(AND(T27="Status",T28="",T39=""),2,IF(AND(T27&lt;&gt;"Status",T28="",T39=""),1,0))))</f>
        <v>1</v>
      </c>
      <c r="K88" s="14">
        <f>IF(AND(V27="Status",OR(V28="Res",V28="MR",V28="Disket",V28="Udmeldt"),V39=""),1,IF(AND(V27="Status",V28="",OR(V39=1,V39="x",V39=2)),1,IF(AND(V27="Status",V28="",V39=""),2,IF(AND(V27&lt;&gt;"Status",V28="",V39=""),1,0))))</f>
        <v>1</v>
      </c>
      <c r="L88" s="14">
        <f>IF(AND(X27="Status",OR(X28="Res",X28="MR",X28="Disket",X28="Udmeldt"),X39=""),1,IF(AND(X27="Status",X28="",OR(X39=1,X39="x",X39=2)),1,IF(AND(X27="Status",X28="",X39=""),2,IF(AND(X27&lt;&gt;"Status",X28="",X39=""),1,0))))</f>
        <v>1</v>
      </c>
      <c r="M88" s="14">
        <f>IF(AND(Z27="Status",OR(Z28="Res",Z28="MR",Z28="Disket",Z28="Udmeldt"),Z39=""),1,IF(AND(Z27="Status",Z28="",OR(Z39=1,Z39="x",Z39=2)),1,IF(AND(Z27="Status",Z28="",Z39=""),2,IF(AND(Z27&lt;&gt;"Status",Z28="",Z39=""),1,0))))</f>
        <v>1</v>
      </c>
      <c r="N88" s="14">
        <f>IF(AND(AB27="Status",OR(AB28="Res",AB28="MR",AB28="Disket",AB28="Udmeldt"),AB39=""),1,IF(AND(AB27="Status",AB28="",OR(AB39=1,AB39="x",AB39=2)),1,IF(AND(AB27="Status",AB28="",AB39=""),2,IF(AND(AB27&lt;&gt;"Status",AB28="",AB39=""),1,0))))</f>
        <v>1</v>
      </c>
      <c r="O88" s="14">
        <f>IF(AND(AD27="Status",OR(AD28="Res",AD28="MR",AD28="Disket",AD28="Udmeldt"),AD39=""),1,IF(AND(AD27="Status",AD28="",OR(AD39=1,AD39="x",AD39=2)),1,IF(AND(AD27="Status",AD28="",AD39=""),2,IF(AND(AD27&lt;&gt;"Status",AD28="",AD39=""),1,0))))</f>
        <v>1</v>
      </c>
      <c r="P88" s="14">
        <f>IF(AND(AF27="Status",OR(AF28="Res",AF28="MR",AF28="Disket",AF28="Udmeldt"),AF39=""),1,IF(AND(AF27="Status",AF28="",OR(AF39=1,AF39="x",AF39=2)),1,IF(AND(AF27="Status",AF28="",AF39=""),2,IF(AND(AF27&lt;&gt;"Status",AF28="",AF39=""),1,0))))</f>
        <v>1</v>
      </c>
      <c r="Q88" s="14">
        <f>IF(AND(AH27="Status",OR(AH28="Res",AH28="MR",AH28="Disket",AH28="Udmeldt"),AH39=""),1,IF(AND(AH27="Status",AH28="",OR(AH39=1,AH39="x",AH39=2)),1,IF(AND(AH27="Status",AH28="",AH39=""),2,IF(AND(AH27&lt;&gt;"Status",AH28="",AH39=""),1,0))))</f>
        <v>1</v>
      </c>
      <c r="R88" s="14">
        <f>IF(AND(AJ27="Status",OR(AJ28="Res",AJ28="MR",AJ28="Disket",AJ28="Udmeldt"),AJ39=""),1,IF(AND(AJ27="Status",AJ28="",OR(AJ39=1,AJ39="x",AJ39=2)),1,IF(AND(AJ27="Status",AJ28="",AJ39=""),2,IF(AND(AJ27&lt;&gt;"Status",AJ28="",AJ39=""),1,0))))</f>
        <v>1</v>
      </c>
      <c r="S88" s="14">
        <f>IF(AND(AL27="Status",OR(AL28="Res",AL28="MR",AL28="Disket",AL28="Udmeldt"),AL39=""),1,IF(AND(AL27="Status",AL28="",OR(AL39=1,AL39="x",AL39=2)),1,IF(AND(AL27="Status",AL28="",AL39=""),2,IF(AND(AL27&lt;&gt;"Status",AL28="",AL39=""),1,0))))</f>
        <v>1</v>
      </c>
      <c r="T88" s="14">
        <f>IF(AND(AN27="Status",OR(AN28="Res",AN28="MR",AN28="Disket",AN28="Udmeldt"),AN39=""),1,IF(AND(AN27="Status",AN28="",OR(AN39=1,AN39="x",AN39=2)),1,IF(AND(AN27="Status",AN28="",AN39=""),2,IF(AND(AN27&lt;&gt;"Status",AN28="",AN39=""),1,0))))</f>
        <v>1</v>
      </c>
      <c r="U88" s="14"/>
      <c r="W88" s="14"/>
      <c r="Y88" s="14"/>
      <c r="AA88" s="14"/>
      <c r="AC88" s="14"/>
      <c r="AE88" s="14"/>
      <c r="AG88" s="14"/>
      <c r="AI88" s="14"/>
      <c r="AK88" s="14"/>
      <c r="AM88" s="14"/>
    </row>
    <row r="89" spans="1:39" hidden="1" x14ac:dyDescent="0.15">
      <c r="A89" s="14">
        <f>IF(AND(B27="Status",OR(B28="Res",B28="MR",B28="Disket",B28="Udmeldt"),B40=""),1,IF(AND(B27="Status",B28="",OR(B40=1,B40="x",B40=2)),1,IF(AND(B27="Status",B28="",B40=""),2,IF(AND(B27&lt;&gt;"Status",B28="",B40=""),1,0))))</f>
        <v>1</v>
      </c>
      <c r="B89" s="14">
        <f>IF(AND(D27="Status",OR(D28="Res",D28="MR",D28="Disket",D28="Udmeldt"),D40=""),1,IF(AND(D27="Status",D28="",OR(D40=1,D40="x",D40=2)),1,IF(AND(D27="Status",D28="",D40=""),2,IF(AND(D27&lt;&gt;"Status",D28="",D40=""),1,0))))</f>
        <v>1</v>
      </c>
      <c r="C89" s="14">
        <f>IF(AND(F27="Status",OR(F28="Res",F28="MR",F28="Disket",F28="Udmeldt"),F40=""),1,IF(AND(F27="Status",F28="",OR(F40=1,F40="x",F40=2)),1,IF(AND(F27="Status",F28="",F40=""),2,IF(AND(F27&lt;&gt;"Status",F28="",F40=""),1,0))))</f>
        <v>1</v>
      </c>
      <c r="D89" s="14">
        <f>IF(AND(H27="Status",OR(H28="Res",H28="MR",H28="Disket",H28="Udmeldt"),H40=""),1,IF(AND(H27="Status",H28="",OR(H40=1,H40="x",H40=2)),1,IF(AND(H27="Status",H28="",H40=""),2,IF(AND(H27&lt;&gt;"Status",H28="",H40=""),1,0))))</f>
        <v>1</v>
      </c>
      <c r="E89" s="14">
        <f>IF(AND(J27="Status",OR(J28="Res",J28="MR",J28="Disket",J28="Udmeldt"),J40=""),1,IF(AND(J27="Status",J28="",OR(J40=1,J40="x",J40=2)),1,IF(AND(J27="Status",J28="",J40=""),2,IF(AND(J27&lt;&gt;"Status",J28="",J40=""),1,0))))</f>
        <v>1</v>
      </c>
      <c r="F89" s="14">
        <f>IF(AND(L27="Status",OR(L28="Res",L28="MR",L28="Disket",L28="Udmeldt"),L40=""),1,IF(AND(L27="Status",L28="",OR(L40=1,L40="x",L40=2)),1,IF(AND(L27="Status",L28="",L40=""),2,IF(AND(L27&lt;&gt;"Status",L28="",L40=""),1,0))))</f>
        <v>1</v>
      </c>
      <c r="G89" s="14">
        <f>IF(AND(N27="Status",OR(N28="Res",N28="MR",N28="Disket",N28="Udmeldt"),N40=""),1,IF(AND(N27="Status",N28="",OR(N40=1,N40="x",N40=2)),1,IF(AND(N27="Status",N28="",N40=""),2,IF(AND(N27&lt;&gt;"Status",N28="",N40=""),1,0))))</f>
        <v>1</v>
      </c>
      <c r="H89" s="14">
        <f>IF(AND(P27="Status",OR(P28="Res",P28="MR",P28="Disket",P28="Udmeldt"),P40=""),1,IF(AND(P27="Status",P28="",OR(P40=1,P40="x",P40=2)),1,IF(AND(P27="Status",P28="",P40=""),2,IF(AND(P27&lt;&gt;"Status",P28="",P40=""),1,0))))</f>
        <v>1</v>
      </c>
      <c r="I89" s="14">
        <f>IF(AND(R27="Status",OR(R28="Res",R28="MR",R28="Disket",R28="Udmeldt"),R40=""),1,IF(AND(R27="Status",R28="",OR(R40=1,R40="x",R40=2)),1,IF(AND(R27="Status",R28="",R40=""),2,IF(AND(R27&lt;&gt;"Status",R28="",R40=""),1,0))))</f>
        <v>1</v>
      </c>
      <c r="J89" s="14">
        <f>IF(AND(T27="Status",OR(T28="Res",T28="MR",T28="Disket",T28="Udmeldt"),T40=""),1,IF(AND(T27="Status",T28="",OR(T40=1,T40="x",T40=2)),1,IF(AND(T27="Status",T28="",T40=""),2,IF(AND(T27&lt;&gt;"Status",T28="",T40=""),1,0))))</f>
        <v>1</v>
      </c>
      <c r="K89" s="14">
        <f>IF(AND(V27="Status",OR(V28="Res",V28="MR",V28="Disket",V28="Udmeldt"),V40=""),1,IF(AND(V27="Status",V28="",OR(V40=1,V40="x",V40=2)),1,IF(AND(V27="Status",V28="",V40=""),2,IF(AND(V27&lt;&gt;"Status",V28="",V40=""),1,0))))</f>
        <v>1</v>
      </c>
      <c r="L89" s="14">
        <f>IF(AND(X27="Status",OR(X28="Res",X28="MR",X28="Disket",X28="Udmeldt"),X40=""),1,IF(AND(X27="Status",X28="",OR(X40=1,X40="x",X40=2)),1,IF(AND(X27="Status",X28="",X40=""),2,IF(AND(X27&lt;&gt;"Status",X28="",X40=""),1,0))))</f>
        <v>1</v>
      </c>
      <c r="M89" s="14">
        <f>IF(AND(Z27="Status",OR(Z28="Res",Z28="MR",Z28="Disket",Z28="Udmeldt"),Z40=""),1,IF(AND(Z27="Status",Z28="",OR(Z40=1,Z40="x",Z40=2)),1,IF(AND(Z27="Status",Z28="",Z40=""),2,IF(AND(Z27&lt;&gt;"Status",Z28="",Z40=""),1,0))))</f>
        <v>1</v>
      </c>
      <c r="N89" s="14">
        <f>IF(AND(AB27="Status",OR(AB28="Res",AB28="MR",AB28="Disket",AB28="Udmeldt"),AB40=""),1,IF(AND(AB27="Status",AB28="",OR(AB40=1,AB40="x",AB40=2)),1,IF(AND(AB27="Status",AB28="",AB40=""),2,IF(AND(AB27&lt;&gt;"Status",AB28="",AB40=""),1,0))))</f>
        <v>1</v>
      </c>
      <c r="O89" s="14">
        <f>IF(AND(AD27="Status",OR(AD28="Res",AD28="MR",AD28="Disket",AD28="Udmeldt"),AD40=""),1,IF(AND(AD27="Status",AD28="",OR(AD40=1,AD40="x",AD40=2)),1,IF(AND(AD27="Status",AD28="",AD40=""),2,IF(AND(AD27&lt;&gt;"Status",AD28="",AD40=""),1,0))))</f>
        <v>1</v>
      </c>
      <c r="P89" s="14">
        <f>IF(AND(AF27="Status",OR(AF28="Res",AF28="MR",AF28="Disket",AF28="Udmeldt"),AF40=""),1,IF(AND(AF27="Status",AF28="",OR(AF40=1,AF40="x",AF40=2)),1,IF(AND(AF27="Status",AF28="",AF40=""),2,IF(AND(AF27&lt;&gt;"Status",AF28="",AF40=""),1,0))))</f>
        <v>1</v>
      </c>
      <c r="Q89" s="14">
        <f>IF(AND(AH27="Status",OR(AH28="Res",AH28="MR",AH28="Disket",AH28="Udmeldt"),AH40=""),1,IF(AND(AH27="Status",AH28="",OR(AH40=1,AH40="x",AH40=2)),1,IF(AND(AH27="Status",AH28="",AH40=""),2,IF(AND(AH27&lt;&gt;"Status",AH28="",AH40=""),1,0))))</f>
        <v>1</v>
      </c>
      <c r="R89" s="14">
        <f>IF(AND(AJ27="Status",OR(AJ28="Res",AJ28="MR",AJ28="Disket",AJ28="Udmeldt"),AJ40=""),1,IF(AND(AJ27="Status",AJ28="",OR(AJ40=1,AJ40="x",AJ40=2)),1,IF(AND(AJ27="Status",AJ28="",AJ40=""),2,IF(AND(AJ27&lt;&gt;"Status",AJ28="",AJ40=""),1,0))))</f>
        <v>1</v>
      </c>
      <c r="S89" s="14">
        <f>IF(AND(AL27="Status",OR(AL28="Res",AL28="MR",AL28="Disket",AL28="Udmeldt"),AL40=""),1,IF(AND(AL27="Status",AL28="",OR(AL40=1,AL40="x",AL40=2)),1,IF(AND(AL27="Status",AL28="",AL40=""),2,IF(AND(AL27&lt;&gt;"Status",AL28="",AL40=""),1,0))))</f>
        <v>1</v>
      </c>
      <c r="T89" s="14">
        <f>IF(AND(AN27="Status",OR(AN28="Res",AN28="MR",AN28="Disket",AN28="Udmeldt"),AN40=""),1,IF(AND(AN27="Status",AN28="",OR(AN40=1,AN40="x",AN40=2)),1,IF(AND(AN27="Status",AN28="",AN40=""),2,IF(AND(AN27&lt;&gt;"Status",AN28="",AN40=""),1,0))))</f>
        <v>1</v>
      </c>
      <c r="U89" s="14"/>
      <c r="W89" s="14"/>
      <c r="Y89" s="14"/>
      <c r="AA89" s="14"/>
      <c r="AC89" s="14"/>
      <c r="AE89" s="14"/>
      <c r="AG89" s="14"/>
      <c r="AI89" s="14"/>
      <c r="AK89" s="14"/>
      <c r="AM89" s="14"/>
    </row>
    <row r="90" spans="1:39" hidden="1" x14ac:dyDescent="0.15">
      <c r="A90" s="14">
        <f>IF(AND(B27="Status",OR(B28="Res",B28="MR",B28="Disket",B28="Udmeldt"),B41=""),1,IF(AND(B27="Status",B28="",OR(B41=1,B41="x",B41=2)),1,IF(AND(B27="Status",B28="",B41=""),2,IF(AND(B27&lt;&gt;"Status",B28="",B41=""),1,0))))</f>
        <v>1</v>
      </c>
      <c r="B90" s="14">
        <f>IF(AND(D27="Status",OR(D28="Res",D28="MR",D28="Disket",D28="Udmeldt"),D41=""),1,IF(AND(D27="Status",D28="",OR(D41=1,D41="x",D41=2)),1,IF(AND(D27="Status",D28="",D41=""),2,IF(AND(D27&lt;&gt;"Status",D28="",D41=""),1,0))))</f>
        <v>1</v>
      </c>
      <c r="C90" s="14">
        <f>IF(AND(F27="Status",OR(F28="Res",F28="MR",F28="Disket",F28="Udmeldt"),F41=""),1,IF(AND(F27="Status",F28="",OR(F41=1,F41="x",F41=2)),1,IF(AND(F27="Status",F28="",F41=""),2,IF(AND(F27&lt;&gt;"Status",F28="",F41=""),1,0))))</f>
        <v>1</v>
      </c>
      <c r="D90" s="14">
        <f>IF(AND(H27="Status",OR(H28="Res",H28="MR",H28="Disket",H28="Udmeldt"),H41=""),1,IF(AND(H27="Status",H28="",OR(H41=1,H41="x",H41=2)),1,IF(AND(H27="Status",H28="",H41=""),2,IF(AND(H27&lt;&gt;"Status",H28="",H41=""),1,0))))</f>
        <v>1</v>
      </c>
      <c r="E90" s="14">
        <f>IF(AND(J27="Status",OR(J28="Res",J28="MR",J28="Disket",J28="Udmeldt"),J41=""),1,IF(AND(J27="Status",J28="",OR(J41=1,J41="x",J41=2)),1,IF(AND(J27="Status",J28="",J41=""),2,IF(AND(J27&lt;&gt;"Status",J28="",J41=""),1,0))))</f>
        <v>1</v>
      </c>
      <c r="F90" s="14">
        <f>IF(AND(L27="Status",OR(L28="Res",L28="MR",L28="Disket",L28="Udmeldt"),L41=""),1,IF(AND(L27="Status",L28="",OR(L41=1,L41="x",L41=2)),1,IF(AND(L27="Status",L28="",L41=""),2,IF(AND(L27&lt;&gt;"Status",L28="",L41=""),1,0))))</f>
        <v>1</v>
      </c>
      <c r="G90" s="14">
        <f>IF(AND(N27="Status",OR(N28="Res",N28="MR",N28="Disket",N28="Udmeldt"),N41=""),1,IF(AND(N27="Status",N28="",OR(N41=1,N41="x",N41=2)),1,IF(AND(N27="Status",N28="",N41=""),2,IF(AND(N27&lt;&gt;"Status",N28="",N41=""),1,0))))</f>
        <v>1</v>
      </c>
      <c r="H90" s="14">
        <f>IF(AND(P27="Status",OR(P28="Res",P28="MR",P28="Disket",P28="Udmeldt"),P41=""),1,IF(AND(P27="Status",P28="",OR(P41=1,P41="x",P41=2)),1,IF(AND(P27="Status",P28="",P41=""),2,IF(AND(P27&lt;&gt;"Status",P28="",P41=""),1,0))))</f>
        <v>1</v>
      </c>
      <c r="I90" s="14">
        <f>IF(AND(R27="Status",OR(R28="Res",R28="MR",R28="Disket",R28="Udmeldt"),R41=""),1,IF(AND(R27="Status",R28="",OR(R41=1,R41="x",R41=2)),1,IF(AND(R27="Status",R28="",R41=""),2,IF(AND(R27&lt;&gt;"Status",R28="",R41=""),1,0))))</f>
        <v>1</v>
      </c>
      <c r="J90" s="14">
        <f>IF(AND(T27="Status",OR(T28="Res",T28="MR",T28="Disket",T28="Udmeldt"),T41=""),1,IF(AND(T27="Status",T28="",OR(T41=1,T41="x",T41=2)),1,IF(AND(T27="Status",T28="",T41=""),2,IF(AND(T27&lt;&gt;"Status",T28="",T41=""),1,0))))</f>
        <v>1</v>
      </c>
      <c r="K90" s="14">
        <f>IF(AND(V27="Status",OR(V28="Res",V28="MR",V28="Disket",V28="Udmeldt"),V41=""),1,IF(AND(V27="Status",V28="",OR(V41=1,V41="x",V41=2)),1,IF(AND(V27="Status",V28="",V41=""),2,IF(AND(V27&lt;&gt;"Status",V28="",V41=""),1,0))))</f>
        <v>1</v>
      </c>
      <c r="L90" s="14">
        <f>IF(AND(X27="Status",OR(X28="Res",X28="MR",X28="Disket",X28="Udmeldt"),X41=""),1,IF(AND(X27="Status",X28="",OR(X41=1,X41="x",X41=2)),1,IF(AND(X27="Status",X28="",X41=""),2,IF(AND(X27&lt;&gt;"Status",X28="",X41=""),1,0))))</f>
        <v>1</v>
      </c>
      <c r="M90" s="14">
        <f>IF(AND(Z27="Status",OR(Z28="Res",Z28="MR",Z28="Disket",Z28="Udmeldt"),Z41=""),1,IF(AND(Z27="Status",Z28="",OR(Z41=1,Z41="x",Z41=2)),1,IF(AND(Z27="Status",Z28="",Z41=""),2,IF(AND(Z27&lt;&gt;"Status",Z28="",Z41=""),1,0))))</f>
        <v>1</v>
      </c>
      <c r="N90" s="14">
        <f>IF(AND(AB27="Status",OR(AB28="Res",AB28="MR",AB28="Disket",AB28="Udmeldt"),AB41=""),1,IF(AND(AB27="Status",AB28="",OR(AB41=1,AB41="x",AB41=2)),1,IF(AND(AB27="Status",AB28="",AB41=""),2,IF(AND(AB27&lt;&gt;"Status",AB28="",AB41=""),1,0))))</f>
        <v>1</v>
      </c>
      <c r="O90" s="14">
        <f>IF(AND(AD27="Status",OR(AD28="Res",AD28="MR",AD28="Disket",AD28="Udmeldt"),AD41=""),1,IF(AND(AD27="Status",AD28="",OR(AD41=1,AD41="x",AD41=2)),1,IF(AND(AD27="Status",AD28="",AD41=""),2,IF(AND(AD27&lt;&gt;"Status",AD28="",AD41=""),1,0))))</f>
        <v>1</v>
      </c>
      <c r="P90" s="14">
        <f>IF(AND(AF27="Status",OR(AF28="Res",AF28="MR",AF28="Disket",AF28="Udmeldt"),AF41=""),1,IF(AND(AF27="Status",AF28="",OR(AF41=1,AF41="x",AF41=2)),1,IF(AND(AF27="Status",AF28="",AF41=""),2,IF(AND(AF27&lt;&gt;"Status",AF28="",AF41=""),1,0))))</f>
        <v>1</v>
      </c>
      <c r="Q90" s="14">
        <f>IF(AND(AH27="Status",OR(AH28="Res",AH28="MR",AH28="Disket",AH28="Udmeldt"),AH41=""),1,IF(AND(AH27="Status",AH28="",OR(AH41=1,AH41="x",AH41=2)),1,IF(AND(AH27="Status",AH28="",AH41=""),2,IF(AND(AH27&lt;&gt;"Status",AH28="",AH41=""),1,0))))</f>
        <v>1</v>
      </c>
      <c r="R90" s="14">
        <f>IF(AND(AJ27="Status",OR(AJ28="Res",AJ28="MR",AJ28="Disket",AJ28="Udmeldt"),AJ41=""),1,IF(AND(AJ27="Status",AJ28="",OR(AJ41=1,AJ41="x",AJ41=2)),1,IF(AND(AJ27="Status",AJ28="",AJ41=""),2,IF(AND(AJ27&lt;&gt;"Status",AJ28="",AJ41=""),1,0))))</f>
        <v>1</v>
      </c>
      <c r="S90" s="14">
        <f>IF(AND(AL27="Status",OR(AL28="Res",AL28="MR",AL28="Disket",AL28="Udmeldt"),AL41=""),1,IF(AND(AL27="Status",AL28="",OR(AL41=1,AL41="x",AL41=2)),1,IF(AND(AL27="Status",AL28="",AL41=""),2,IF(AND(AL27&lt;&gt;"Status",AL28="",AL41=""),1,0))))</f>
        <v>1</v>
      </c>
      <c r="T90" s="14">
        <f>IF(AND(AN27="Status",OR(AN28="Res",AN28="MR",AN28="Disket",AN28="Udmeldt"),AN41=""),1,IF(AND(AN27="Status",AN28="",OR(AN41=1,AN41="x",AN41=2)),1,IF(AND(AN27="Status",AN28="",AN41=""),2,IF(AND(AN27&lt;&gt;"Status",AN28="",AN41=""),1,0))))</f>
        <v>1</v>
      </c>
      <c r="U90" s="14"/>
      <c r="W90" s="14"/>
      <c r="Y90" s="14"/>
      <c r="AA90" s="14"/>
      <c r="AC90" s="14"/>
      <c r="AE90" s="14"/>
      <c r="AG90" s="14"/>
      <c r="AI90" s="14"/>
      <c r="AK90" s="14"/>
      <c r="AM90" s="14"/>
    </row>
    <row r="91" spans="1:39" hidden="1" x14ac:dyDescent="0.15">
      <c r="A91" s="14">
        <f>IF(AND(B27="Status",OR(B28="Res",B28="MR",B28="Disket",B28="Udmeldt"),B42=""),1,IF(AND(B27="Status",B28="",OR(B42=1,B42="x",B42=2)),1,IF(AND(B27="Status",B28="",B42=""),2,IF(AND(B27&lt;&gt;"Status",B28="",B42=""),1,0))))</f>
        <v>1</v>
      </c>
      <c r="B91" s="14">
        <f>IF(AND(D27="Status",OR(D28="Res",D28="MR",D28="Disket",D28="Udmeldt"),D42=""),1,IF(AND(D27="Status",D28="",OR(D42=1,D42="x",D42=2)),1,IF(AND(D27="Status",D28="",D42=""),2,IF(AND(D27&lt;&gt;"Status",D28="",D42=""),1,0))))</f>
        <v>1</v>
      </c>
      <c r="C91" s="14">
        <f>IF(AND(F27="Status",OR(F28="Res",F28="MR",F28="Disket",F28="Udmeldt"),F42=""),1,IF(AND(F27="Status",F28="",OR(F42=1,F42="x",F42=2)),1,IF(AND(F27="Status",F28="",F42=""),2,IF(AND(F27&lt;&gt;"Status",F28="",F42=""),1,0))))</f>
        <v>1</v>
      </c>
      <c r="D91" s="14">
        <f>IF(AND(H27="Status",OR(H28="Res",H28="MR",H28="Disket",H28="Udmeldt"),H42=""),1,IF(AND(H27="Status",H28="",OR(H42=1,H42="x",H42=2)),1,IF(AND(H27="Status",H28="",H42=""),2,IF(AND(H27&lt;&gt;"Status",H28="",H42=""),1,0))))</f>
        <v>1</v>
      </c>
      <c r="E91" s="14">
        <f>IF(AND(J27="Status",OR(J28="Res",J28="MR",J28="Disket",J28="Udmeldt"),J42=""),1,IF(AND(J27="Status",J28="",OR(J42=1,J42="x",J42=2)),1,IF(AND(J27="Status",J28="",J42=""),2,IF(AND(J27&lt;&gt;"Status",J28="",J42=""),1,0))))</f>
        <v>1</v>
      </c>
      <c r="F91" s="14">
        <f>IF(AND(L27="Status",OR(L28="Res",L28="MR",L28="Disket",L28="Udmeldt"),L42=""),1,IF(AND(L27="Status",L28="",OR(L42=1,L42="x",L42=2)),1,IF(AND(L27="Status",L28="",L42=""),2,IF(AND(L27&lt;&gt;"Status",L28="",L42=""),1,0))))</f>
        <v>1</v>
      </c>
      <c r="G91" s="14">
        <f>IF(AND(N27="Status",OR(N28="Res",N28="MR",N28="Disket",N28="Udmeldt"),N42=""),1,IF(AND(N27="Status",N28="",OR(N42=1,N42="x",N42=2)),1,IF(AND(N27="Status",N28="",N42=""),2,IF(AND(N27&lt;&gt;"Status",N28="",N42=""),1,0))))</f>
        <v>1</v>
      </c>
      <c r="H91" s="14">
        <f>IF(AND(P27="Status",OR(P28="Res",P28="MR",P28="Disket",P28="Udmeldt"),P42=""),1,IF(AND(P27="Status",P28="",OR(P42=1,P42="x",P42=2)),1,IF(AND(P27="Status",P28="",P42=""),2,IF(AND(P27&lt;&gt;"Status",P28="",P42=""),1,0))))</f>
        <v>1</v>
      </c>
      <c r="I91" s="14">
        <f>IF(AND(R27="Status",OR(R28="Res",R28="MR",R28="Disket",R28="Udmeldt"),R42=""),1,IF(AND(R27="Status",R28="",OR(R42=1,R42="x",R42=2)),1,IF(AND(R27="Status",R28="",R42=""),2,IF(AND(R27&lt;&gt;"Status",R28="",R42=""),1,0))))</f>
        <v>1</v>
      </c>
      <c r="J91" s="14">
        <f>IF(AND(T27="Status",OR(T28="Res",T28="MR",T28="Disket",T28="Udmeldt"),T42=""),1,IF(AND(T27="Status",T28="",OR(T42=1,T42="x",T42=2)),1,IF(AND(T27="Status",T28="",T42=""),2,IF(AND(T27&lt;&gt;"Status",T28="",T42=""),1,0))))</f>
        <v>1</v>
      </c>
      <c r="K91" s="14">
        <f>IF(AND(V27="Status",OR(V28="Res",V28="MR",V28="Disket",V28="Udmeldt"),V42=""),1,IF(AND(V27="Status",V28="",OR(V42=1,V42="x",V42=2)),1,IF(AND(V27="Status",V28="",V42=""),2,IF(AND(V27&lt;&gt;"Status",V28="",V42=""),1,0))))</f>
        <v>1</v>
      </c>
      <c r="L91" s="14">
        <f>IF(AND(X27="Status",OR(X28="Res",X28="MR",X28="Disket",X28="Udmeldt"),X42=""),1,IF(AND(X27="Status",X28="",OR(X42=1,X42="x",X42=2)),1,IF(AND(X27="Status",X28="",X42=""),2,IF(AND(X27&lt;&gt;"Status",X28="",X42=""),1,0))))</f>
        <v>1</v>
      </c>
      <c r="M91" s="14">
        <f>IF(AND(Z27="Status",OR(Z28="Res",Z28="MR",Z28="Disket",Z28="Udmeldt"),Z42=""),1,IF(AND(Z27="Status",Z28="",OR(Z42=1,Z42="x",Z42=2)),1,IF(AND(Z27="Status",Z28="",Z42=""),2,IF(AND(Z27&lt;&gt;"Status",Z28="",Z42=""),1,0))))</f>
        <v>1</v>
      </c>
      <c r="N91" s="14">
        <f>IF(AND(AB27="Status",OR(AB28="Res",AB28="MR",AB28="Disket",AB28="Udmeldt"),AB42=""),1,IF(AND(AB27="Status",AB28="",OR(AB42=1,AB42="x",AB42=2)),1,IF(AND(AB27="Status",AB28="",AB42=""),2,IF(AND(AB27&lt;&gt;"Status",AB28="",AB42=""),1,0))))</f>
        <v>1</v>
      </c>
      <c r="O91" s="14">
        <f>IF(AND(AD27="Status",OR(AD28="Res",AD28="MR",AD28="Disket",AD28="Udmeldt"),AD42=""),1,IF(AND(AD27="Status",AD28="",OR(AD42=1,AD42="x",AD42=2)),1,IF(AND(AD27="Status",AD28="",AD42=""),2,IF(AND(AD27&lt;&gt;"Status",AD28="",AD42=""),1,0))))</f>
        <v>1</v>
      </c>
      <c r="P91" s="14">
        <f>IF(AND(AF27="Status",OR(AF28="Res",AF28="MR",AF28="Disket",AF28="Udmeldt"),AF42=""),1,IF(AND(AF27="Status",AF28="",OR(AF42=1,AF42="x",AF42=2)),1,IF(AND(AF27="Status",AF28="",AF42=""),2,IF(AND(AF27&lt;&gt;"Status",AF28="",AF42=""),1,0))))</f>
        <v>1</v>
      </c>
      <c r="Q91" s="14">
        <f>IF(AND(AH27="Status",OR(AH28="Res",AH28="MR",AH28="Disket",AH28="Udmeldt"),AH42=""),1,IF(AND(AH27="Status",AH28="",OR(AH42=1,AH42="x",AH42=2)),1,IF(AND(AH27="Status",AH28="",AH42=""),2,IF(AND(AH27&lt;&gt;"Status",AH28="",AH42=""),1,0))))</f>
        <v>1</v>
      </c>
      <c r="R91" s="14">
        <f>IF(AND(AJ27="Status",OR(AJ28="Res",AJ28="MR",AJ28="Disket",AJ28="Udmeldt"),AJ42=""),1,IF(AND(AJ27="Status",AJ28="",OR(AJ42=1,AJ42="x",AJ42=2)),1,IF(AND(AJ27="Status",AJ28="",AJ42=""),2,IF(AND(AJ27&lt;&gt;"Status",AJ28="",AJ42=""),1,0))))</f>
        <v>1</v>
      </c>
      <c r="S91" s="14">
        <f>IF(AND(AL27="Status",OR(AL28="Res",AL28="MR",AL28="Disket",AL28="Udmeldt"),AL42=""),1,IF(AND(AL27="Status",AL28="",OR(AL42=1,AL42="x",AL42=2)),1,IF(AND(AL27="Status",AL28="",AL42=""),2,IF(AND(AL27&lt;&gt;"Status",AL28="",AL42=""),1,0))))</f>
        <v>1</v>
      </c>
      <c r="T91" s="14">
        <f>IF(AND(AN27="Status",OR(AN28="Res",AN28="MR",AN28="Disket",AN28="Udmeldt"),AN42=""),1,IF(AND(AN27="Status",AN28="",OR(AN42=1,AN42="x",AN42=2)),1,IF(AND(AN27="Status",AN28="",AN42=""),2,IF(AND(AN27&lt;&gt;"Status",AN28="",AN42=""),1,0))))</f>
        <v>1</v>
      </c>
      <c r="U91" s="14"/>
      <c r="W91" s="14"/>
      <c r="Y91" s="14"/>
      <c r="AA91" s="14"/>
      <c r="AC91" s="14"/>
      <c r="AE91" s="14"/>
      <c r="AG91" s="14"/>
      <c r="AI91" s="14"/>
      <c r="AK91" s="14"/>
      <c r="AM91" s="14"/>
    </row>
    <row r="92" spans="1:39" hidden="1" x14ac:dyDescent="0.15">
      <c r="A92" s="14" t="str">
        <f t="shared" ref="A92:T92" si="1">IF(COUNTIF(A79:A91,"=1")=13,"OK",IF(COUNTIF(A79:A91,"=2")&gt;0,"","FEJL"))</f>
        <v>OK</v>
      </c>
      <c r="B92" s="14" t="str">
        <f t="shared" si="1"/>
        <v>OK</v>
      </c>
      <c r="C92" s="14" t="str">
        <f t="shared" si="1"/>
        <v>OK</v>
      </c>
      <c r="D92" s="14" t="str">
        <f t="shared" si="1"/>
        <v>OK</v>
      </c>
      <c r="E92" s="14" t="str">
        <f t="shared" si="1"/>
        <v>OK</v>
      </c>
      <c r="F92" s="14" t="str">
        <f t="shared" si="1"/>
        <v>OK</v>
      </c>
      <c r="G92" s="14" t="str">
        <f t="shared" si="1"/>
        <v>OK</v>
      </c>
      <c r="H92" s="14" t="str">
        <f t="shared" si="1"/>
        <v>OK</v>
      </c>
      <c r="I92" s="14" t="str">
        <f t="shared" si="1"/>
        <v>OK</v>
      </c>
      <c r="J92" s="14" t="str">
        <f t="shared" si="1"/>
        <v>OK</v>
      </c>
      <c r="K92" s="14" t="str">
        <f t="shared" si="1"/>
        <v>OK</v>
      </c>
      <c r="L92" s="14" t="str">
        <f t="shared" si="1"/>
        <v>OK</v>
      </c>
      <c r="M92" s="14" t="str">
        <f t="shared" si="1"/>
        <v>OK</v>
      </c>
      <c r="N92" s="14" t="str">
        <f t="shared" si="1"/>
        <v>OK</v>
      </c>
      <c r="O92" s="14" t="str">
        <f t="shared" si="1"/>
        <v>OK</v>
      </c>
      <c r="P92" s="14" t="str">
        <f t="shared" si="1"/>
        <v>OK</v>
      </c>
      <c r="Q92" s="14" t="str">
        <f t="shared" si="1"/>
        <v>OK</v>
      </c>
      <c r="R92" s="14" t="str">
        <f t="shared" si="1"/>
        <v>OK</v>
      </c>
      <c r="S92" s="14" t="str">
        <f t="shared" si="1"/>
        <v>OK</v>
      </c>
      <c r="T92" s="14" t="str">
        <f t="shared" si="1"/>
        <v>OK</v>
      </c>
      <c r="U92" s="14"/>
      <c r="W92" s="14"/>
      <c r="Y92" s="14"/>
      <c r="AA92" s="14"/>
      <c r="AC92" s="14"/>
      <c r="AE92" s="14"/>
      <c r="AG92" s="14"/>
      <c r="AI92" s="14"/>
      <c r="AK92" s="14"/>
      <c r="AM92" s="14"/>
    </row>
    <row r="93" spans="1:39" hidden="1" x14ac:dyDescent="0.15">
      <c r="A93" s="14">
        <f>IF(AND(B48="Status",OR(B49="Res",B49="MR",B49="Disket",B49="Udmeldt"),B51=""),1,IF(AND(B48="Status",B49="",OR(B51=1,B51="x",B51=2)),1,IF(AND(B48="Status",B49="",B51=""),2,IF(AND(B48&lt;&gt;"Status",B49="",B51=""),1,0))))</f>
        <v>1</v>
      </c>
      <c r="B93" s="14">
        <f>IF(AND(D48="Status",OR(D49="Res",D49="MR",D49="Disket",D49="Udmeldt"),D51=""),1,IF(AND(D48="Status",D49="",OR(D51=1,D51="x",D51=2)),1,IF(AND(D48="Status",D49="",D51=""),2,IF(AND(D48&lt;&gt;"Status",D49="",D51=""),1,0))))</f>
        <v>1</v>
      </c>
      <c r="C93" s="14">
        <f>IF(AND(F48="Status",OR(F49="Res",F49="MR",F49="Disket",F49="Udmeldt"),F51=""),1,IF(AND(F48="Status",F49="",OR(F51=1,F51="x",F51=2)),1,IF(AND(F48="Status",F49="",F51=""),2,IF(AND(F48&lt;&gt;"Status",F49="",F51=""),1,0))))</f>
        <v>1</v>
      </c>
      <c r="D93" s="14">
        <f>IF(AND(H48="Status",OR(H49="Res",H49="MR",H49="Disket",H49="Udmeldt"),H51=""),1,IF(AND(H48="Status",H49="",OR(H51=1,H51="x",H51=2)),1,IF(AND(H48="Status",H49="",H51=""),2,IF(AND(H48&lt;&gt;"Status",H49="",H51=""),1,0))))</f>
        <v>1</v>
      </c>
      <c r="E93" s="14">
        <f>IF(AND(J48="Status",OR(J49="Res",J49="MR",J49="Disket",J49="Udmeldt"),J51=""),1,IF(AND(J48="Status",J49="",OR(J51=1,J51="x",J51=2)),1,IF(AND(J48="Status",J49="",J51=""),2,IF(AND(J48&lt;&gt;"Status",J49="",J51=""),1,0))))</f>
        <v>1</v>
      </c>
      <c r="F93" s="14">
        <f>IF(AND(L48="Status",OR(L49="Res",L49="MR",L49="Disket",L49="Udmeldt"),L51=""),1,IF(AND(L48="Status",L49="",OR(L51=1,L51="x",L51=2)),1,IF(AND(L48="Status",L49="",L51=""),2,IF(AND(L48&lt;&gt;"Status",L49="",L51=""),1,0))))</f>
        <v>1</v>
      </c>
      <c r="G93" s="14">
        <f>IF(AND(N48="Status",OR(N49="Res",N49="MR",N49="Disket",N49="Udmeldt"),N51=""),1,IF(AND(N48="Status",N49="",OR(N51=1,N51="x",N51=2)),1,IF(AND(N48="Status",N49="",N51=""),2,IF(AND(N48&lt;&gt;"Status",N49="",N51=""),1,0))))</f>
        <v>1</v>
      </c>
      <c r="H93" s="14">
        <f>IF(AND(P48="Status",OR(P49="Res",P49="MR",P49="Disket",P49="Udmeldt"),P51=""),1,IF(AND(P48="Status",P49="",OR(P51=1,P51="x",P51=2)),1,IF(AND(P48="Status",P49="",P51=""),2,IF(AND(P48&lt;&gt;"Status",P49="",P51=""),1,0))))</f>
        <v>1</v>
      </c>
      <c r="I93" s="14">
        <f>IF(AND(R48="Status",OR(R49="Res",R49="MR",R49="Disket",R49="Udmeldt"),R51=""),1,IF(AND(R48="Status",R49="",OR(R51=1,R51="x",R51=2)),1,IF(AND(R48="Status",R49="",R51=""),2,IF(AND(R48&lt;&gt;"Status",R49="",R51=""),1,0))))</f>
        <v>1</v>
      </c>
      <c r="J93" s="14">
        <f>IF(AND(T48="Status",OR(T49="Res",T49="MR",T49="Disket",T49="Udmeldt"),T51=""),1,IF(AND(T48="Status",T49="",OR(T51=1,T51="x",T51=2)),1,IF(AND(T48="Status",T49="",T51=""),2,IF(AND(T48&lt;&gt;"Status",T49="",T51=""),1,0))))</f>
        <v>1</v>
      </c>
      <c r="K93" s="14">
        <f>IF(AND(V48="Status",OR(V49="Res",V49="MR",V49="Disket",V49="Udmeldt"),V51=""),1,IF(AND(V48="Status",V49="",OR(V51=1,V51="x",V51=2)),1,IF(AND(V48="Status",V49="",V51=""),2,IF(AND(V48&lt;&gt;"Status",V49="",V51=""),1,0))))</f>
        <v>1</v>
      </c>
      <c r="L93" s="14">
        <f>IF(AND(X48="Status",OR(X49="Res",X49="MR",X49="Disket",X49="Udmeldt"),X51=""),1,IF(AND(X48="Status",X49="",OR(X51=1,X51="x",X51=2)),1,IF(AND(X48="Status",X49="",X51=""),2,IF(AND(X48&lt;&gt;"Status",X49="",X51=""),1,0))))</f>
        <v>1</v>
      </c>
      <c r="M93" s="14">
        <f>IF(AND(Z48="Status",OR(Z49="Res",Z49="MR",Z49="Disket",Z49="Udmeldt"),Z51=""),1,IF(AND(Z48="Status",Z49="",OR(Z51=1,Z51="x",Z51=2)),1,IF(AND(Z48="Status",Z49="",Z51=""),2,IF(AND(Z48&lt;&gt;"Status",Z49="",Z51=""),1,0))))</f>
        <v>1</v>
      </c>
      <c r="N93" s="14">
        <f>IF(AND(AB48="Status",OR(AB49="Res",AB49="MR",AB49="Disket",AB49="Udmeldt"),AB51=""),1,IF(AND(AB48="Status",AB49="",OR(AB51=1,AB51="x",AB51=2)),1,IF(AND(AB48="Status",AB49="",AB51=""),2,IF(AND(AB48&lt;&gt;"Status",AB49="",AB51=""),1,0))))</f>
        <v>1</v>
      </c>
      <c r="O93" s="14">
        <f>IF(AND(AD48="Status",OR(AD49="Res",AD49="MR",AD49="Disket",AD49="Udmeldt"),AD51=""),1,IF(AND(AD48="Status",AD49="",OR(AD51=1,AD51="x",AD51=2)),1,IF(AND(AD48="Status",AD49="",AD51=""),2,IF(AND(AD48&lt;&gt;"Status",AD49="",AD51=""),1,0))))</f>
        <v>1</v>
      </c>
      <c r="P93" s="14">
        <f>IF(AND(AF48="Status",OR(AF49="Res",AF49="MR",AF49="Disket",AF49="Udmeldt"),AF51=""),1,IF(AND(AF48="Status",AF49="",OR(AF51=1,AF51="x",AF51=2)),1,IF(AND(AF48="Status",AF49="",AF51=""),2,IF(AND(AF48&lt;&gt;"Status",AF49="",AF51=""),1,0))))</f>
        <v>1</v>
      </c>
      <c r="Q93" s="14">
        <f>IF(AND(AH48="Status",OR(AH49="Res",AH49="MR",AH49="Disket",AH49="Udmeldt"),AH51=""),1,IF(AND(AH48="Status",AH49="",OR(AH51=1,AH51="x",AH51=2)),1,IF(AND(AH48="Status",AH49="",AH51=""),2,IF(AND(AH48&lt;&gt;"Status",AH49="",AH51=""),1,0))))</f>
        <v>1</v>
      </c>
      <c r="R93" s="14">
        <f>IF(AND(AJ48="Status",OR(AJ49="Res",AJ49="MR",AJ49="Disket",AJ49="Udmeldt"),AJ51=""),1,IF(AND(AJ48="Status",AJ49="",OR(AJ51=1,AJ51="x",AJ51=2)),1,IF(AND(AJ48="Status",AJ49="",AJ51=""),2,IF(AND(AJ48&lt;&gt;"Status",AJ49="",AJ51=""),1,0))))</f>
        <v>1</v>
      </c>
      <c r="S93" s="14">
        <f>IF(AND(AL48="Status",OR(AL49="Res",AL49="MR",AL49="Disket",AL49="Udmeldt"),AL51=""),1,IF(AND(AL48="Status",AL49="",OR(AL51=1,AL51="x",AL51=2)),1,IF(AND(AL48="Status",AL49="",AL51=""),2,IF(AND(AL48&lt;&gt;"Status",AL49="",AL51=""),1,0))))</f>
        <v>1</v>
      </c>
      <c r="T93" s="14">
        <f>IF(AND(AN48="Status",OR(AN49="Res",AN49="MR",AN49="Disket",AN49="Udmeldt"),AN51=""),1,IF(AND(AN48="Status",AN49="",OR(AN51=1,AN51="x",AN51=2)),1,IF(AND(AN48="Status",AN49="",AN51=""),2,IF(AND(AN48&lt;&gt;"Status",AN49="",AN51=""),1,0))))</f>
        <v>1</v>
      </c>
      <c r="U93" s="14"/>
      <c r="W93" s="14"/>
      <c r="Y93" s="14"/>
      <c r="AA93" s="14"/>
      <c r="AC93" s="14"/>
      <c r="AE93" s="14"/>
      <c r="AG93" s="14"/>
      <c r="AI93" s="14"/>
      <c r="AK93" s="14"/>
      <c r="AM93" s="14"/>
    </row>
    <row r="94" spans="1:39" hidden="1" x14ac:dyDescent="0.15">
      <c r="A94" s="14">
        <f>IF(AND(B48="Status",OR(B49="Res",B49="MR",B49="Disket",B49="Udmeldt"),B52=""),1,IF(AND(B48="Status",B49="",OR(B52=1,B52="x",B52=2)),1,IF(AND(B48="Status",B49="",B52=""),2,IF(AND(B48&lt;&gt;"Status",B49="",B52=""),1,0))))</f>
        <v>1</v>
      </c>
      <c r="B94" s="14">
        <f>IF(AND(D48="Status",OR(D49="Res",D49="MR",D49="Disket",D49="Udmeldt"),D52=""),1,IF(AND(D48="Status",D49="",OR(D52=1,D52="x",D52=2)),1,IF(AND(D48="Status",D49="",D52=""),2,IF(AND(D48&lt;&gt;"Status",D49="",D52=""),1,0))))</f>
        <v>1</v>
      </c>
      <c r="C94" s="14">
        <f>IF(AND(F48="Status",OR(F49="Res",F49="MR",F49="Disket",F49="Udmeldt"),F52=""),1,IF(AND(F48="Status",F49="",OR(F52=1,F52="x",F52=2)),1,IF(AND(F48="Status",F49="",F52=""),2,IF(AND(F48&lt;&gt;"Status",F49="",F52=""),1,0))))</f>
        <v>1</v>
      </c>
      <c r="D94" s="14">
        <f>IF(AND(H48="Status",OR(H49="Res",H49="MR",H49="Disket",H49="Udmeldt"),H52=""),1,IF(AND(H48="Status",H49="",OR(H52=1,H52="x",H52=2)),1,IF(AND(H48="Status",H49="",H52=""),2,IF(AND(H48&lt;&gt;"Status",H49="",H52=""),1,0))))</f>
        <v>1</v>
      </c>
      <c r="E94" s="14">
        <f>IF(AND(J48="Status",OR(J49="Res",J49="MR",J49="Disket",J49="Udmeldt"),J52=""),1,IF(AND(J48="Status",J49="",OR(J52=1,J52="x",J52=2)),1,IF(AND(J48="Status",J49="",J52=""),2,IF(AND(J48&lt;&gt;"Status",J49="",J52=""),1,0))))</f>
        <v>1</v>
      </c>
      <c r="F94" s="14">
        <f>IF(AND(L48="Status",OR(L49="Res",L49="MR",L49="Disket",L49="Udmeldt"),L52=""),1,IF(AND(L48="Status",L49="",OR(L52=1,L52="x",L52=2)),1,IF(AND(L48="Status",L49="",L52=""),2,IF(AND(L48&lt;&gt;"Status",L49="",L52=""),1,0))))</f>
        <v>1</v>
      </c>
      <c r="G94" s="14">
        <f>IF(AND(N48="Status",OR(N49="Res",N49="MR",N49="Disket",N49="Udmeldt"),N52=""),1,IF(AND(N48="Status",N49="",OR(N52=1,N52="x",N52=2)),1,IF(AND(N48="Status",N49="",N52=""),2,IF(AND(N48&lt;&gt;"Status",N49="",N52=""),1,0))))</f>
        <v>1</v>
      </c>
      <c r="H94" s="14">
        <f>IF(AND(P48="Status",OR(P49="Res",P49="MR",P49="Disket",P49="Udmeldt"),P52=""),1,IF(AND(P48="Status",P49="",OR(P52=1,P52="x",P52=2)),1,IF(AND(P48="Status",P49="",P52=""),2,IF(AND(P48&lt;&gt;"Status",P49="",P52=""),1,0))))</f>
        <v>1</v>
      </c>
      <c r="I94" s="14">
        <f>IF(AND(R48="Status",OR(R49="Res",R49="MR",R49="Disket",R49="Udmeldt"),R52=""),1,IF(AND(R48="Status",R49="",OR(R52=1,R52="x",R52=2)),1,IF(AND(R48="Status",R49="",R52=""),2,IF(AND(R48&lt;&gt;"Status",R49="",R52=""),1,0))))</f>
        <v>1</v>
      </c>
      <c r="J94" s="14">
        <f>IF(AND(T48="Status",OR(T49="Res",T49="MR",T49="Disket",T49="Udmeldt"),T52=""),1,IF(AND(T48="Status",T49="",OR(T52=1,T52="x",T52=2)),1,IF(AND(T48="Status",T49="",T52=""),2,IF(AND(T48&lt;&gt;"Status",T49="",T52=""),1,0))))</f>
        <v>1</v>
      </c>
      <c r="K94" s="14">
        <f>IF(AND(V48="Status",OR(V49="Res",V49="MR",V49="Disket",V49="Udmeldt"),V52=""),1,IF(AND(V48="Status",V49="",OR(V52=1,V52="x",V52=2)),1,IF(AND(V48="Status",V49="",V52=""),2,IF(AND(V48&lt;&gt;"Status",V49="",V52=""),1,0))))</f>
        <v>1</v>
      </c>
      <c r="L94" s="14">
        <f>IF(AND(X48="Status",OR(X49="Res",X49="MR",X49="Disket",X49="Udmeldt"),X52=""),1,IF(AND(X48="Status",X49="",OR(X52=1,X52="x",X52=2)),1,IF(AND(X48="Status",X49="",X52=""),2,IF(AND(X48&lt;&gt;"Status",X49="",X52=""),1,0))))</f>
        <v>1</v>
      </c>
      <c r="M94" s="14">
        <f>IF(AND(Z48="Status",OR(Z49="Res",Z49="MR",Z49="Disket",Z49="Udmeldt"),Z52=""),1,IF(AND(Z48="Status",Z49="",OR(Z52=1,Z52="x",Z52=2)),1,IF(AND(Z48="Status",Z49="",Z52=""),2,IF(AND(Z48&lt;&gt;"Status",Z49="",Z52=""),1,0))))</f>
        <v>1</v>
      </c>
      <c r="N94" s="14">
        <f>IF(AND(AB48="Status",OR(AB49="Res",AB49="MR",AB49="Disket",AB49="Udmeldt"),AB52=""),1,IF(AND(AB48="Status",AB49="",OR(AB52=1,AB52="x",AB52=2)),1,IF(AND(AB48="Status",AB49="",AB52=""),2,IF(AND(AB48&lt;&gt;"Status",AB49="",AB52=""),1,0))))</f>
        <v>1</v>
      </c>
      <c r="O94" s="14">
        <f>IF(AND(AD48="Status",OR(AD49="Res",AD49="MR",AD49="Disket",AD49="Udmeldt"),AD52=""),1,IF(AND(AD48="Status",AD49="",OR(AD52=1,AD52="x",AD52=2)),1,IF(AND(AD48="Status",AD49="",AD52=""),2,IF(AND(AD48&lt;&gt;"Status",AD49="",AD52=""),1,0))))</f>
        <v>1</v>
      </c>
      <c r="P94" s="14">
        <f>IF(AND(AF48="Status",OR(AF49="Res",AF49="MR",AF49="Disket",AF49="Udmeldt"),AF52=""),1,IF(AND(AF48="Status",AF49="",OR(AF52=1,AF52="x",AF52=2)),1,IF(AND(AF48="Status",AF49="",AF52=""),2,IF(AND(AF48&lt;&gt;"Status",AF49="",AF52=""),1,0))))</f>
        <v>1</v>
      </c>
      <c r="Q94" s="14">
        <f>IF(AND(AH48="Status",OR(AH49="Res",AH49="MR",AH49="Disket",AH49="Udmeldt"),AH52=""),1,IF(AND(AH48="Status",AH49="",OR(AH52=1,AH52="x",AH52=2)),1,IF(AND(AH48="Status",AH49="",AH52=""),2,IF(AND(AH48&lt;&gt;"Status",AH49="",AH52=""),1,0))))</f>
        <v>1</v>
      </c>
      <c r="R94" s="14">
        <f>IF(AND(AJ48="Status",OR(AJ49="Res",AJ49="MR",AJ49="Disket",AJ49="Udmeldt"),AJ52=""),1,IF(AND(AJ48="Status",AJ49="",OR(AJ52=1,AJ52="x",AJ52=2)),1,IF(AND(AJ48="Status",AJ49="",AJ52=""),2,IF(AND(AJ48&lt;&gt;"Status",AJ49="",AJ52=""),1,0))))</f>
        <v>1</v>
      </c>
      <c r="S94" s="14">
        <f>IF(AND(AL48="Status",OR(AL49="Res",AL49="MR",AL49="Disket",AL49="Udmeldt"),AL52=""),1,IF(AND(AL48="Status",AL49="",OR(AL52=1,AL52="x",AL52=2)),1,IF(AND(AL48="Status",AL49="",AL52=""),2,IF(AND(AL48&lt;&gt;"Status",AL49="",AL52=""),1,0))))</f>
        <v>1</v>
      </c>
      <c r="T94" s="14">
        <f>IF(AND(AN48="Status",OR(AN49="Res",AN49="MR",AN49="Disket",AN49="Udmeldt"),AN52=""),1,IF(AND(AN48="Status",AN49="",OR(AN52=1,AN52="x",AN52=2)),1,IF(AND(AN48="Status",AN49="",AN52=""),2,IF(AND(AN48&lt;&gt;"Status",AN49="",AN52=""),1,0))))</f>
        <v>1</v>
      </c>
      <c r="U94" s="14"/>
      <c r="W94" s="14"/>
      <c r="Y94" s="14"/>
      <c r="AA94" s="14"/>
      <c r="AC94" s="14"/>
      <c r="AE94" s="14"/>
      <c r="AG94" s="14"/>
      <c r="AI94" s="14"/>
      <c r="AK94" s="14"/>
      <c r="AM94" s="14"/>
    </row>
    <row r="95" spans="1:39" hidden="1" x14ac:dyDescent="0.15">
      <c r="A95" s="14">
        <f>IF(AND(B48="Status",OR(B49="Res",B49="MR",B49="Disket",B49="Udmeldt"),B53=""),1,IF(AND(B48="Status",B49="",OR(B53=1,B53="x",B53=2)),1,IF(AND(B48="Status",B49="",B53=""),2,IF(AND(B48&lt;&gt;"Status",B49="",B53=""),1,0))))</f>
        <v>1</v>
      </c>
      <c r="B95" s="14">
        <f>IF(AND(D48="Status",OR(D49="Res",D49="MR",D49="Disket",D49="Udmeldt"),D53=""),1,IF(AND(D48="Status",D49="",OR(D53=1,D53="x",D53=2)),1,IF(AND(D48="Status",D49="",D53=""),2,IF(AND(D48&lt;&gt;"Status",D49="",D53=""),1,0))))</f>
        <v>1</v>
      </c>
      <c r="C95" s="14">
        <f>IF(AND(F48="Status",OR(F49="Res",F49="MR",F49="Disket",F49="Udmeldt"),F53=""),1,IF(AND(F48="Status",F49="",OR(F53=1,F53="x",F53=2)),1,IF(AND(F48="Status",F49="",F53=""),2,IF(AND(F48&lt;&gt;"Status",F49="",F53=""),1,0))))</f>
        <v>1</v>
      </c>
      <c r="D95" s="14">
        <f>IF(AND(H48="Status",OR(H49="Res",H49="MR",H49="Disket",H49="Udmeldt"),H53=""),1,IF(AND(H48="Status",H49="",OR(H53=1,H53="x",H53=2)),1,IF(AND(H48="Status",H49="",H53=""),2,IF(AND(H48&lt;&gt;"Status",H49="",H53=""),1,0))))</f>
        <v>1</v>
      </c>
      <c r="E95" s="14">
        <f>IF(AND(J48="Status",OR(J49="Res",J49="MR",J49="Disket",J49="Udmeldt"),J53=""),1,IF(AND(J48="Status",J49="",OR(J53=1,J53="x",J53=2)),1,IF(AND(J48="Status",J49="",J53=""),2,IF(AND(J48&lt;&gt;"Status",J49="",J53=""),1,0))))</f>
        <v>1</v>
      </c>
      <c r="F95" s="14">
        <f>IF(AND(L48="Status",OR(L49="Res",L49="MR",L49="Disket",L49="Udmeldt"),L53=""),1,IF(AND(L48="Status",L49="",OR(L53=1,L53="x",L53=2)),1,IF(AND(L48="Status",L49="",L53=""),2,IF(AND(L48&lt;&gt;"Status",L49="",L53=""),1,0))))</f>
        <v>1</v>
      </c>
      <c r="G95" s="14">
        <f>IF(AND(N48="Status",OR(N49="Res",N49="MR",N49="Disket",N49="Udmeldt"),N53=""),1,IF(AND(N48="Status",N49="",OR(N53=1,N53="x",N53=2)),1,IF(AND(N48="Status",N49="",N53=""),2,IF(AND(N48&lt;&gt;"Status",N49="",N53=""),1,0))))</f>
        <v>1</v>
      </c>
      <c r="H95" s="14">
        <f>IF(AND(P48="Status",OR(P49="Res",P49="MR",P49="Disket",P49="Udmeldt"),P53=""),1,IF(AND(P48="Status",P49="",OR(P53=1,P53="x",P53=2)),1,IF(AND(P48="Status",P49="",P53=""),2,IF(AND(P48&lt;&gt;"Status",P49="",P53=""),1,0))))</f>
        <v>1</v>
      </c>
      <c r="I95" s="14">
        <f>IF(AND(R48="Status",OR(R49="Res",R49="MR",R49="Disket",R49="Udmeldt"),R53=""),1,IF(AND(R48="Status",R49="",OR(R53=1,R53="x",R53=2)),1,IF(AND(R48="Status",R49="",R53=""),2,IF(AND(R48&lt;&gt;"Status",R49="",R53=""),1,0))))</f>
        <v>1</v>
      </c>
      <c r="J95" s="14">
        <f>IF(AND(T48="Status",OR(T49="Res",T49="MR",T49="Disket",T49="Udmeldt"),T53=""),1,IF(AND(T48="Status",T49="",OR(T53=1,T53="x",T53=2)),1,IF(AND(T48="Status",T49="",T53=""),2,IF(AND(T48&lt;&gt;"Status",T49="",T53=""),1,0))))</f>
        <v>1</v>
      </c>
      <c r="K95" s="14">
        <f>IF(AND(V48="Status",OR(V49="Res",V49="MR",V49="Disket",V49="Udmeldt"),V53=""),1,IF(AND(V48="Status",V49="",OR(V53=1,V53="x",V53=2)),1,IF(AND(V48="Status",V49="",V53=""),2,IF(AND(V48&lt;&gt;"Status",V49="",V53=""),1,0))))</f>
        <v>1</v>
      </c>
      <c r="L95" s="14">
        <f>IF(AND(X48="Status",OR(X49="Res",X49="MR",X49="Disket",X49="Udmeldt"),X53=""),1,IF(AND(X48="Status",X49="",OR(X53=1,X53="x",X53=2)),1,IF(AND(X48="Status",X49="",X53=""),2,IF(AND(X48&lt;&gt;"Status",X49="",X53=""),1,0))))</f>
        <v>1</v>
      </c>
      <c r="M95" s="14">
        <f>IF(AND(Z48="Status",OR(Z49="Res",Z49="MR",Z49="Disket",Z49="Udmeldt"),Z53=""),1,IF(AND(Z48="Status",Z49="",OR(Z53=1,Z53="x",Z53=2)),1,IF(AND(Z48="Status",Z49="",Z53=""),2,IF(AND(Z48&lt;&gt;"Status",Z49="",Z53=""),1,0))))</f>
        <v>1</v>
      </c>
      <c r="N95" s="14">
        <f>IF(AND(AB48="Status",OR(AB49="Res",AB49="MR",AB49="Disket",AB49="Udmeldt"),AB53=""),1,IF(AND(AB48="Status",AB49="",OR(AB53=1,AB53="x",AB53=2)),1,IF(AND(AB48="Status",AB49="",AB53=""),2,IF(AND(AB48&lt;&gt;"Status",AB49="",AB53=""),1,0))))</f>
        <v>1</v>
      </c>
      <c r="O95" s="14">
        <f>IF(AND(AD48="Status",OR(AD49="Res",AD49="MR",AD49="Disket",AD49="Udmeldt"),AD53=""),1,IF(AND(AD48="Status",AD49="",OR(AD53=1,AD53="x",AD53=2)),1,IF(AND(AD48="Status",AD49="",AD53=""),2,IF(AND(AD48&lt;&gt;"Status",AD49="",AD53=""),1,0))))</f>
        <v>1</v>
      </c>
      <c r="P95" s="14">
        <f>IF(AND(AF48="Status",OR(AF49="Res",AF49="MR",AF49="Disket",AF49="Udmeldt"),AF53=""),1,IF(AND(AF48="Status",AF49="",OR(AF53=1,AF53="x",AF53=2)),1,IF(AND(AF48="Status",AF49="",AF53=""),2,IF(AND(AF48&lt;&gt;"Status",AF49="",AF53=""),1,0))))</f>
        <v>1</v>
      </c>
      <c r="Q95" s="14">
        <f>IF(AND(AH48="Status",OR(AH49="Res",AH49="MR",AH49="Disket",AH49="Udmeldt"),AH53=""),1,IF(AND(AH48="Status",AH49="",OR(AH53=1,AH53="x",AH53=2)),1,IF(AND(AH48="Status",AH49="",AH53=""),2,IF(AND(AH48&lt;&gt;"Status",AH49="",AH53=""),1,0))))</f>
        <v>1</v>
      </c>
      <c r="R95" s="14">
        <f>IF(AND(AJ48="Status",OR(AJ49="Res",AJ49="MR",AJ49="Disket",AJ49="Udmeldt"),AJ53=""),1,IF(AND(AJ48="Status",AJ49="",OR(AJ53=1,AJ53="x",AJ53=2)),1,IF(AND(AJ48="Status",AJ49="",AJ53=""),2,IF(AND(AJ48&lt;&gt;"Status",AJ49="",AJ53=""),1,0))))</f>
        <v>1</v>
      </c>
      <c r="S95" s="14">
        <f>IF(AND(AL48="Status",OR(AL49="Res",AL49="MR",AL49="Disket",AL49="Udmeldt"),AL53=""),1,IF(AND(AL48="Status",AL49="",OR(AL53=1,AL53="x",AL53=2)),1,IF(AND(AL48="Status",AL49="",AL53=""),2,IF(AND(AL48&lt;&gt;"Status",AL49="",AL53=""),1,0))))</f>
        <v>1</v>
      </c>
      <c r="T95" s="14">
        <f>IF(AND(AN48="Status",OR(AN49="Res",AN49="MR",AN49="Disket",AN49="Udmeldt"),AN53=""),1,IF(AND(AN48="Status",AN49="",OR(AN53=1,AN53="x",AN53=2)),1,IF(AND(AN48="Status",AN49="",AN53=""),2,IF(AND(AN48&lt;&gt;"Status",AN49="",AN53=""),1,0))))</f>
        <v>1</v>
      </c>
      <c r="U95" s="14"/>
      <c r="W95" s="14"/>
      <c r="Y95" s="14"/>
      <c r="AA95" s="14"/>
      <c r="AC95" s="14"/>
      <c r="AE95" s="14"/>
      <c r="AG95" s="14"/>
      <c r="AI95" s="14"/>
      <c r="AK95" s="14"/>
      <c r="AM95" s="14"/>
    </row>
    <row r="96" spans="1:39" hidden="1" x14ac:dyDescent="0.15">
      <c r="A96" s="14">
        <f>IF(AND(B48="Status",OR(B49="Res",B49="MR",B49="Disket",B49="Udmeldt"),B54=""),1,IF(AND(B48="Status",B49="",OR(B54=1,B54="x",B54=2)),1,IF(AND(B48="Status",B49="",B54=""),2,IF(AND(B48&lt;&gt;"Status",B49="",B54=""),1,0))))</f>
        <v>1</v>
      </c>
      <c r="B96" s="14">
        <f>IF(AND(D48="Status",OR(D49="Res",D49="MR",D49="Disket",D49="Udmeldt"),D54=""),1,IF(AND(D48="Status",D49="",OR(D54=1,D54="x",D54=2)),1,IF(AND(D48="Status",D49="",D54=""),2,IF(AND(D48&lt;&gt;"Status",D49="",D54=""),1,0))))</f>
        <v>1</v>
      </c>
      <c r="C96" s="14">
        <f>IF(AND(F48="Status",OR(F49="Res",F49="MR",F49="Disket",F49="Udmeldt"),F54=""),1,IF(AND(F48="Status",F49="",OR(F54=1,F54="x",F54=2)),1,IF(AND(F48="Status",F49="",F54=""),2,IF(AND(F48&lt;&gt;"Status",F49="",F54=""),1,0))))</f>
        <v>1</v>
      </c>
      <c r="D96" s="14">
        <f>IF(AND(H48="Status",OR(H49="Res",H49="MR",H49="Disket",H49="Udmeldt"),H54=""),1,IF(AND(H48="Status",H49="",OR(H54=1,H54="x",H54=2)),1,IF(AND(H48="Status",H49="",H54=""),2,IF(AND(H48&lt;&gt;"Status",H49="",H54=""),1,0))))</f>
        <v>1</v>
      </c>
      <c r="E96" s="14">
        <f>IF(AND(J48="Status",OR(J49="Res",J49="MR",J49="Disket",J49="Udmeldt"),J54=""),1,IF(AND(J48="Status",J49="",OR(J54=1,J54="x",J54=2)),1,IF(AND(J48="Status",J49="",J54=""),2,IF(AND(J48&lt;&gt;"Status",J49="",J54=""),1,0))))</f>
        <v>1</v>
      </c>
      <c r="F96" s="14">
        <f>IF(AND(L48="Status",OR(L49="Res",L49="MR",L49="Disket",L49="Udmeldt"),L54=""),1,IF(AND(L48="Status",L49="",OR(L54=1,L54="x",L54=2)),1,IF(AND(L48="Status",L49="",L54=""),2,IF(AND(L48&lt;&gt;"Status",L49="",L54=""),1,0))))</f>
        <v>1</v>
      </c>
      <c r="G96" s="14">
        <f>IF(AND(N48="Status",OR(N49="Res",N49="MR",N49="Disket",N49="Udmeldt"),N54=""),1,IF(AND(N48="Status",N49="",OR(N54=1,N54="x",N54=2)),1,IF(AND(N48="Status",N49="",N54=""),2,IF(AND(N48&lt;&gt;"Status",N49="",N54=""),1,0))))</f>
        <v>1</v>
      </c>
      <c r="H96" s="14">
        <f>IF(AND(P48="Status",OR(P49="Res",P49="MR",P49="Disket",P49="Udmeldt"),P54=""),1,IF(AND(P48="Status",P49="",OR(P54=1,P54="x",P54=2)),1,IF(AND(P48="Status",P49="",P54=""),2,IF(AND(P48&lt;&gt;"Status",P49="",P54=""),1,0))))</f>
        <v>1</v>
      </c>
      <c r="I96" s="14">
        <f>IF(AND(R48="Status",OR(R49="Res",R49="MR",R49="Disket",R49="Udmeldt"),R54=""),1,IF(AND(R48="Status",R49="",OR(R54=1,R54="x",R54=2)),1,IF(AND(R48="Status",R49="",R54=""),2,IF(AND(R48&lt;&gt;"Status",R49="",R54=""),1,0))))</f>
        <v>1</v>
      </c>
      <c r="J96" s="14">
        <f>IF(AND(T48="Status",OR(T49="Res",T49="MR",T49="Disket",T49="Udmeldt"),T54=""),1,IF(AND(T48="Status",T49="",OR(T54=1,T54="x",T54=2)),1,IF(AND(T48="Status",T49="",T54=""),2,IF(AND(T48&lt;&gt;"Status",T49="",T54=""),1,0))))</f>
        <v>1</v>
      </c>
      <c r="K96" s="14">
        <f>IF(AND(V48="Status",OR(V49="Res",V49="MR",V49="Disket",V49="Udmeldt"),V54=""),1,IF(AND(V48="Status",V49="",OR(V54=1,V54="x",V54=2)),1,IF(AND(V48="Status",V49="",V54=""),2,IF(AND(V48&lt;&gt;"Status",V49="",V54=""),1,0))))</f>
        <v>1</v>
      </c>
      <c r="L96" s="14">
        <f>IF(AND(X48="Status",OR(X49="Res",X49="MR",X49="Disket",X49="Udmeldt"),X54=""),1,IF(AND(X48="Status",X49="",OR(X54=1,X54="x",X54=2)),1,IF(AND(X48="Status",X49="",X54=""),2,IF(AND(X48&lt;&gt;"Status",X49="",X54=""),1,0))))</f>
        <v>1</v>
      </c>
      <c r="M96" s="14">
        <f>IF(AND(Z48="Status",OR(Z49="Res",Z49="MR",Z49="Disket",Z49="Udmeldt"),Z54=""),1,IF(AND(Z48="Status",Z49="",OR(Z54=1,Z54="x",Z54=2)),1,IF(AND(Z48="Status",Z49="",Z54=""),2,IF(AND(Z48&lt;&gt;"Status",Z49="",Z54=""),1,0))))</f>
        <v>1</v>
      </c>
      <c r="N96" s="14">
        <f>IF(AND(AB48="Status",OR(AB49="Res",AB49="MR",AB49="Disket",AB49="Udmeldt"),AB54=""),1,IF(AND(AB48="Status",AB49="",OR(AB54=1,AB54="x",AB54=2)),1,IF(AND(AB48="Status",AB49="",AB54=""),2,IF(AND(AB48&lt;&gt;"Status",AB49="",AB54=""),1,0))))</f>
        <v>1</v>
      </c>
      <c r="O96" s="14">
        <f>IF(AND(AD48="Status",OR(AD49="Res",AD49="MR",AD49="Disket",AD49="Udmeldt"),AD54=""),1,IF(AND(AD48="Status",AD49="",OR(AD54=1,AD54="x",AD54=2)),1,IF(AND(AD48="Status",AD49="",AD54=""),2,IF(AND(AD48&lt;&gt;"Status",AD49="",AD54=""),1,0))))</f>
        <v>1</v>
      </c>
      <c r="P96" s="14">
        <f>IF(AND(AF48="Status",OR(AF49="Res",AF49="MR",AF49="Disket",AF49="Udmeldt"),AF54=""),1,IF(AND(AF48="Status",AF49="",OR(AF54=1,AF54="x",AF54=2)),1,IF(AND(AF48="Status",AF49="",AF54=""),2,IF(AND(AF48&lt;&gt;"Status",AF49="",AF54=""),1,0))))</f>
        <v>1</v>
      </c>
      <c r="Q96" s="14">
        <f>IF(AND(AH48="Status",OR(AH49="Res",AH49="MR",AH49="Disket",AH49="Udmeldt"),AH54=""),1,IF(AND(AH48="Status",AH49="",OR(AH54=1,AH54="x",AH54=2)),1,IF(AND(AH48="Status",AH49="",AH54=""),2,IF(AND(AH48&lt;&gt;"Status",AH49="",AH54=""),1,0))))</f>
        <v>1</v>
      </c>
      <c r="R96" s="14">
        <f>IF(AND(AJ48="Status",OR(AJ49="Res",AJ49="MR",AJ49="Disket",AJ49="Udmeldt"),AJ54=""),1,IF(AND(AJ48="Status",AJ49="",OR(AJ54=1,AJ54="x",AJ54=2)),1,IF(AND(AJ48="Status",AJ49="",AJ54=""),2,IF(AND(AJ48&lt;&gt;"Status",AJ49="",AJ54=""),1,0))))</f>
        <v>1</v>
      </c>
      <c r="S96" s="14">
        <f>IF(AND(AL48="Status",OR(AL49="Res",AL49="MR",AL49="Disket",AL49="Udmeldt"),AL54=""),1,IF(AND(AL48="Status",AL49="",OR(AL54=1,AL54="x",AL54=2)),1,IF(AND(AL48="Status",AL49="",AL54=""),2,IF(AND(AL48&lt;&gt;"Status",AL49="",AL54=""),1,0))))</f>
        <v>1</v>
      </c>
      <c r="T96" s="14">
        <f>IF(AND(AN48="Status",OR(AN49="Res",AN49="MR",AN49="Disket",AN49="Udmeldt"),AN54=""),1,IF(AND(AN48="Status",AN49="",OR(AN54=1,AN54="x",AN54=2)),1,IF(AND(AN48="Status",AN49="",AN54=""),2,IF(AND(AN48&lt;&gt;"Status",AN49="",AN54=""),1,0))))</f>
        <v>1</v>
      </c>
      <c r="U96" s="14"/>
      <c r="W96" s="14"/>
      <c r="Y96" s="14"/>
      <c r="AA96" s="14"/>
      <c r="AC96" s="14"/>
      <c r="AE96" s="14"/>
      <c r="AG96" s="14"/>
      <c r="AI96" s="14"/>
      <c r="AK96" s="14"/>
      <c r="AM96" s="14"/>
    </row>
    <row r="97" spans="1:39" hidden="1" x14ac:dyDescent="0.15">
      <c r="A97" s="14">
        <f>IF(AND(B48="Status",OR(B49="Res",B49="MR",B49="Disket",B49="Udmeldt"),B55=""),1,IF(AND(B48="Status",B49="",OR(B55=1,B55="x",B55=2)),1,IF(AND(B48="Status",B49="",B55=""),2,IF(AND(B48&lt;&gt;"Status",B49="",B55=""),1,0))))</f>
        <v>1</v>
      </c>
      <c r="B97" s="14">
        <f>IF(AND(D48="Status",OR(D49="Res",D49="MR",D49="Disket",D49="Udmeldt"),D55=""),1,IF(AND(D48="Status",D49="",OR(D55=1,D55="x",D55=2)),1,IF(AND(D48="Status",D49="",D55=""),2,IF(AND(D48&lt;&gt;"Status",D49="",D55=""),1,0))))</f>
        <v>1</v>
      </c>
      <c r="C97" s="14">
        <f>IF(AND(F48="Status",OR(F49="Res",F49="MR",F49="Disket",F49="Udmeldt"),F55=""),1,IF(AND(F48="Status",F49="",OR(F55=1,F55="x",F55=2)),1,IF(AND(F48="Status",F49="",F55=""),2,IF(AND(F48&lt;&gt;"Status",F49="",F55=""),1,0))))</f>
        <v>1</v>
      </c>
      <c r="D97" s="14">
        <f>IF(AND(H48="Status",OR(H49="Res",H49="MR",H49="Disket",H49="Udmeldt"),H55=""),1,IF(AND(H48="Status",H49="",OR(H55=1,H55="x",H55=2)),1,IF(AND(H48="Status",H49="",H55=""),2,IF(AND(H48&lt;&gt;"Status",H49="",H55=""),1,0))))</f>
        <v>1</v>
      </c>
      <c r="E97" s="14">
        <f>IF(AND(J48="Status",OR(J49="Res",J49="MR",J49="Disket",J49="Udmeldt"),J55=""),1,IF(AND(J48="Status",J49="",OR(J55=1,J55="x",J55=2)),1,IF(AND(J48="Status",J49="",J55=""),2,IF(AND(J48&lt;&gt;"Status",J49="",J55=""),1,0))))</f>
        <v>1</v>
      </c>
      <c r="F97" s="14">
        <f>IF(AND(L48="Status",OR(L49="Res",L49="MR",L49="Disket",L49="Udmeldt"),L55=""),1,IF(AND(L48="Status",L49="",OR(L55=1,L55="x",L55=2)),1,IF(AND(L48="Status",L49="",L55=""),2,IF(AND(L48&lt;&gt;"Status",L49="",L55=""),1,0))))</f>
        <v>1</v>
      </c>
      <c r="G97" s="14">
        <f>IF(AND(N48="Status",OR(N49="Res",N49="MR",N49="Disket",N49="Udmeldt"),N55=""),1,IF(AND(N48="Status",N49="",OR(N55=1,N55="x",N55=2)),1,IF(AND(N48="Status",N49="",N55=""),2,IF(AND(N48&lt;&gt;"Status",N49="",N55=""),1,0))))</f>
        <v>1</v>
      </c>
      <c r="H97" s="14">
        <f>IF(AND(P48="Status",OR(P49="Res",P49="MR",P49="Disket",P49="Udmeldt"),P55=""),1,IF(AND(P48="Status",P49="",OR(P55=1,P55="x",P55=2)),1,IF(AND(P48="Status",P49="",P55=""),2,IF(AND(P48&lt;&gt;"Status",P49="",P55=""),1,0))))</f>
        <v>1</v>
      </c>
      <c r="I97" s="14">
        <f>IF(AND(R48="Status",OR(R49="Res",R49="MR",R49="Disket",R49="Udmeldt"),R55=""),1,IF(AND(R48="Status",R49="",OR(R55=1,R55="x",R55=2)),1,IF(AND(R48="Status",R49="",R55=""),2,IF(AND(R48&lt;&gt;"Status",R49="",R55=""),1,0))))</f>
        <v>1</v>
      </c>
      <c r="J97" s="14">
        <f>IF(AND(T48="Status",OR(T49="Res",T49="MR",T49="Disket",T49="Udmeldt"),T55=""),1,IF(AND(T48="Status",T49="",OR(T55=1,T55="x",T55=2)),1,IF(AND(T48="Status",T49="",T55=""),2,IF(AND(T48&lt;&gt;"Status",T49="",T55=""),1,0))))</f>
        <v>1</v>
      </c>
      <c r="K97" s="14">
        <f>IF(AND(V48="Status",OR(V49="Res",V49="MR",V49="Disket",V49="Udmeldt"),V55=""),1,IF(AND(V48="Status",V49="",OR(V55=1,V55="x",V55=2)),1,IF(AND(V48="Status",V49="",V55=""),2,IF(AND(V48&lt;&gt;"Status",V49="",V55=""),1,0))))</f>
        <v>1</v>
      </c>
      <c r="L97" s="14">
        <f>IF(AND(X48="Status",OR(X49="Res",X49="MR",X49="Disket",X49="Udmeldt"),X55=""),1,IF(AND(X48="Status",X49="",OR(X55=1,X55="x",X55=2)),1,IF(AND(X48="Status",X49="",X55=""),2,IF(AND(X48&lt;&gt;"Status",X49="",X55=""),1,0))))</f>
        <v>1</v>
      </c>
      <c r="M97" s="14">
        <f>IF(AND(Z48="Status",OR(Z49="Res",Z49="MR",Z49="Disket",Z49="Udmeldt"),Z55=""),1,IF(AND(Z48="Status",Z49="",OR(Z55=1,Z55="x",Z55=2)),1,IF(AND(Z48="Status",Z49="",Z55=""),2,IF(AND(Z48&lt;&gt;"Status",Z49="",Z55=""),1,0))))</f>
        <v>1</v>
      </c>
      <c r="N97" s="14">
        <f>IF(AND(AB48="Status",OR(AB49="Res",AB49="MR",AB49="Disket",AB49="Udmeldt"),AB55=""),1,IF(AND(AB48="Status",AB49="",OR(AB55=1,AB55="x",AB55=2)),1,IF(AND(AB48="Status",AB49="",AB55=""),2,IF(AND(AB48&lt;&gt;"Status",AB49="",AB55=""),1,0))))</f>
        <v>1</v>
      </c>
      <c r="O97" s="14">
        <f>IF(AND(AD48="Status",OR(AD49="Res",AD49="MR",AD49="Disket",AD49="Udmeldt"),AD55=""),1,IF(AND(AD48="Status",AD49="",OR(AD55=1,AD55="x",AD55=2)),1,IF(AND(AD48="Status",AD49="",AD55=""),2,IF(AND(AD48&lt;&gt;"Status",AD49="",AD55=""),1,0))))</f>
        <v>1</v>
      </c>
      <c r="P97" s="14">
        <f>IF(AND(AF48="Status",OR(AF49="Res",AF49="MR",AF49="Disket",AF49="Udmeldt"),AF55=""),1,IF(AND(AF48="Status",AF49="",OR(AF55=1,AF55="x",AF55=2)),1,IF(AND(AF48="Status",AF49="",AF55=""),2,IF(AND(AF48&lt;&gt;"Status",AF49="",AF55=""),1,0))))</f>
        <v>1</v>
      </c>
      <c r="Q97" s="14">
        <f>IF(AND(AH48="Status",OR(AH49="Res",AH49="MR",AH49="Disket",AH49="Udmeldt"),AH55=""),1,IF(AND(AH48="Status",AH49="",OR(AH55=1,AH55="x",AH55=2)),1,IF(AND(AH48="Status",AH49="",AH55=""),2,IF(AND(AH48&lt;&gt;"Status",AH49="",AH55=""),1,0))))</f>
        <v>1</v>
      </c>
      <c r="R97" s="14">
        <f>IF(AND(AJ48="Status",OR(AJ49="Res",AJ49="MR",AJ49="Disket",AJ49="Udmeldt"),AJ55=""),1,IF(AND(AJ48="Status",AJ49="",OR(AJ55=1,AJ55="x",AJ55=2)),1,IF(AND(AJ48="Status",AJ49="",AJ55=""),2,IF(AND(AJ48&lt;&gt;"Status",AJ49="",AJ55=""),1,0))))</f>
        <v>1</v>
      </c>
      <c r="S97" s="14">
        <f>IF(AND(AL48="Status",OR(AL49="Res",AL49="MR",AL49="Disket",AL49="Udmeldt"),AL55=""),1,IF(AND(AL48="Status",AL49="",OR(AL55=1,AL55="x",AL55=2)),1,IF(AND(AL48="Status",AL49="",AL55=""),2,IF(AND(AL48&lt;&gt;"Status",AL49="",AL55=""),1,0))))</f>
        <v>1</v>
      </c>
      <c r="T97" s="14">
        <f>IF(AND(AN48="Status",OR(AN49="Res",AN49="MR",AN49="Disket",AN49="Udmeldt"),AN55=""),1,IF(AND(AN48="Status",AN49="",OR(AN55=1,AN55="x",AN55=2)),1,IF(AND(AN48="Status",AN49="",AN55=""),2,IF(AND(AN48&lt;&gt;"Status",AN49="",AN55=""),1,0))))</f>
        <v>1</v>
      </c>
      <c r="U97" s="14"/>
      <c r="W97" s="14"/>
      <c r="Y97" s="14"/>
      <c r="AA97" s="14"/>
      <c r="AC97" s="14"/>
      <c r="AE97" s="14"/>
      <c r="AG97" s="14"/>
      <c r="AI97" s="14"/>
      <c r="AK97" s="14"/>
      <c r="AM97" s="14"/>
    </row>
    <row r="98" spans="1:39" hidden="1" x14ac:dyDescent="0.15">
      <c r="A98" s="14">
        <f>IF(AND(B48="Status",OR(B49="Res",B49="MR",B49="Disket",B49="Udmeldt"),B56=""),1,IF(AND(B48="Status",B49="",OR(B56=1,B56="x",B56=2)),1,IF(AND(B48="Status",B49="",B56=""),2,IF(AND(B48&lt;&gt;"Status",B49="",B56=""),1,0))))</f>
        <v>1</v>
      </c>
      <c r="B98" s="14">
        <f>IF(AND(D48="Status",OR(D49="Res",D49="MR",D49="Disket",D49="Udmeldt"),D56=""),1,IF(AND(D48="Status",D49="",OR(D56=1,D56="x",D56=2)),1,IF(AND(D48="Status",D49="",D56=""),2,IF(AND(D48&lt;&gt;"Status",D49="",D56=""),1,0))))</f>
        <v>1</v>
      </c>
      <c r="C98" s="14">
        <f>IF(AND(F48="Status",OR(F49="Res",F49="MR",F49="Disket",F49="Udmeldt"),F56=""),1,IF(AND(F48="Status",F49="",OR(F56=1,F56="x",F56=2)),1,IF(AND(F48="Status",F49="",F56=""),2,IF(AND(F48&lt;&gt;"Status",F49="",F56=""),1,0))))</f>
        <v>1</v>
      </c>
      <c r="D98" s="14">
        <f>IF(AND(H48="Status",OR(H49="Res",H49="MR",H49="Disket",H49="Udmeldt"),H56=""),1,IF(AND(H48="Status",H49="",OR(H56=1,H56="x",H56=2)),1,IF(AND(H48="Status",H49="",H56=""),2,IF(AND(H48&lt;&gt;"Status",H49="",H56=""),1,0))))</f>
        <v>1</v>
      </c>
      <c r="E98" s="14">
        <f>IF(AND(J48="Status",OR(J49="Res",J49="MR",J49="Disket",J49="Udmeldt"),J56=""),1,IF(AND(J48="Status",J49="",OR(J56=1,J56="x",J56=2)),1,IF(AND(J48="Status",J49="",J56=""),2,IF(AND(J48&lt;&gt;"Status",J49="",J56=""),1,0))))</f>
        <v>1</v>
      </c>
      <c r="F98" s="14">
        <f>IF(AND(L48="Status",OR(L49="Res",L49="MR",L49="Disket",L49="Udmeldt"),L56=""),1,IF(AND(L48="Status",L49="",OR(L56=1,L56="x",L56=2)),1,IF(AND(L48="Status",L49="",L56=""),2,IF(AND(L48&lt;&gt;"Status",L49="",L56=""),1,0))))</f>
        <v>1</v>
      </c>
      <c r="G98" s="14">
        <f>IF(AND(N48="Status",OR(N49="Res",N49="MR",N49="Disket",N49="Udmeldt"),N56=""),1,IF(AND(N48="Status",N49="",OR(N56=1,N56="x",N56=2)),1,IF(AND(N48="Status",N49="",N56=""),2,IF(AND(N48&lt;&gt;"Status",N49="",N56=""),1,0))))</f>
        <v>1</v>
      </c>
      <c r="H98" s="14">
        <f>IF(AND(P48="Status",OR(P49="Res",P49="MR",P49="Disket",P49="Udmeldt"),P56=""),1,IF(AND(P48="Status",P49="",OR(P56=1,P56="x",P56=2)),1,IF(AND(P48="Status",P49="",P56=""),2,IF(AND(P48&lt;&gt;"Status",P49="",P56=""),1,0))))</f>
        <v>1</v>
      </c>
      <c r="I98" s="14">
        <f>IF(AND(R48="Status",OR(R49="Res",R49="MR",R49="Disket",R49="Udmeldt"),R56=""),1,IF(AND(R48="Status",R49="",OR(R56=1,R56="x",R56=2)),1,IF(AND(R48="Status",R49="",R56=""),2,IF(AND(R48&lt;&gt;"Status",R49="",R56=""),1,0))))</f>
        <v>1</v>
      </c>
      <c r="J98" s="14">
        <f>IF(AND(T48="Status",OR(T49="Res",T49="MR",T49="Disket",T49="Udmeldt"),T56=""),1,IF(AND(T48="Status",T49="",OR(T56=1,T56="x",T56=2)),1,IF(AND(T48="Status",T49="",T56=""),2,IF(AND(T48&lt;&gt;"Status",T49="",T56=""),1,0))))</f>
        <v>1</v>
      </c>
      <c r="K98" s="14">
        <f>IF(AND(V48="Status",OR(V49="Res",V49="MR",V49="Disket",V49="Udmeldt"),V56=""),1,IF(AND(V48="Status",V49="",OR(V56=1,V56="x",V56=2)),1,IF(AND(V48="Status",V49="",V56=""),2,IF(AND(V48&lt;&gt;"Status",V49="",V56=""),1,0))))</f>
        <v>1</v>
      </c>
      <c r="L98" s="14">
        <f>IF(AND(X48="Status",OR(X49="Res",X49="MR",X49="Disket",X49="Udmeldt"),X56=""),1,IF(AND(X48="Status",X49="",OR(X56=1,X56="x",X56=2)),1,IF(AND(X48="Status",X49="",X56=""),2,IF(AND(X48&lt;&gt;"Status",X49="",X56=""),1,0))))</f>
        <v>1</v>
      </c>
      <c r="M98" s="14">
        <f>IF(AND(Z48="Status",OR(Z49="Res",Z49="MR",Z49="Disket",Z49="Udmeldt"),Z56=""),1,IF(AND(Z48="Status",Z49="",OR(Z56=1,Z56="x",Z56=2)),1,IF(AND(Z48="Status",Z49="",Z56=""),2,IF(AND(Z48&lt;&gt;"Status",Z49="",Z56=""),1,0))))</f>
        <v>1</v>
      </c>
      <c r="N98" s="14">
        <f>IF(AND(AB48="Status",OR(AB49="Res",AB49="MR",AB49="Disket",AB49="Udmeldt"),AB56=""),1,IF(AND(AB48="Status",AB49="",OR(AB56=1,AB56="x",AB56=2)),1,IF(AND(AB48="Status",AB49="",AB56=""),2,IF(AND(AB48&lt;&gt;"Status",AB49="",AB56=""),1,0))))</f>
        <v>1</v>
      </c>
      <c r="O98" s="14">
        <f>IF(AND(AD48="Status",OR(AD49="Res",AD49="MR",AD49="Disket",AD49="Udmeldt"),AD56=""),1,IF(AND(AD48="Status",AD49="",OR(AD56=1,AD56="x",AD56=2)),1,IF(AND(AD48="Status",AD49="",AD56=""),2,IF(AND(AD48&lt;&gt;"Status",AD49="",AD56=""),1,0))))</f>
        <v>1</v>
      </c>
      <c r="P98" s="14">
        <f>IF(AND(AF48="Status",OR(AF49="Res",AF49="MR",AF49="Disket",AF49="Udmeldt"),AF56=""),1,IF(AND(AF48="Status",AF49="",OR(AF56=1,AF56="x",AF56=2)),1,IF(AND(AF48="Status",AF49="",AF56=""),2,IF(AND(AF48&lt;&gt;"Status",AF49="",AF56=""),1,0))))</f>
        <v>1</v>
      </c>
      <c r="Q98" s="14">
        <f>IF(AND(AH48="Status",OR(AH49="Res",AH49="MR",AH49="Disket",AH49="Udmeldt"),AH56=""),1,IF(AND(AH48="Status",AH49="",OR(AH56=1,AH56="x",AH56=2)),1,IF(AND(AH48="Status",AH49="",AH56=""),2,IF(AND(AH48&lt;&gt;"Status",AH49="",AH56=""),1,0))))</f>
        <v>1</v>
      </c>
      <c r="R98" s="14">
        <f>IF(AND(AJ48="Status",OR(AJ49="Res",AJ49="MR",AJ49="Disket",AJ49="Udmeldt"),AJ56=""),1,IF(AND(AJ48="Status",AJ49="",OR(AJ56=1,AJ56="x",AJ56=2)),1,IF(AND(AJ48="Status",AJ49="",AJ56=""),2,IF(AND(AJ48&lt;&gt;"Status",AJ49="",AJ56=""),1,0))))</f>
        <v>1</v>
      </c>
      <c r="S98" s="14">
        <f>IF(AND(AL48="Status",OR(AL49="Res",AL49="MR",AL49="Disket",AL49="Udmeldt"),AL56=""),1,IF(AND(AL48="Status",AL49="",OR(AL56=1,AL56="x",AL56=2)),1,IF(AND(AL48="Status",AL49="",AL56=""),2,IF(AND(AL48&lt;&gt;"Status",AL49="",AL56=""),1,0))))</f>
        <v>1</v>
      </c>
      <c r="T98" s="14">
        <f>IF(AND(AN48="Status",OR(AN49="Res",AN49="MR",AN49="Disket",AN49="Udmeldt"),AN56=""),1,IF(AND(AN48="Status",AN49="",OR(AN56=1,AN56="x",AN56=2)),1,IF(AND(AN48="Status",AN49="",AN56=""),2,IF(AND(AN48&lt;&gt;"Status",AN49="",AN56=""),1,0))))</f>
        <v>1</v>
      </c>
      <c r="U98" s="14"/>
      <c r="W98" s="14"/>
      <c r="Y98" s="14"/>
      <c r="AA98" s="14"/>
      <c r="AC98" s="14"/>
      <c r="AE98" s="14"/>
      <c r="AG98" s="14"/>
      <c r="AI98" s="14"/>
      <c r="AK98" s="14"/>
      <c r="AM98" s="14"/>
    </row>
    <row r="99" spans="1:39" hidden="1" x14ac:dyDescent="0.15">
      <c r="A99" s="14">
        <f>IF(AND(B48="Status",OR(B49="Res",B49="MR",B49="Disket",B49="Udmeldt"),B57=""),1,IF(AND(B48="Status",B49="",OR(B57=1,B57="x",B57=2)),1,IF(AND(B48="Status",B49="",B57=""),2,IF(AND(B48&lt;&gt;"Status",B49="",B57=""),1,0))))</f>
        <v>1</v>
      </c>
      <c r="B99" s="14">
        <f>IF(AND(D48="Status",OR(D49="Res",D49="MR",D49="Disket",D49="Udmeldt"),D57=""),1,IF(AND(D48="Status",D49="",OR(D57=1,D57="x",D57=2)),1,IF(AND(D48="Status",D49="",D57=""),2,IF(AND(D48&lt;&gt;"Status",D49="",D57=""),1,0))))</f>
        <v>1</v>
      </c>
      <c r="C99" s="14">
        <f>IF(AND(F48="Status",OR(F49="Res",F49="MR",F49="Disket",F49="Udmeldt"),F57=""),1,IF(AND(F48="Status",F49="",OR(F57=1,F57="x",F57=2)),1,IF(AND(F48="Status",F49="",F57=""),2,IF(AND(F48&lt;&gt;"Status",F49="",F57=""),1,0))))</f>
        <v>1</v>
      </c>
      <c r="D99" s="14">
        <f>IF(AND(H48="Status",OR(H49="Res",H49="MR",H49="Disket",H49="Udmeldt"),H57=""),1,IF(AND(H48="Status",H49="",OR(H57=1,H57="x",H57=2)),1,IF(AND(H48="Status",H49="",H57=""),2,IF(AND(H48&lt;&gt;"Status",H49="",H57=""),1,0))))</f>
        <v>1</v>
      </c>
      <c r="E99" s="14">
        <f>IF(AND(J48="Status",OR(J49="Res",J49="MR",J49="Disket",J49="Udmeldt"),J57=""),1,IF(AND(J48="Status",J49="",OR(J57=1,J57="x",J57=2)),1,IF(AND(J48="Status",J49="",J57=""),2,IF(AND(J48&lt;&gt;"Status",J49="",J57=""),1,0))))</f>
        <v>1</v>
      </c>
      <c r="F99" s="14">
        <f>IF(AND(L48="Status",OR(L49="Res",L49="MR",L49="Disket",L49="Udmeldt"),L57=""),1,IF(AND(L48="Status",L49="",OR(L57=1,L57="x",L57=2)),1,IF(AND(L48="Status",L49="",L57=""),2,IF(AND(L48&lt;&gt;"Status",L49="",L57=""),1,0))))</f>
        <v>1</v>
      </c>
      <c r="G99" s="14">
        <f>IF(AND(N48="Status",OR(N49="Res",N49="MR",N49="Disket",N49="Udmeldt"),N57=""),1,IF(AND(N48="Status",N49="",OR(N57=1,N57="x",N57=2)),1,IF(AND(N48="Status",N49="",N57=""),2,IF(AND(N48&lt;&gt;"Status",N49="",N57=""),1,0))))</f>
        <v>1</v>
      </c>
      <c r="H99" s="14">
        <f>IF(AND(P48="Status",OR(P49="Res",P49="MR",P49="Disket",P49="Udmeldt"),P57=""),1,IF(AND(P48="Status",P49="",OR(P57=1,P57="x",P57=2)),1,IF(AND(P48="Status",P49="",P57=""),2,IF(AND(P48&lt;&gt;"Status",P49="",P57=""),1,0))))</f>
        <v>1</v>
      </c>
      <c r="I99" s="14">
        <f>IF(AND(R48="Status",OR(R49="Res",R49="MR",R49="Disket",R49="Udmeldt"),R57=""),1,IF(AND(R48="Status",R49="",OR(R57=1,R57="x",R57=2)),1,IF(AND(R48="Status",R49="",R57=""),2,IF(AND(R48&lt;&gt;"Status",R49="",R57=""),1,0))))</f>
        <v>1</v>
      </c>
      <c r="J99" s="14">
        <f>IF(AND(T48="Status",OR(T49="Res",T49="MR",T49="Disket",T49="Udmeldt"),T57=""),1,IF(AND(T48="Status",T49="",OR(T57=1,T57="x",T57=2)),1,IF(AND(T48="Status",T49="",T57=""),2,IF(AND(T48&lt;&gt;"Status",T49="",T57=""),1,0))))</f>
        <v>1</v>
      </c>
      <c r="K99" s="14">
        <f>IF(AND(V48="Status",OR(V49="Res",V49="MR",V49="Disket",V49="Udmeldt"),V57=""),1,IF(AND(V48="Status",V49="",OR(V57=1,V57="x",V57=2)),1,IF(AND(V48="Status",V49="",V57=""),2,IF(AND(V48&lt;&gt;"Status",V49="",V57=""),1,0))))</f>
        <v>1</v>
      </c>
      <c r="L99" s="14">
        <f>IF(AND(X48="Status",OR(X49="Res",X49="MR",X49="Disket",X49="Udmeldt"),X57=""),1,IF(AND(X48="Status",X49="",OR(X57=1,X57="x",X57=2)),1,IF(AND(X48="Status",X49="",X57=""),2,IF(AND(X48&lt;&gt;"Status",X49="",X57=""),1,0))))</f>
        <v>1</v>
      </c>
      <c r="M99" s="14">
        <f>IF(AND(Z48="Status",OR(Z49="Res",Z49="MR",Z49="Disket",Z49="Udmeldt"),Z57=""),1,IF(AND(Z48="Status",Z49="",OR(Z57=1,Z57="x",Z57=2)),1,IF(AND(Z48="Status",Z49="",Z57=""),2,IF(AND(Z48&lt;&gt;"Status",Z49="",Z57=""),1,0))))</f>
        <v>1</v>
      </c>
      <c r="N99" s="14">
        <f>IF(AND(AB48="Status",OR(AB49="Res",AB49="MR",AB49="Disket",AB49="Udmeldt"),AB57=""),1,IF(AND(AB48="Status",AB49="",OR(AB57=1,AB57="x",AB57=2)),1,IF(AND(AB48="Status",AB49="",AB57=""),2,IF(AND(AB48&lt;&gt;"Status",AB49="",AB57=""),1,0))))</f>
        <v>1</v>
      </c>
      <c r="O99" s="14">
        <f>IF(AND(AD48="Status",OR(AD49="Res",AD49="MR",AD49="Disket",AD49="Udmeldt"),AD57=""),1,IF(AND(AD48="Status",AD49="",OR(AD57=1,AD57="x",AD57=2)),1,IF(AND(AD48="Status",AD49="",AD57=""),2,IF(AND(AD48&lt;&gt;"Status",AD49="",AD57=""),1,0))))</f>
        <v>1</v>
      </c>
      <c r="P99" s="14">
        <f>IF(AND(AF48="Status",OR(AF49="Res",AF49="MR",AF49="Disket",AF49="Udmeldt"),AF57=""),1,IF(AND(AF48="Status",AF49="",OR(AF57=1,AF57="x",AF57=2)),1,IF(AND(AF48="Status",AF49="",AF57=""),2,IF(AND(AF48&lt;&gt;"Status",AF49="",AF57=""),1,0))))</f>
        <v>1</v>
      </c>
      <c r="Q99" s="14">
        <f>IF(AND(AH48="Status",OR(AH49="Res",AH49="MR",AH49="Disket",AH49="Udmeldt"),AH57=""),1,IF(AND(AH48="Status",AH49="",OR(AH57=1,AH57="x",AH57=2)),1,IF(AND(AH48="Status",AH49="",AH57=""),2,IF(AND(AH48&lt;&gt;"Status",AH49="",AH57=""),1,0))))</f>
        <v>1</v>
      </c>
      <c r="R99" s="14">
        <f>IF(AND(AJ48="Status",OR(AJ49="Res",AJ49="MR",AJ49="Disket",AJ49="Udmeldt"),AJ57=""),1,IF(AND(AJ48="Status",AJ49="",OR(AJ57=1,AJ57="x",AJ57=2)),1,IF(AND(AJ48="Status",AJ49="",AJ57=""),2,IF(AND(AJ48&lt;&gt;"Status",AJ49="",AJ57=""),1,0))))</f>
        <v>1</v>
      </c>
      <c r="S99" s="14">
        <f>IF(AND(AL48="Status",OR(AL49="Res",AL49="MR",AL49="Disket",AL49="Udmeldt"),AL57=""),1,IF(AND(AL48="Status",AL49="",OR(AL57=1,AL57="x",AL57=2)),1,IF(AND(AL48="Status",AL49="",AL57=""),2,IF(AND(AL48&lt;&gt;"Status",AL49="",AL57=""),1,0))))</f>
        <v>1</v>
      </c>
      <c r="T99" s="14">
        <f>IF(AND(AN48="Status",OR(AN49="Res",AN49="MR",AN49="Disket",AN49="Udmeldt"),AN57=""),1,IF(AND(AN48="Status",AN49="",OR(AN57=1,AN57="x",AN57=2)),1,IF(AND(AN48="Status",AN49="",AN57=""),2,IF(AND(AN48&lt;&gt;"Status",AN49="",AN57=""),1,0))))</f>
        <v>1</v>
      </c>
      <c r="U99" s="14"/>
      <c r="W99" s="14"/>
      <c r="Y99" s="14"/>
      <c r="AA99" s="14"/>
      <c r="AC99" s="14"/>
      <c r="AE99" s="14"/>
      <c r="AG99" s="14"/>
      <c r="AI99" s="14"/>
      <c r="AK99" s="14"/>
      <c r="AM99" s="14"/>
    </row>
    <row r="100" spans="1:39" hidden="1" x14ac:dyDescent="0.15">
      <c r="A100" s="14">
        <f>IF(AND(B48="Status",OR(B49="Res",B49="MR",B49="Disket",B49="Udmeldt"),B58=""),1,IF(AND(B48="Status",B49="",OR(B58=1,B58="x",B58=2)),1,IF(AND(B48="Status",B49="",B58=""),2,IF(AND(B48&lt;&gt;"Status",B49="",B58=""),1,0))))</f>
        <v>1</v>
      </c>
      <c r="B100" s="14">
        <f>IF(AND(D48="Status",OR(D49="Res",D49="MR",D49="Disket",D49="Udmeldt"),D58=""),1,IF(AND(D48="Status",D49="",OR(D58=1,D58="x",D58=2)),1,IF(AND(D48="Status",D49="",D58=""),2,IF(AND(D48&lt;&gt;"Status",D49="",D58=""),1,0))))</f>
        <v>1</v>
      </c>
      <c r="C100" s="14">
        <f>IF(AND(F48="Status",OR(F49="Res",F49="MR",F49="Disket",F49="Udmeldt"),F58=""),1,IF(AND(F48="Status",F49="",OR(F58=1,F58="x",F58=2)),1,IF(AND(F48="Status",F49="",F58=""),2,IF(AND(F48&lt;&gt;"Status",F49="",F58=""),1,0))))</f>
        <v>1</v>
      </c>
      <c r="D100" s="14">
        <f>IF(AND(H48="Status",OR(H49="Res",H49="MR",H49="Disket",H49="Udmeldt"),H58=""),1,IF(AND(H48="Status",H49="",OR(H58=1,H58="x",H58=2)),1,IF(AND(H48="Status",H49="",H58=""),2,IF(AND(H48&lt;&gt;"Status",H49="",H58=""),1,0))))</f>
        <v>1</v>
      </c>
      <c r="E100" s="14">
        <f>IF(AND(J48="Status",OR(J49="Res",J49="MR",J49="Disket",J49="Udmeldt"),J58=""),1,IF(AND(J48="Status",J49="",OR(J58=1,J58="x",J58=2)),1,IF(AND(J48="Status",J49="",J58=""),2,IF(AND(J48&lt;&gt;"Status",J49="",J58=""),1,0))))</f>
        <v>1</v>
      </c>
      <c r="F100" s="14">
        <f>IF(AND(L48="Status",OR(L49="Res",L49="MR",L49="Disket",L49="Udmeldt"),L58=""),1,IF(AND(L48="Status",L49="",OR(L58=1,L58="x",L58=2)),1,IF(AND(L48="Status",L49="",L58=""),2,IF(AND(L48&lt;&gt;"Status",L49="",L58=""),1,0))))</f>
        <v>1</v>
      </c>
      <c r="G100" s="14">
        <f>IF(AND(N48="Status",OR(N49="Res",N49="MR",N49="Disket",N49="Udmeldt"),N58=""),1,IF(AND(N48="Status",N49="",OR(N58=1,N58="x",N58=2)),1,IF(AND(N48="Status",N49="",N58=""),2,IF(AND(N48&lt;&gt;"Status",N49="",N58=""),1,0))))</f>
        <v>1</v>
      </c>
      <c r="H100" s="14">
        <f>IF(AND(P48="Status",OR(P49="Res",P49="MR",P49="Disket",P49="Udmeldt"),P58=""),1,IF(AND(P48="Status",P49="",OR(P58=1,P58="x",P58=2)),1,IF(AND(P48="Status",P49="",P58=""),2,IF(AND(P48&lt;&gt;"Status",P49="",P58=""),1,0))))</f>
        <v>1</v>
      </c>
      <c r="I100" s="14">
        <f>IF(AND(R48="Status",OR(R49="Res",R49="MR",R49="Disket",R49="Udmeldt"),R58=""),1,IF(AND(R48="Status",R49="",OR(R58=1,R58="x",R58=2)),1,IF(AND(R48="Status",R49="",R58=""),2,IF(AND(R48&lt;&gt;"Status",R49="",R58=""),1,0))))</f>
        <v>1</v>
      </c>
      <c r="J100" s="14">
        <f>IF(AND(T48="Status",OR(T49="Res",T49="MR",T49="Disket",T49="Udmeldt"),T58=""),1,IF(AND(T48="Status",T49="",OR(T58=1,T58="x",T58=2)),1,IF(AND(T48="Status",T49="",T58=""),2,IF(AND(T48&lt;&gt;"Status",T49="",T58=""),1,0))))</f>
        <v>1</v>
      </c>
      <c r="K100" s="14">
        <f>IF(AND(V48="Status",OR(V49="Res",V49="MR",V49="Disket",V49="Udmeldt"),V58=""),1,IF(AND(V48="Status",V49="",OR(V58=1,V58="x",V58=2)),1,IF(AND(V48="Status",V49="",V58=""),2,IF(AND(V48&lt;&gt;"Status",V49="",V58=""),1,0))))</f>
        <v>1</v>
      </c>
      <c r="L100" s="14">
        <f>IF(AND(X48="Status",OR(X49="Res",X49="MR",X49="Disket",X49="Udmeldt"),X58=""),1,IF(AND(X48="Status",X49="",OR(X58=1,X58="x",X58=2)),1,IF(AND(X48="Status",X49="",X58=""),2,IF(AND(X48&lt;&gt;"Status",X49="",X58=""),1,0))))</f>
        <v>1</v>
      </c>
      <c r="M100" s="14">
        <f>IF(AND(Z48="Status",OR(Z49="Res",Z49="MR",Z49="Disket",Z49="Udmeldt"),Z58=""),1,IF(AND(Z48="Status",Z49="",OR(Z58=1,Z58="x",Z58=2)),1,IF(AND(Z48="Status",Z49="",Z58=""),2,IF(AND(Z48&lt;&gt;"Status",Z49="",Z58=""),1,0))))</f>
        <v>1</v>
      </c>
      <c r="N100" s="14">
        <f>IF(AND(AB48="Status",OR(AB49="Res",AB49="MR",AB49="Disket",AB49="Udmeldt"),AB58=""),1,IF(AND(AB48="Status",AB49="",OR(AB58=1,AB58="x",AB58=2)),1,IF(AND(AB48="Status",AB49="",AB58=""),2,IF(AND(AB48&lt;&gt;"Status",AB49="",AB58=""),1,0))))</f>
        <v>1</v>
      </c>
      <c r="O100" s="14">
        <f>IF(AND(AD48="Status",OR(AD49="Res",AD49="MR",AD49="Disket",AD49="Udmeldt"),AD58=""),1,IF(AND(AD48="Status",AD49="",OR(AD58=1,AD58="x",AD58=2)),1,IF(AND(AD48="Status",AD49="",AD58=""),2,IF(AND(AD48&lt;&gt;"Status",AD49="",AD58=""),1,0))))</f>
        <v>1</v>
      </c>
      <c r="P100" s="14">
        <f>IF(AND(AF48="Status",OR(AF49="Res",AF49="MR",AF49="Disket",AF49="Udmeldt"),AF58=""),1,IF(AND(AF48="Status",AF49="",OR(AF58=1,AF58="x",AF58=2)),1,IF(AND(AF48="Status",AF49="",AF58=""),2,IF(AND(AF48&lt;&gt;"Status",AF49="",AF58=""),1,0))))</f>
        <v>1</v>
      </c>
      <c r="Q100" s="14">
        <f>IF(AND(AH48="Status",OR(AH49="Res",AH49="MR",AH49="Disket",AH49="Udmeldt"),AH58=""),1,IF(AND(AH48="Status",AH49="",OR(AH58=1,AH58="x",AH58=2)),1,IF(AND(AH48="Status",AH49="",AH58=""),2,IF(AND(AH48&lt;&gt;"Status",AH49="",AH58=""),1,0))))</f>
        <v>1</v>
      </c>
      <c r="R100" s="14">
        <f>IF(AND(AJ48="Status",OR(AJ49="Res",AJ49="MR",AJ49="Disket",AJ49="Udmeldt"),AJ58=""),1,IF(AND(AJ48="Status",AJ49="",OR(AJ58=1,AJ58="x",AJ58=2)),1,IF(AND(AJ48="Status",AJ49="",AJ58=""),2,IF(AND(AJ48&lt;&gt;"Status",AJ49="",AJ58=""),1,0))))</f>
        <v>1</v>
      </c>
      <c r="S100" s="14">
        <f>IF(AND(AL48="Status",OR(AL49="Res",AL49="MR",AL49="Disket",AL49="Udmeldt"),AL58=""),1,IF(AND(AL48="Status",AL49="",OR(AL58=1,AL58="x",AL58=2)),1,IF(AND(AL48="Status",AL49="",AL58=""),2,IF(AND(AL48&lt;&gt;"Status",AL49="",AL58=""),1,0))))</f>
        <v>1</v>
      </c>
      <c r="T100" s="14">
        <f>IF(AND(AN48="Status",OR(AN49="Res",AN49="MR",AN49="Disket",AN49="Udmeldt"),AN58=""),1,IF(AND(AN48="Status",AN49="",OR(AN58=1,AN58="x",AN58=2)),1,IF(AND(AN48="Status",AN49="",AN58=""),2,IF(AND(AN48&lt;&gt;"Status",AN49="",AN58=""),1,0))))</f>
        <v>1</v>
      </c>
      <c r="U100" s="14"/>
      <c r="W100" s="14"/>
      <c r="Y100" s="14"/>
      <c r="AA100" s="14"/>
      <c r="AC100" s="14"/>
      <c r="AE100" s="14"/>
      <c r="AG100" s="14"/>
      <c r="AI100" s="14"/>
      <c r="AK100" s="14"/>
      <c r="AM100" s="14"/>
    </row>
    <row r="101" spans="1:39" hidden="1" x14ac:dyDescent="0.15">
      <c r="A101" s="14">
        <f>IF(AND(B48="Status",OR(B49="Res",B49="MR",B49="Disket",B49="Udmeldt"),B59=""),1,IF(AND(B48="Status",B49="",OR(B59=1,B59="x",B59=2)),1,IF(AND(B48="Status",B49="",B59=""),2,IF(AND(B48&lt;&gt;"Status",B49="",B59=""),1,0))))</f>
        <v>1</v>
      </c>
      <c r="B101" s="14">
        <f>IF(AND(D48="Status",OR(D49="Res",D49="MR",D49="Disket",D49="Udmeldt"),D59=""),1,IF(AND(D48="Status",D49="",OR(D59=1,D59="x",D59=2)),1,IF(AND(D48="Status",D49="",D59=""),2,IF(AND(D48&lt;&gt;"Status",D49="",D59=""),1,0))))</f>
        <v>1</v>
      </c>
      <c r="C101" s="14">
        <f>IF(AND(F48="Status",OR(F49="Res",F49="MR",F49="Disket",F49="Udmeldt"),F59=""),1,IF(AND(F48="Status",F49="",OR(F59=1,F59="x",F59=2)),1,IF(AND(F48="Status",F49="",F59=""),2,IF(AND(F48&lt;&gt;"Status",F49="",F59=""),1,0))))</f>
        <v>1</v>
      </c>
      <c r="D101" s="14">
        <f>IF(AND(H48="Status",OR(H49="Res",H49="MR",H49="Disket",H49="Udmeldt"),H59=""),1,IF(AND(H48="Status",H49="",OR(H59=1,H59="x",H59=2)),1,IF(AND(H48="Status",H49="",H59=""),2,IF(AND(H48&lt;&gt;"Status",H49="",H59=""),1,0))))</f>
        <v>1</v>
      </c>
      <c r="E101" s="14">
        <f>IF(AND(J48="Status",OR(J49="Res",J49="MR",J49="Disket",J49="Udmeldt"),J59=""),1,IF(AND(J48="Status",J49="",OR(J59=1,J59="x",J59=2)),1,IF(AND(J48="Status",J49="",J59=""),2,IF(AND(J48&lt;&gt;"Status",J49="",J59=""),1,0))))</f>
        <v>1</v>
      </c>
      <c r="F101" s="14">
        <f>IF(AND(L48="Status",OR(L49="Res",L49="MR",L49="Disket",L49="Udmeldt"),L59=""),1,IF(AND(L48="Status",L49="",OR(L59=1,L59="x",L59=2)),1,IF(AND(L48="Status",L49="",L59=""),2,IF(AND(L48&lt;&gt;"Status",L49="",L59=""),1,0))))</f>
        <v>1</v>
      </c>
      <c r="G101" s="14">
        <f>IF(AND(N48="Status",OR(N49="Res",N49="MR",N49="Disket",N49="Udmeldt"),N59=""),1,IF(AND(N48="Status",N49="",OR(N59=1,N59="x",N59=2)),1,IF(AND(N48="Status",N49="",N59=""),2,IF(AND(N48&lt;&gt;"Status",N49="",N59=""),1,0))))</f>
        <v>1</v>
      </c>
      <c r="H101" s="14">
        <f>IF(AND(P48="Status",OR(P49="Res",P49="MR",P49="Disket",P49="Udmeldt"),P59=""),1,IF(AND(P48="Status",P49="",OR(P59=1,P59="x",P59=2)),1,IF(AND(P48="Status",P49="",P59=""),2,IF(AND(P48&lt;&gt;"Status",P49="",P59=""),1,0))))</f>
        <v>1</v>
      </c>
      <c r="I101" s="14">
        <f>IF(AND(R48="Status",OR(R49="Res",R49="MR",R49="Disket",R49="Udmeldt"),R59=""),1,IF(AND(R48="Status",R49="",OR(R59=1,R59="x",R59=2)),1,IF(AND(R48="Status",R49="",R59=""),2,IF(AND(R48&lt;&gt;"Status",R49="",R59=""),1,0))))</f>
        <v>1</v>
      </c>
      <c r="J101" s="14">
        <f>IF(AND(T48="Status",OR(T49="Res",T49="MR",T49="Disket",T49="Udmeldt"),T59=""),1,IF(AND(T48="Status",T49="",OR(T59=1,T59="x",T59=2)),1,IF(AND(T48="Status",T49="",T59=""),2,IF(AND(T48&lt;&gt;"Status",T49="",T59=""),1,0))))</f>
        <v>1</v>
      </c>
      <c r="K101" s="14">
        <f>IF(AND(V48="Status",OR(V49="Res",V49="MR",V49="Disket",V49="Udmeldt"),V59=""),1,IF(AND(V48="Status",V49="",OR(V59=1,V59="x",V59=2)),1,IF(AND(V48="Status",V49="",V59=""),2,IF(AND(V48&lt;&gt;"Status",V49="",V59=""),1,0))))</f>
        <v>1</v>
      </c>
      <c r="L101" s="14">
        <f>IF(AND(X48="Status",OR(X49="Res",X49="MR",X49="Disket",X49="Udmeldt"),X59=""),1,IF(AND(X48="Status",X49="",OR(X59=1,X59="x",X59=2)),1,IF(AND(X48="Status",X49="",X59=""),2,IF(AND(X48&lt;&gt;"Status",X49="",X59=""),1,0))))</f>
        <v>1</v>
      </c>
      <c r="M101" s="14">
        <f>IF(AND(Z48="Status",OR(Z49="Res",Z49="MR",Z49="Disket",Z49="Udmeldt"),Z59=""),1,IF(AND(Z48="Status",Z49="",OR(Z59=1,Z59="x",Z59=2)),1,IF(AND(Z48="Status",Z49="",Z59=""),2,IF(AND(Z48&lt;&gt;"Status",Z49="",Z59=""),1,0))))</f>
        <v>1</v>
      </c>
      <c r="N101" s="14">
        <f>IF(AND(AB48="Status",OR(AB49="Res",AB49="MR",AB49="Disket",AB49="Udmeldt"),AB59=""),1,IF(AND(AB48="Status",AB49="",OR(AB59=1,AB59="x",AB59=2)),1,IF(AND(AB48="Status",AB49="",AB59=""),2,IF(AND(AB48&lt;&gt;"Status",AB49="",AB59=""),1,0))))</f>
        <v>1</v>
      </c>
      <c r="O101" s="14">
        <f>IF(AND(AD48="Status",OR(AD49="Res",AD49="MR",AD49="Disket",AD49="Udmeldt"),AD59=""),1,IF(AND(AD48="Status",AD49="",OR(AD59=1,AD59="x",AD59=2)),1,IF(AND(AD48="Status",AD49="",AD59=""),2,IF(AND(AD48&lt;&gt;"Status",AD49="",AD59=""),1,0))))</f>
        <v>1</v>
      </c>
      <c r="P101" s="14">
        <f>IF(AND(AF48="Status",OR(AF49="Res",AF49="MR",AF49="Disket",AF49="Udmeldt"),AF59=""),1,IF(AND(AF48="Status",AF49="",OR(AF59=1,AF59="x",AF59=2)),1,IF(AND(AF48="Status",AF49="",AF59=""),2,IF(AND(AF48&lt;&gt;"Status",AF49="",AF59=""),1,0))))</f>
        <v>1</v>
      </c>
      <c r="Q101" s="14">
        <f>IF(AND(AH48="Status",OR(AH49="Res",AH49="MR",AH49="Disket",AH49="Udmeldt"),AH59=""),1,IF(AND(AH48="Status",AH49="",OR(AH59=1,AH59="x",AH59=2)),1,IF(AND(AH48="Status",AH49="",AH59=""),2,IF(AND(AH48&lt;&gt;"Status",AH49="",AH59=""),1,0))))</f>
        <v>1</v>
      </c>
      <c r="R101" s="14">
        <f>IF(AND(AJ48="Status",OR(AJ49="Res",AJ49="MR",AJ49="Disket",AJ49="Udmeldt"),AJ59=""),1,IF(AND(AJ48="Status",AJ49="",OR(AJ59=1,AJ59="x",AJ59=2)),1,IF(AND(AJ48="Status",AJ49="",AJ59=""),2,IF(AND(AJ48&lt;&gt;"Status",AJ49="",AJ59=""),1,0))))</f>
        <v>1</v>
      </c>
      <c r="S101" s="14">
        <f>IF(AND(AL48="Status",OR(AL49="Res",AL49="MR",AL49="Disket",AL49="Udmeldt"),AL59=""),1,IF(AND(AL48="Status",AL49="",OR(AL59=1,AL59="x",AL59=2)),1,IF(AND(AL48="Status",AL49="",AL59=""),2,IF(AND(AL48&lt;&gt;"Status",AL49="",AL59=""),1,0))))</f>
        <v>1</v>
      </c>
      <c r="T101" s="14">
        <f>IF(AND(AN48="Status",OR(AN49="Res",AN49="MR",AN49="Disket",AN49="Udmeldt"),AN59=""),1,IF(AND(AN48="Status",AN49="",OR(AN59=1,AN59="x",AN59=2)),1,IF(AND(AN48="Status",AN49="",AN59=""),2,IF(AND(AN48&lt;&gt;"Status",AN49="",AN59=""),1,0))))</f>
        <v>1</v>
      </c>
      <c r="U101" s="14"/>
      <c r="W101" s="14"/>
      <c r="Y101" s="14"/>
      <c r="AA101" s="14"/>
      <c r="AC101" s="14"/>
      <c r="AE101" s="14"/>
      <c r="AG101" s="14"/>
      <c r="AI101" s="14"/>
      <c r="AK101" s="14"/>
      <c r="AM101" s="14"/>
    </row>
    <row r="102" spans="1:39" hidden="1" x14ac:dyDescent="0.15">
      <c r="A102" s="14">
        <f>IF(AND(B48="Status",OR(B49="Res",B49="MR",B49="Disket",B49="Udmeldt"),B60=""),1,IF(AND(B48="Status",B49="",OR(B60=1,B60="x",B60=2)),1,IF(AND(B48="Status",B49="",B60=""),2,IF(AND(B48&lt;&gt;"Status",B49="",B60=""),1,0))))</f>
        <v>1</v>
      </c>
      <c r="B102" s="14">
        <f>IF(AND(D48="Status",OR(D49="Res",D49="MR",D49="Disket",D49="Udmeldt"),D60=""),1,IF(AND(D48="Status",D49="",OR(D60=1,D60="x",D60=2)),1,IF(AND(D48="Status",D49="",D60=""),2,IF(AND(D48&lt;&gt;"Status",D49="",D60=""),1,0))))</f>
        <v>1</v>
      </c>
      <c r="C102" s="14">
        <f>IF(AND(F48="Status",OR(F49="Res",F49="MR",F49="Disket",F49="Udmeldt"),F60=""),1,IF(AND(F48="Status",F49="",OR(F60=1,F60="x",F60=2)),1,IF(AND(F48="Status",F49="",F60=""),2,IF(AND(F48&lt;&gt;"Status",F49="",F60=""),1,0))))</f>
        <v>1</v>
      </c>
      <c r="D102" s="14">
        <f>IF(AND(H48="Status",OR(H49="Res",H49="MR",H49="Disket",H49="Udmeldt"),H60=""),1,IF(AND(H48="Status",H49="",OR(H60=1,H60="x",H60=2)),1,IF(AND(H48="Status",H49="",H60=""),2,IF(AND(H48&lt;&gt;"Status",H49="",H60=""),1,0))))</f>
        <v>1</v>
      </c>
      <c r="E102" s="14">
        <f>IF(AND(J48="Status",OR(J49="Res",J49="MR",J49="Disket",J49="Udmeldt"),J60=""),1,IF(AND(J48="Status",J49="",OR(J60=1,J60="x",J60=2)),1,IF(AND(J48="Status",J49="",J60=""),2,IF(AND(J48&lt;&gt;"Status",J49="",J60=""),1,0))))</f>
        <v>1</v>
      </c>
      <c r="F102" s="14">
        <f>IF(AND(L48="Status",OR(L49="Res",L49="MR",L49="Disket",L49="Udmeldt"),L60=""),1,IF(AND(L48="Status",L49="",OR(L60=1,L60="x",L60=2)),1,IF(AND(L48="Status",L49="",L60=""),2,IF(AND(L48&lt;&gt;"Status",L49="",L60=""),1,0))))</f>
        <v>1</v>
      </c>
      <c r="G102" s="14">
        <f>IF(AND(N48="Status",OR(N49="Res",N49="MR",N49="Disket",N49="Udmeldt"),N60=""),1,IF(AND(N48="Status",N49="",OR(N60=1,N60="x",N60=2)),1,IF(AND(N48="Status",N49="",N60=""),2,IF(AND(N48&lt;&gt;"Status",N49="",N60=""),1,0))))</f>
        <v>1</v>
      </c>
      <c r="H102" s="14">
        <f>IF(AND(P48="Status",OR(P49="Res",P49="MR",P49="Disket",P49="Udmeldt"),P60=""),1,IF(AND(P48="Status",P49="",OR(P60=1,P60="x",P60=2)),1,IF(AND(P48="Status",P49="",P60=""),2,IF(AND(P48&lt;&gt;"Status",P49="",P60=""),1,0))))</f>
        <v>1</v>
      </c>
      <c r="I102" s="14">
        <f>IF(AND(R48="Status",OR(R49="Res",R49="MR",R49="Disket",R49="Udmeldt"),R60=""),1,IF(AND(R48="Status",R49="",OR(R60=1,R60="x",R60=2)),1,IF(AND(R48="Status",R49="",R60=""),2,IF(AND(R48&lt;&gt;"Status",R49="",R60=""),1,0))))</f>
        <v>1</v>
      </c>
      <c r="J102" s="14">
        <f>IF(AND(T48="Status",OR(T49="Res",T49="MR",T49="Disket",T49="Udmeldt"),T60=""),1,IF(AND(T48="Status",T49="",OR(T60=1,T60="x",T60=2)),1,IF(AND(T48="Status",T49="",T60=""),2,IF(AND(T48&lt;&gt;"Status",T49="",T60=""),1,0))))</f>
        <v>1</v>
      </c>
      <c r="K102" s="14">
        <f>IF(AND(V48="Status",OR(V49="Res",V49="MR",V49="Disket",V49="Udmeldt"),V60=""),1,IF(AND(V48="Status",V49="",OR(V60=1,V60="x",V60=2)),1,IF(AND(V48="Status",V49="",V60=""),2,IF(AND(V48&lt;&gt;"Status",V49="",V60=""),1,0))))</f>
        <v>1</v>
      </c>
      <c r="L102" s="14">
        <f>IF(AND(X48="Status",OR(X49="Res",X49="MR",X49="Disket",X49="Udmeldt"),X60=""),1,IF(AND(X48="Status",X49="",OR(X60=1,X60="x",X60=2)),1,IF(AND(X48="Status",X49="",X60=""),2,IF(AND(X48&lt;&gt;"Status",X49="",X60=""),1,0))))</f>
        <v>1</v>
      </c>
      <c r="M102" s="14">
        <f>IF(AND(Z48="Status",OR(Z49="Res",Z49="MR",Z49="Disket",Z49="Udmeldt"),Z60=""),1,IF(AND(Z48="Status",Z49="",OR(Z60=1,Z60="x",Z60=2)),1,IF(AND(Z48="Status",Z49="",Z60=""),2,IF(AND(Z48&lt;&gt;"Status",Z49="",Z60=""),1,0))))</f>
        <v>1</v>
      </c>
      <c r="N102" s="14">
        <f>IF(AND(AB48="Status",OR(AB49="Res",AB49="MR",AB49="Disket",AB49="Udmeldt"),AB60=""),1,IF(AND(AB48="Status",AB49="",OR(AB60=1,AB60="x",AB60=2)),1,IF(AND(AB48="Status",AB49="",AB60=""),2,IF(AND(AB48&lt;&gt;"Status",AB49="",AB60=""),1,0))))</f>
        <v>1</v>
      </c>
      <c r="O102" s="14">
        <f>IF(AND(AD48="Status",OR(AD49="Res",AD49="MR",AD49="Disket",AD49="Udmeldt"),AD60=""),1,IF(AND(AD48="Status",AD49="",OR(AD60=1,AD60="x",AD60=2)),1,IF(AND(AD48="Status",AD49="",AD60=""),2,IF(AND(AD48&lt;&gt;"Status",AD49="",AD60=""),1,0))))</f>
        <v>1</v>
      </c>
      <c r="P102" s="14">
        <f>IF(AND(AF48="Status",OR(AF49="Res",AF49="MR",AF49="Disket",AF49="Udmeldt"),AF60=""),1,IF(AND(AF48="Status",AF49="",OR(AF60=1,AF60="x",AF60=2)),1,IF(AND(AF48="Status",AF49="",AF60=""),2,IF(AND(AF48&lt;&gt;"Status",AF49="",AF60=""),1,0))))</f>
        <v>1</v>
      </c>
      <c r="Q102" s="14">
        <f>IF(AND(AH48="Status",OR(AH49="Res",AH49="MR",AH49="Disket",AH49="Udmeldt"),AH60=""),1,IF(AND(AH48="Status",AH49="",OR(AH60=1,AH60="x",AH60=2)),1,IF(AND(AH48="Status",AH49="",AH60=""),2,IF(AND(AH48&lt;&gt;"Status",AH49="",AH60=""),1,0))))</f>
        <v>1</v>
      </c>
      <c r="R102" s="14">
        <f>IF(AND(AJ48="Status",OR(AJ49="Res",AJ49="MR",AJ49="Disket",AJ49="Udmeldt"),AJ60=""),1,IF(AND(AJ48="Status",AJ49="",OR(AJ60=1,AJ60="x",AJ60=2)),1,IF(AND(AJ48="Status",AJ49="",AJ60=""),2,IF(AND(AJ48&lt;&gt;"Status",AJ49="",AJ60=""),1,0))))</f>
        <v>1</v>
      </c>
      <c r="S102" s="14">
        <f>IF(AND(AL48="Status",OR(AL49="Res",AL49="MR",AL49="Disket",AL49="Udmeldt"),AL60=""),1,IF(AND(AL48="Status",AL49="",OR(AL60=1,AL60="x",AL60=2)),1,IF(AND(AL48="Status",AL49="",AL60=""),2,IF(AND(AL48&lt;&gt;"Status",AL49="",AL60=""),1,0))))</f>
        <v>1</v>
      </c>
      <c r="T102" s="14">
        <f>IF(AND(AN48="Status",OR(AN49="Res",AN49="MR",AN49="Disket",AN49="Udmeldt"),AN60=""),1,IF(AND(AN48="Status",AN49="",OR(AN60=1,AN60="x",AN60=2)),1,IF(AND(AN48="Status",AN49="",AN60=""),2,IF(AND(AN48&lt;&gt;"Status",AN49="",AN60=""),1,0))))</f>
        <v>1</v>
      </c>
      <c r="U102" s="14"/>
      <c r="W102" s="14"/>
      <c r="Y102" s="14"/>
      <c r="AA102" s="14"/>
      <c r="AC102" s="14"/>
      <c r="AE102" s="14"/>
      <c r="AG102" s="14"/>
      <c r="AI102" s="14"/>
      <c r="AK102" s="14"/>
      <c r="AM102" s="14"/>
    </row>
    <row r="103" spans="1:39" hidden="1" x14ac:dyDescent="0.15">
      <c r="A103" s="14">
        <f>IF(AND(B48="Status",OR(B49="Res",B49="MR",B49="Disket",B49="Udmeldt"),B61=""),1,IF(AND(B48="Status",B49="",OR(B61=1,B61="x",B61=2)),1,IF(AND(B48="Status",B49="",B61=""),2,IF(AND(B48&lt;&gt;"Status",B49="",B61=""),1,0))))</f>
        <v>1</v>
      </c>
      <c r="B103" s="14">
        <f>IF(AND(D48="Status",OR(D49="Res",D49="MR",D49="Disket",D49="Udmeldt"),D61=""),1,IF(AND(D48="Status",D49="",OR(D61=1,D61="x",D61=2)),1,IF(AND(D48="Status",D49="",D61=""),2,IF(AND(D48&lt;&gt;"Status",D49="",D61=""),1,0))))</f>
        <v>1</v>
      </c>
      <c r="C103" s="14">
        <f>IF(AND(F48="Status",OR(F49="Res",F49="MR",F49="Disket",F49="Udmeldt"),F61=""),1,IF(AND(F48="Status",F49="",OR(F61=1,F61="x",F61=2)),1,IF(AND(F48="Status",F49="",F61=""),2,IF(AND(F48&lt;&gt;"Status",F49="",F61=""),1,0))))</f>
        <v>1</v>
      </c>
      <c r="D103" s="14">
        <f>IF(AND(H48="Status",OR(H49="Res",H49="MR",H49="Disket",H49="Udmeldt"),H61=""),1,IF(AND(H48="Status",H49="",OR(H61=1,H61="x",H61=2)),1,IF(AND(H48="Status",H49="",H61=""),2,IF(AND(H48&lt;&gt;"Status",H49="",H61=""),1,0))))</f>
        <v>1</v>
      </c>
      <c r="E103" s="14">
        <f>IF(AND(J48="Status",OR(J49="Res",J49="MR",J49="Disket",J49="Udmeldt"),J61=""),1,IF(AND(J48="Status",J49="",OR(J61=1,J61="x",J61=2)),1,IF(AND(J48="Status",J49="",J61=""),2,IF(AND(J48&lt;&gt;"Status",J49="",J61=""),1,0))))</f>
        <v>1</v>
      </c>
      <c r="F103" s="14">
        <f>IF(AND(L48="Status",OR(L49="Res",L49="MR",L49="Disket",L49="Udmeldt"),L61=""),1,IF(AND(L48="Status",L49="",OR(L61=1,L61="x",L61=2)),1,IF(AND(L48="Status",L49="",L61=""),2,IF(AND(L48&lt;&gt;"Status",L49="",L61=""),1,0))))</f>
        <v>1</v>
      </c>
      <c r="G103" s="14">
        <f>IF(AND(N48="Status",OR(N49="Res",N49="MR",N49="Disket",N49="Udmeldt"),N61=""),1,IF(AND(N48="Status",N49="",OR(N61=1,N61="x",N61=2)),1,IF(AND(N48="Status",N49="",N61=""),2,IF(AND(N48&lt;&gt;"Status",N49="",N61=""),1,0))))</f>
        <v>1</v>
      </c>
      <c r="H103" s="14">
        <f>IF(AND(P48="Status",OR(P49="Res",P49="MR",P49="Disket",P49="Udmeldt"),P61=""),1,IF(AND(P48="Status",P49="",OR(P61=1,P61="x",P61=2)),1,IF(AND(P48="Status",P49="",P61=""),2,IF(AND(P48&lt;&gt;"Status",P49="",P61=""),1,0))))</f>
        <v>1</v>
      </c>
      <c r="I103" s="14">
        <f>IF(AND(R48="Status",OR(R49="Res",R49="MR",R49="Disket",R49="Udmeldt"),R61=""),1,IF(AND(R48="Status",R49="",OR(R61=1,R61="x",R61=2)),1,IF(AND(R48="Status",R49="",R61=""),2,IF(AND(R48&lt;&gt;"Status",R49="",R61=""),1,0))))</f>
        <v>1</v>
      </c>
      <c r="J103" s="14">
        <f>IF(AND(T48="Status",OR(T49="Res",T49="MR",T49="Disket",T49="Udmeldt"),T61=""),1,IF(AND(T48="Status",T49="",OR(T61=1,T61="x",T61=2)),1,IF(AND(T48="Status",T49="",T61=""),2,IF(AND(T48&lt;&gt;"Status",T49="",T61=""),1,0))))</f>
        <v>1</v>
      </c>
      <c r="K103" s="14">
        <f>IF(AND(V48="Status",OR(V49="Res",V49="MR",V49="Disket",V49="Udmeldt"),V61=""),1,IF(AND(V48="Status",V49="",OR(V61=1,V61="x",V61=2)),1,IF(AND(V48="Status",V49="",V61=""),2,IF(AND(V48&lt;&gt;"Status",V49="",V61=""),1,0))))</f>
        <v>1</v>
      </c>
      <c r="L103" s="14">
        <f>IF(AND(X48="Status",OR(X49="Res",X49="MR",X49="Disket",X49="Udmeldt"),X61=""),1,IF(AND(X48="Status",X49="",OR(X61=1,X61="x",X61=2)),1,IF(AND(X48="Status",X49="",X61=""),2,IF(AND(X48&lt;&gt;"Status",X49="",X61=""),1,0))))</f>
        <v>1</v>
      </c>
      <c r="M103" s="14">
        <f>IF(AND(Z48="Status",OR(Z49="Res",Z49="MR",Z49="Disket",Z49="Udmeldt"),Z61=""),1,IF(AND(Z48="Status",Z49="",OR(Z61=1,Z61="x",Z61=2)),1,IF(AND(Z48="Status",Z49="",Z61=""),2,IF(AND(Z48&lt;&gt;"Status",Z49="",Z61=""),1,0))))</f>
        <v>1</v>
      </c>
      <c r="N103" s="14">
        <f>IF(AND(AB48="Status",OR(AB49="Res",AB49="MR",AB49="Disket",AB49="Udmeldt"),AB61=""),1,IF(AND(AB48="Status",AB49="",OR(AB61=1,AB61="x",AB61=2)),1,IF(AND(AB48="Status",AB49="",AB61=""),2,IF(AND(AB48&lt;&gt;"Status",AB49="",AB61=""),1,0))))</f>
        <v>1</v>
      </c>
      <c r="O103" s="14">
        <f>IF(AND(AD48="Status",OR(AD49="Res",AD49="MR",AD49="Disket",AD49="Udmeldt"),AD61=""),1,IF(AND(AD48="Status",AD49="",OR(AD61=1,AD61="x",AD61=2)),1,IF(AND(AD48="Status",AD49="",AD61=""),2,IF(AND(AD48&lt;&gt;"Status",AD49="",AD61=""),1,0))))</f>
        <v>1</v>
      </c>
      <c r="P103" s="14">
        <f>IF(AND(AF48="Status",OR(AF49="Res",AF49="MR",AF49="Disket",AF49="Udmeldt"),AF61=""),1,IF(AND(AF48="Status",AF49="",OR(AF61=1,AF61="x",AF61=2)),1,IF(AND(AF48="Status",AF49="",AF61=""),2,IF(AND(AF48&lt;&gt;"Status",AF49="",AF61=""),1,0))))</f>
        <v>1</v>
      </c>
      <c r="Q103" s="14">
        <f>IF(AND(AH48="Status",OR(AH49="Res",AH49="MR",AH49="Disket",AH49="Udmeldt"),AH61=""),1,IF(AND(AH48="Status",AH49="",OR(AH61=1,AH61="x",AH61=2)),1,IF(AND(AH48="Status",AH49="",AH61=""),2,IF(AND(AH48&lt;&gt;"Status",AH49="",AH61=""),1,0))))</f>
        <v>1</v>
      </c>
      <c r="R103" s="14">
        <f>IF(AND(AJ48="Status",OR(AJ49="Res",AJ49="MR",AJ49="Disket",AJ49="Udmeldt"),AJ61=""),1,IF(AND(AJ48="Status",AJ49="",OR(AJ61=1,AJ61="x",AJ61=2)),1,IF(AND(AJ48="Status",AJ49="",AJ61=""),2,IF(AND(AJ48&lt;&gt;"Status",AJ49="",AJ61=""),1,0))))</f>
        <v>1</v>
      </c>
      <c r="S103" s="14">
        <f>IF(AND(AL48="Status",OR(AL49="Res",AL49="MR",AL49="Disket",AL49="Udmeldt"),AL61=""),1,IF(AND(AL48="Status",AL49="",OR(AL61=1,AL61="x",AL61=2)),1,IF(AND(AL48="Status",AL49="",AL61=""),2,IF(AND(AL48&lt;&gt;"Status",AL49="",AL61=""),1,0))))</f>
        <v>1</v>
      </c>
      <c r="T103" s="14">
        <f>IF(AND(AN48="Status",OR(AN49="Res",AN49="MR",AN49="Disket",AN49="Udmeldt"),AN61=""),1,IF(AND(AN48="Status",AN49="",OR(AN61=1,AN61="x",AN61=2)),1,IF(AND(AN48="Status",AN49="",AN61=""),2,IF(AND(AN48&lt;&gt;"Status",AN49="",AN61=""),1,0))))</f>
        <v>1</v>
      </c>
      <c r="U103" s="14"/>
      <c r="W103" s="14"/>
      <c r="Y103" s="14"/>
      <c r="AA103" s="14"/>
      <c r="AC103" s="14"/>
      <c r="AE103" s="14"/>
      <c r="AG103" s="14"/>
      <c r="AI103" s="14"/>
      <c r="AK103" s="14"/>
      <c r="AM103" s="14"/>
    </row>
    <row r="104" spans="1:39" hidden="1" x14ac:dyDescent="0.15">
      <c r="A104" s="14">
        <f>IF(AND(B48="Status",OR(B49="Res",B49="MR",B49="Disket",B49="Udmeldt"),B62=""),1,IF(AND(B48="Status",B49="",OR(B62=1,B62="x",B62=2)),1,IF(AND(B48="Status",B49="",B62=""),2,IF(AND(B48&lt;&gt;"Status",B49="",B62=""),1,0))))</f>
        <v>1</v>
      </c>
      <c r="B104" s="14">
        <f>IF(AND(D48="Status",OR(D49="Res",D49="MR",D49="Disket",D49="Udmeldt"),D62=""),1,IF(AND(D48="Status",D49="",OR(D62=1,D62="x",D62=2)),1,IF(AND(D48="Status",D49="",D62=""),2,IF(AND(D48&lt;&gt;"Status",D49="",D62=""),1,0))))</f>
        <v>1</v>
      </c>
      <c r="C104" s="14">
        <f>IF(AND(F48="Status",OR(F49="Res",F49="MR",F49="Disket",F49="Udmeldt"),F62=""),1,IF(AND(F48="Status",F49="",OR(F62=1,F62="x",F62=2)),1,IF(AND(F48="Status",F49="",F62=""),2,IF(AND(F48&lt;&gt;"Status",F49="",F62=""),1,0))))</f>
        <v>1</v>
      </c>
      <c r="D104" s="14">
        <f>IF(AND(H48="Status",OR(H49="Res",H49="MR",H49="Disket",H49="Udmeldt"),H62=""),1,IF(AND(H48="Status",H49="",OR(H62=1,H62="x",H62=2)),1,IF(AND(H48="Status",H49="",H62=""),2,IF(AND(H48&lt;&gt;"Status",H49="",H62=""),1,0))))</f>
        <v>1</v>
      </c>
      <c r="E104" s="14">
        <f>IF(AND(J48="Status",OR(J49="Res",J49="MR",J49="Disket",J49="Udmeldt"),J62=""),1,IF(AND(J48="Status",J49="",OR(J62=1,J62="x",J62=2)),1,IF(AND(J48="Status",J49="",J62=""),2,IF(AND(J48&lt;&gt;"Status",J49="",J62=""),1,0))))</f>
        <v>1</v>
      </c>
      <c r="F104" s="14">
        <f>IF(AND(L48="Status",OR(L49="Res",L49="MR",L49="Disket",L49="Udmeldt"),L62=""),1,IF(AND(L48="Status",L49="",OR(L62=1,L62="x",L62=2)),1,IF(AND(L48="Status",L49="",L62=""),2,IF(AND(L48&lt;&gt;"Status",L49="",L62=""),1,0))))</f>
        <v>1</v>
      </c>
      <c r="G104" s="14">
        <f>IF(AND(N48="Status",OR(N49="Res",N49="MR",N49="Disket",N49="Udmeldt"),N62=""),1,IF(AND(N48="Status",N49="",OR(N62=1,N62="x",N62=2)),1,IF(AND(N48="Status",N49="",N62=""),2,IF(AND(N48&lt;&gt;"Status",N49="",N62=""),1,0))))</f>
        <v>1</v>
      </c>
      <c r="H104" s="14">
        <f>IF(AND(P48="Status",OR(P49="Res",P49="MR",P49="Disket",P49="Udmeldt"),P62=""),1,IF(AND(P48="Status",P49="",OR(P62=1,P62="x",P62=2)),1,IF(AND(P48="Status",P49="",P62=""),2,IF(AND(P48&lt;&gt;"Status",P49="",P62=""),1,0))))</f>
        <v>1</v>
      </c>
      <c r="I104" s="14">
        <f>IF(AND(R48="Status",OR(R49="Res",R49="MR",R49="Disket",R49="Udmeldt"),R62=""),1,IF(AND(R48="Status",R49="",OR(R62=1,R62="x",R62=2)),1,IF(AND(R48="Status",R49="",R62=""),2,IF(AND(R48&lt;&gt;"Status",R49="",R62=""),1,0))))</f>
        <v>1</v>
      </c>
      <c r="J104" s="14">
        <f>IF(AND(T48="Status",OR(T49="Res",T49="MR",T49="Disket",T49="Udmeldt"),T62=""),1,IF(AND(T48="Status",T49="",OR(T62=1,T62="x",T62=2)),1,IF(AND(T48="Status",T49="",T62=""),2,IF(AND(T48&lt;&gt;"Status",T49="",T62=""),1,0))))</f>
        <v>1</v>
      </c>
      <c r="K104" s="14">
        <f>IF(AND(V48="Status",OR(V49="Res",V49="MR",V49="Disket",V49="Udmeldt"),V62=""),1,IF(AND(V48="Status",V49="",OR(V62=1,V62="x",V62=2)),1,IF(AND(V48="Status",V49="",V62=""),2,IF(AND(V48&lt;&gt;"Status",V49="",V62=""),1,0))))</f>
        <v>1</v>
      </c>
      <c r="L104" s="14">
        <f>IF(AND(X48="Status",OR(X49="Res",X49="MR",X49="Disket",X49="Udmeldt"),X62=""),1,IF(AND(X48="Status",X49="",OR(X62=1,X62="x",X62=2)),1,IF(AND(X48="Status",X49="",X62=""),2,IF(AND(X48&lt;&gt;"Status",X49="",X62=""),1,0))))</f>
        <v>1</v>
      </c>
      <c r="M104" s="14">
        <f>IF(AND(Z48="Status",OR(Z49="Res",Z49="MR",Z49="Disket",Z49="Udmeldt"),Z62=""),1,IF(AND(Z48="Status",Z49="",OR(Z62=1,Z62="x",Z62=2)),1,IF(AND(Z48="Status",Z49="",Z62=""),2,IF(AND(Z48&lt;&gt;"Status",Z49="",Z62=""),1,0))))</f>
        <v>1</v>
      </c>
      <c r="N104" s="14">
        <f>IF(AND(AB48="Status",OR(AB49="Res",AB49="MR",AB49="Disket",AB49="Udmeldt"),AB62=""),1,IF(AND(AB48="Status",AB49="",OR(AB62=1,AB62="x",AB62=2)),1,IF(AND(AB48="Status",AB49="",AB62=""),2,IF(AND(AB48&lt;&gt;"Status",AB49="",AB62=""),1,0))))</f>
        <v>1</v>
      </c>
      <c r="O104" s="14">
        <f>IF(AND(AD48="Status",OR(AD49="Res",AD49="MR",AD49="Disket",AD49="Udmeldt"),AD62=""),1,IF(AND(AD48="Status",AD49="",OR(AD62=1,AD62="x",AD62=2)),1,IF(AND(AD48="Status",AD49="",AD62=""),2,IF(AND(AD48&lt;&gt;"Status",AD49="",AD62=""),1,0))))</f>
        <v>1</v>
      </c>
      <c r="P104" s="14">
        <f>IF(AND(AF48="Status",OR(AF49="Res",AF49="MR",AF49="Disket",AF49="Udmeldt"),AF62=""),1,IF(AND(AF48="Status",AF49="",OR(AF62=1,AF62="x",AF62=2)),1,IF(AND(AF48="Status",AF49="",AF62=""),2,IF(AND(AF48&lt;&gt;"Status",AF49="",AF62=""),1,0))))</f>
        <v>1</v>
      </c>
      <c r="Q104" s="14">
        <f>IF(AND(AH48="Status",OR(AH49="Res",AH49="MR",AH49="Disket",AH49="Udmeldt"),AH62=""),1,IF(AND(AH48="Status",AH49="",OR(AH62=1,AH62="x",AH62=2)),1,IF(AND(AH48="Status",AH49="",AH62=""),2,IF(AND(AH48&lt;&gt;"Status",AH49="",AH62=""),1,0))))</f>
        <v>1</v>
      </c>
      <c r="R104" s="14">
        <f>IF(AND(AJ48="Status",OR(AJ49="Res",AJ49="MR",AJ49="Disket",AJ49="Udmeldt"),AJ62=""),1,IF(AND(AJ48="Status",AJ49="",OR(AJ62=1,AJ62="x",AJ62=2)),1,IF(AND(AJ48="Status",AJ49="",AJ62=""),2,IF(AND(AJ48&lt;&gt;"Status",AJ49="",AJ62=""),1,0))))</f>
        <v>1</v>
      </c>
      <c r="S104" s="14">
        <f>IF(AND(AL48="Status",OR(AL49="Res",AL49="MR",AL49="Disket",AL49="Udmeldt"),AL62=""),1,IF(AND(AL48="Status",AL49="",OR(AL62=1,AL62="x",AL62=2)),1,IF(AND(AL48="Status",AL49="",AL62=""),2,IF(AND(AL48&lt;&gt;"Status",AL49="",AL62=""),1,0))))</f>
        <v>1</v>
      </c>
      <c r="T104" s="14">
        <f>IF(AND(AN48="Status",OR(AN49="Res",AN49="MR",AN49="Disket",AN49="Udmeldt"),AN62=""),1,IF(AND(AN48="Status",AN49="",OR(AN62=1,AN62="x",AN62=2)),1,IF(AND(AN48="Status",AN49="",AN62=""),2,IF(AND(AN48&lt;&gt;"Status",AN49="",AN62=""),1,0))))</f>
        <v>1</v>
      </c>
      <c r="U104" s="14"/>
      <c r="W104" s="14"/>
      <c r="Y104" s="14"/>
      <c r="AA104" s="14"/>
      <c r="AC104" s="14"/>
      <c r="AE104" s="14"/>
      <c r="AG104" s="14"/>
      <c r="AI104" s="14"/>
      <c r="AK104" s="14"/>
      <c r="AM104" s="14"/>
    </row>
    <row r="105" spans="1:39" hidden="1" x14ac:dyDescent="0.15">
      <c r="A105" s="14">
        <f>IF(AND(B48="Status",OR(B49="Res",B49="MR",B49="Disket",B49="Udmeldt"),B63=""),1,IF(AND(B48="Status",B49="",OR(B63=1,B63="x",B63=2)),1,IF(AND(B48="Status",B49="",B63=""),2,IF(AND(B48&lt;&gt;"Status",B49="",B63=""),1,0))))</f>
        <v>1</v>
      </c>
      <c r="B105" s="14">
        <f>IF(AND(D48="Status",OR(D49="Res",D49="MR",D49="Disket",D49="Udmeldt"),D63=""),1,IF(AND(D48="Status",D49="",OR(D63=1,D63="x",D63=2)),1,IF(AND(D48="Status",D49="",D63=""),2,IF(AND(D48&lt;&gt;"Status",D49="",D63=""),1,0))))</f>
        <v>1</v>
      </c>
      <c r="C105" s="14">
        <f>IF(AND(F48="Status",OR(F49="Res",F49="MR",F49="Disket",F49="Udmeldt"),F63=""),1,IF(AND(F48="Status",F49="",OR(F63=1,F63="x",F63=2)),1,IF(AND(F48="Status",F49="",F63=""),2,IF(AND(F48&lt;&gt;"Status",F49="",F63=""),1,0))))</f>
        <v>1</v>
      </c>
      <c r="D105" s="14">
        <f>IF(AND(H48="Status",OR(H49="Res",H49="MR",H49="Disket",H49="Udmeldt"),H63=""),1,IF(AND(H48="Status",H49="",OR(H63=1,H63="x",H63=2)),1,IF(AND(H48="Status",H49="",H63=""),2,IF(AND(H48&lt;&gt;"Status",H49="",H63=""),1,0))))</f>
        <v>1</v>
      </c>
      <c r="E105" s="14">
        <f>IF(AND(J48="Status",OR(J49="Res",J49="MR",J49="Disket",J49="Udmeldt"),J63=""),1,IF(AND(J48="Status",J49="",OR(J63=1,J63="x",J63=2)),1,IF(AND(J48="Status",J49="",J63=""),2,IF(AND(J48&lt;&gt;"Status",J49="",J63=""),1,0))))</f>
        <v>1</v>
      </c>
      <c r="F105" s="14">
        <f>IF(AND(L48="Status",OR(L49="Res",L49="MR",L49="Disket",L49="Udmeldt"),L63=""),1,IF(AND(L48="Status",L49="",OR(L63=1,L63="x",L63=2)),1,IF(AND(L48="Status",L49="",L63=""),2,IF(AND(L48&lt;&gt;"Status",L49="",L63=""),1,0))))</f>
        <v>1</v>
      </c>
      <c r="G105" s="14">
        <f>IF(AND(N48="Status",OR(N49="Res",N49="MR",N49="Disket",N49="Udmeldt"),N63=""),1,IF(AND(N48="Status",N49="",OR(N63=1,N63="x",N63=2)),1,IF(AND(N48="Status",N49="",N63=""),2,IF(AND(N48&lt;&gt;"Status",N49="",N63=""),1,0))))</f>
        <v>1</v>
      </c>
      <c r="H105" s="14">
        <f>IF(AND(P48="Status",OR(P49="Res",P49="MR",P49="Disket",P49="Udmeldt"),P63=""),1,IF(AND(P48="Status",P49="",OR(P63=1,P63="x",P63=2)),1,IF(AND(P48="Status",P49="",P63=""),2,IF(AND(P48&lt;&gt;"Status",P49="",P63=""),1,0))))</f>
        <v>1</v>
      </c>
      <c r="I105" s="14">
        <f>IF(AND(R48="Status",OR(R49="Res",R49="MR",R49="Disket",R49="Udmeldt"),R63=""),1,IF(AND(R48="Status",R49="",OR(R63=1,R63="x",R63=2)),1,IF(AND(R48="Status",R49="",R63=""),2,IF(AND(R48&lt;&gt;"Status",R49="",R63=""),1,0))))</f>
        <v>1</v>
      </c>
      <c r="J105" s="14">
        <f>IF(AND(T48="Status",OR(T49="Res",T49="MR",T49="Disket",T49="Udmeldt"),T63=""),1,IF(AND(T48="Status",T49="",OR(T63=1,T63="x",T63=2)),1,IF(AND(T48="Status",T49="",T63=""),2,IF(AND(T48&lt;&gt;"Status",T49="",T63=""),1,0))))</f>
        <v>1</v>
      </c>
      <c r="K105" s="14">
        <f>IF(AND(V48="Status",OR(V49="Res",V49="MR",V49="Disket",V49="Udmeldt"),V63=""),1,IF(AND(V48="Status",V49="",OR(V63=1,V63="x",V63=2)),1,IF(AND(V48="Status",V49="",V63=""),2,IF(AND(V48&lt;&gt;"Status",V49="",V63=""),1,0))))</f>
        <v>1</v>
      </c>
      <c r="L105" s="14">
        <f>IF(AND(X48="Status",OR(X49="Res",X49="MR",X49="Disket",X49="Udmeldt"),X63=""),1,IF(AND(X48="Status",X49="",OR(X63=1,X63="x",X63=2)),1,IF(AND(X48="Status",X49="",X63=""),2,IF(AND(X48&lt;&gt;"Status",X49="",X63=""),1,0))))</f>
        <v>1</v>
      </c>
      <c r="M105" s="14">
        <f>IF(AND(Z48="Status",OR(Z49="Res",Z49="MR",Z49="Disket",Z49="Udmeldt"),Z63=""),1,IF(AND(Z48="Status",Z49="",OR(Z63=1,Z63="x",Z63=2)),1,IF(AND(Z48="Status",Z49="",Z63=""),2,IF(AND(Z48&lt;&gt;"Status",Z49="",Z63=""),1,0))))</f>
        <v>1</v>
      </c>
      <c r="N105" s="14">
        <f>IF(AND(AB48="Status",OR(AB49="Res",AB49="MR",AB49="Disket",AB49="Udmeldt"),AB63=""),1,IF(AND(AB48="Status",AB49="",OR(AB63=1,AB63="x",AB63=2)),1,IF(AND(AB48="Status",AB49="",AB63=""),2,IF(AND(AB48&lt;&gt;"Status",AB49="",AB63=""),1,0))))</f>
        <v>1</v>
      </c>
      <c r="O105" s="14">
        <f>IF(AND(AD48="Status",OR(AD49="Res",AD49="MR",AD49="Disket",AD49="Udmeldt"),AD63=""),1,IF(AND(AD48="Status",AD49="",OR(AD63=1,AD63="x",AD63=2)),1,IF(AND(AD48="Status",AD49="",AD63=""),2,IF(AND(AD48&lt;&gt;"Status",AD49="",AD63=""),1,0))))</f>
        <v>1</v>
      </c>
      <c r="P105" s="14">
        <f>IF(AND(AF48="Status",OR(AF49="Res",AF49="MR",AF49="Disket",AF49="Udmeldt"),AF63=""),1,IF(AND(AF48="Status",AF49="",OR(AF63=1,AF63="x",AF63=2)),1,IF(AND(AF48="Status",AF49="",AF63=""),2,IF(AND(AF48&lt;&gt;"Status",AF49="",AF63=""),1,0))))</f>
        <v>1</v>
      </c>
      <c r="Q105" s="14">
        <f>IF(AND(AH48="Status",OR(AH49="Res",AH49="MR",AH49="Disket",AH49="Udmeldt"),AH63=""),1,IF(AND(AH48="Status",AH49="",OR(AH63=1,AH63="x",AH63=2)),1,IF(AND(AH48="Status",AH49="",AH63=""),2,IF(AND(AH48&lt;&gt;"Status",AH49="",AH63=""),1,0))))</f>
        <v>1</v>
      </c>
      <c r="R105" s="14">
        <f>IF(AND(AJ48="Status",OR(AJ49="Res",AJ49="MR",AJ49="Disket",AJ49="Udmeldt"),AJ63=""),1,IF(AND(AJ48="Status",AJ49="",OR(AJ63=1,AJ63="x",AJ63=2)),1,IF(AND(AJ48="Status",AJ49="",AJ63=""),2,IF(AND(AJ48&lt;&gt;"Status",AJ49="",AJ63=""),1,0))))</f>
        <v>1</v>
      </c>
      <c r="S105" s="14">
        <f>IF(AND(AL48="Status",OR(AL49="Res",AL49="MR",AL49="Disket",AL49="Udmeldt"),AL63=""),1,IF(AND(AL48="Status",AL49="",OR(AL63=1,AL63="x",AL63=2)),1,IF(AND(AL48="Status",AL49="",AL63=""),2,IF(AND(AL48&lt;&gt;"Status",AL49="",AL63=""),1,0))))</f>
        <v>1</v>
      </c>
      <c r="T105" s="14">
        <f>IF(AND(AN48="Status",OR(AN49="Res",AN49="MR",AN49="Disket",AN49="Udmeldt"),AN63=""),1,IF(AND(AN48="Status",AN49="",OR(AN63=1,AN63="x",AN63=2)),1,IF(AND(AN48="Status",AN49="",AN63=""),2,IF(AND(AN48&lt;&gt;"Status",AN49="",AN63=""),1,0))))</f>
        <v>1</v>
      </c>
      <c r="U105" s="14"/>
      <c r="W105" s="14"/>
      <c r="Y105" s="14"/>
      <c r="AA105" s="14"/>
      <c r="AC105" s="14"/>
      <c r="AE105" s="14"/>
      <c r="AG105" s="14"/>
      <c r="AI105" s="14"/>
      <c r="AK105" s="14"/>
      <c r="AM105" s="14"/>
    </row>
    <row r="106" spans="1:39" hidden="1" x14ac:dyDescent="0.15">
      <c r="A106" s="14" t="str">
        <f t="shared" ref="A106:T106" si="2">IF(COUNTIF(A93:A105,"=1")=13,"OK",IF(COUNTIF(A93:A105,"=2")&gt;0,"","FEJL"))</f>
        <v>OK</v>
      </c>
      <c r="B106" s="14" t="str">
        <f t="shared" si="2"/>
        <v>OK</v>
      </c>
      <c r="C106" s="14" t="str">
        <f t="shared" si="2"/>
        <v>OK</v>
      </c>
      <c r="D106" s="14" t="str">
        <f t="shared" si="2"/>
        <v>OK</v>
      </c>
      <c r="E106" s="14" t="str">
        <f t="shared" si="2"/>
        <v>OK</v>
      </c>
      <c r="F106" s="14" t="str">
        <f t="shared" si="2"/>
        <v>OK</v>
      </c>
      <c r="G106" s="14" t="str">
        <f t="shared" si="2"/>
        <v>OK</v>
      </c>
      <c r="H106" s="14" t="str">
        <f t="shared" si="2"/>
        <v>OK</v>
      </c>
      <c r="I106" s="14" t="str">
        <f t="shared" si="2"/>
        <v>OK</v>
      </c>
      <c r="J106" s="14" t="str">
        <f t="shared" si="2"/>
        <v>OK</v>
      </c>
      <c r="K106" s="14" t="str">
        <f t="shared" si="2"/>
        <v>OK</v>
      </c>
      <c r="L106" s="14" t="str">
        <f t="shared" si="2"/>
        <v>OK</v>
      </c>
      <c r="M106" s="14" t="str">
        <f t="shared" si="2"/>
        <v>OK</v>
      </c>
      <c r="N106" s="14" t="str">
        <f t="shared" si="2"/>
        <v>OK</v>
      </c>
      <c r="O106" s="14" t="str">
        <f t="shared" si="2"/>
        <v>OK</v>
      </c>
      <c r="P106" s="14" t="str">
        <f t="shared" si="2"/>
        <v>OK</v>
      </c>
      <c r="Q106" s="14" t="str">
        <f t="shared" si="2"/>
        <v>OK</v>
      </c>
      <c r="R106" s="14" t="str">
        <f t="shared" si="2"/>
        <v>OK</v>
      </c>
      <c r="S106" s="14" t="str">
        <f t="shared" si="2"/>
        <v>OK</v>
      </c>
      <c r="T106" s="14" t="str">
        <f t="shared" si="2"/>
        <v>OK</v>
      </c>
      <c r="U106" s="14"/>
      <c r="W106" s="14"/>
      <c r="Y106" s="14"/>
      <c r="AA106" s="14"/>
      <c r="AC106" s="14"/>
      <c r="AE106" s="14"/>
      <c r="AG106" s="14"/>
      <c r="AI106" s="14"/>
      <c r="AK106" s="14"/>
      <c r="AM106" s="14"/>
    </row>
    <row r="107" spans="1:39" ht="15" thickTop="1" x14ac:dyDescent="0.15">
      <c r="U107" s="14"/>
      <c r="W107" s="14"/>
      <c r="Y107" s="14"/>
      <c r="AA107" s="14"/>
      <c r="AC107" s="14"/>
      <c r="AE107" s="14"/>
      <c r="AG107" s="14"/>
      <c r="AI107" s="14"/>
      <c r="AK107" s="14"/>
      <c r="AM107" s="14"/>
    </row>
    <row r="108" spans="1:39" x14ac:dyDescent="0.15">
      <c r="U108" s="14"/>
      <c r="W108" s="14"/>
      <c r="Y108" s="14"/>
      <c r="AA108" s="14"/>
      <c r="AC108" s="14"/>
      <c r="AE108" s="14"/>
      <c r="AG108" s="14"/>
      <c r="AI108" s="14"/>
      <c r="AK108" s="14"/>
      <c r="AM108" s="14"/>
    </row>
    <row r="109" spans="1:39" x14ac:dyDescent="0.15">
      <c r="U109" s="14"/>
      <c r="W109" s="14"/>
      <c r="Y109" s="14"/>
      <c r="AA109" s="14"/>
      <c r="AC109" s="14"/>
      <c r="AE109" s="14"/>
      <c r="AG109" s="14"/>
      <c r="AI109" s="14"/>
      <c r="AK109" s="14"/>
      <c r="AM109" s="14"/>
    </row>
  </sheetData>
  <sheetProtection sheet="1" objects="1" scenarios="1"/>
  <mergeCells count="60">
    <mergeCell ref="V45:V46"/>
    <mergeCell ref="X45:X46"/>
    <mergeCell ref="AL45:AL46"/>
    <mergeCell ref="AN45:AN46"/>
    <mergeCell ref="Z45:Z46"/>
    <mergeCell ref="AB45:AB46"/>
    <mergeCell ref="AD45:AD46"/>
    <mergeCell ref="AF45:AF46"/>
    <mergeCell ref="AH45:AH46"/>
    <mergeCell ref="AJ45:AJ46"/>
    <mergeCell ref="L45:L46"/>
    <mergeCell ref="N45:N46"/>
    <mergeCell ref="P45:P46"/>
    <mergeCell ref="R45:R46"/>
    <mergeCell ref="T45:T46"/>
    <mergeCell ref="B45:B46"/>
    <mergeCell ref="D45:D46"/>
    <mergeCell ref="F45:F46"/>
    <mergeCell ref="H45:H46"/>
    <mergeCell ref="J45:J46"/>
    <mergeCell ref="B24:B25"/>
    <mergeCell ref="D24:D25"/>
    <mergeCell ref="F24:F25"/>
    <mergeCell ref="H24:H25"/>
    <mergeCell ref="AL24:AL25"/>
    <mergeCell ref="AD24:AD25"/>
    <mergeCell ref="AF24:AF25"/>
    <mergeCell ref="AH24:AH25"/>
    <mergeCell ref="AJ24:AJ25"/>
    <mergeCell ref="J24:J25"/>
    <mergeCell ref="L24:L25"/>
    <mergeCell ref="N24:N25"/>
    <mergeCell ref="AN3:AN4"/>
    <mergeCell ref="AH3:AH4"/>
    <mergeCell ref="AJ3:AJ4"/>
    <mergeCell ref="AL3:AL4"/>
    <mergeCell ref="P24:P25"/>
    <mergeCell ref="R24:R25"/>
    <mergeCell ref="T24:T25"/>
    <mergeCell ref="AN24:AN25"/>
    <mergeCell ref="AF3:AF4"/>
    <mergeCell ref="V24:V25"/>
    <mergeCell ref="X24:X25"/>
    <mergeCell ref="Z24:Z25"/>
    <mergeCell ref="AB24:AB25"/>
    <mergeCell ref="V3:V4"/>
    <mergeCell ref="X3:X4"/>
    <mergeCell ref="Z3:Z4"/>
    <mergeCell ref="AB3:AB4"/>
    <mergeCell ref="AD3:AD4"/>
    <mergeCell ref="L3:L4"/>
    <mergeCell ref="N3:N4"/>
    <mergeCell ref="P3:P4"/>
    <mergeCell ref="R3:R4"/>
    <mergeCell ref="T3:T4"/>
    <mergeCell ref="B3:B4"/>
    <mergeCell ref="D3:D4"/>
    <mergeCell ref="F3:F4"/>
    <mergeCell ref="H3:H4"/>
    <mergeCell ref="J3:J4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4" orientation="landscape" horizontalDpi="4294967294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EDB3-BA09-4BB0-AA88-BEE09505625B}">
  <sheetPr>
    <pageSetUpPr fitToPage="1"/>
  </sheetPr>
  <dimension ref="A1:DP50"/>
  <sheetViews>
    <sheetView showGridLines="0" tabSelected="1" zoomScale="83" workbookViewId="0">
      <selection activeCell="H24" sqref="H24"/>
    </sheetView>
  </sheetViews>
  <sheetFormatPr defaultColWidth="9.16796875" defaultRowHeight="12.75" x14ac:dyDescent="0.15"/>
  <cols>
    <col min="1" max="1" width="1.6171875" style="47" customWidth="1"/>
    <col min="2" max="2" width="2.6953125" style="47" customWidth="1"/>
    <col min="3" max="3" width="11.8671875" style="50" customWidth="1"/>
    <col min="4" max="4" width="1.6171875" style="50" bestFit="1" customWidth="1"/>
    <col min="5" max="5" width="11.8671875" style="50" customWidth="1"/>
    <col min="6" max="6" width="2.6953125" style="50" customWidth="1"/>
    <col min="7" max="7" width="1.6171875" style="50" customWidth="1"/>
    <col min="8" max="8" width="3.7734375" style="47" bestFit="1" customWidth="1"/>
    <col min="9" max="68" width="1.34765625" style="47" customWidth="1"/>
    <col min="69" max="69" width="2.96484375" style="16" customWidth="1"/>
    <col min="70" max="70" width="4.04296875" style="47" bestFit="1" customWidth="1"/>
    <col min="71" max="71" width="14.15625" style="47" bestFit="1" customWidth="1"/>
    <col min="72" max="72" width="2.96484375" style="47" customWidth="1"/>
    <col min="73" max="73" width="1.75" style="47" customWidth="1"/>
    <col min="74" max="74" width="2.96484375" style="47" customWidth="1"/>
    <col min="75" max="75" width="1.75" style="47" customWidth="1"/>
    <col min="76" max="76" width="2.96484375" style="47" customWidth="1"/>
    <col min="77" max="77" width="1.75" style="47" customWidth="1"/>
    <col min="78" max="78" width="2.96484375" style="47" customWidth="1"/>
    <col min="79" max="79" width="1.75" style="47" customWidth="1"/>
    <col min="80" max="80" width="4.3125" style="47" bestFit="1" customWidth="1"/>
    <col min="81" max="81" width="1.75" style="47" customWidth="1"/>
    <col min="82" max="82" width="4.3125" style="47" customWidth="1"/>
    <col min="83" max="83" width="1.75" style="47" customWidth="1"/>
    <col min="84" max="84" width="4.3125" style="47" customWidth="1"/>
    <col min="85" max="120" width="9.16796875" style="16" hidden="1" customWidth="1"/>
    <col min="121" max="16384" width="9.16796875" style="47"/>
  </cols>
  <sheetData>
    <row r="1" spans="1:120" ht="14.45" customHeight="1" x14ac:dyDescent="0.15">
      <c r="A1" s="97" t="str">
        <f>CONCATENATE(DB!D2,"."," runde")</f>
        <v>17. runde</v>
      </c>
      <c r="B1" s="98"/>
      <c r="C1" s="98"/>
      <c r="D1" s="98"/>
      <c r="E1" s="98"/>
      <c r="F1" s="98"/>
      <c r="G1" s="98"/>
      <c r="H1" s="97"/>
      <c r="I1" s="97" t="str">
        <f>CONCATENATE("Lund's Ligaturnering ",DB!B1)</f>
        <v>Lund's Ligaturnering 2026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183"/>
      <c r="BR1" s="183" t="s">
        <v>0</v>
      </c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6">
        <f>IF(H11=1,1,IF(H11="x",1,IF(H11=2,1,0)))</f>
        <v>1</v>
      </c>
      <c r="CH1" s="16">
        <f>IF(I9="",CM14,0)</f>
        <v>8</v>
      </c>
      <c r="CI1" s="16">
        <f>IF(I9="",1,0)</f>
        <v>1</v>
      </c>
      <c r="CJ1" s="16" t="str">
        <f>IF(J3=DB!K6,DB!W6,IF(J3=DB!K7,DB!W7,IF(J3=DB!K8,DB!W8,IF(J3=DB!K9,DB!W9,IF(J3=DB!K10,DB!W10,IF(J3=DB!K11,DB!W11,IF(J3=DB!K12,DB!W12,IF(J3=DB!K13,DB!W13,CK1))))))))</f>
        <v/>
      </c>
      <c r="CK1" s="16" t="str">
        <f>IF(J3=DB!K14,DB!W14,IF(J3=DB!K15,DB!W15,IF(J3=DB!K16,DB!W16,IF(J3=DB!K17,DB!W17,IF(J3=DB!K18,DB!W18,IF(J3=DB!K19,DB!W19,IF(J3=DB!K20,DB!W20,IF(J3=DB!K21,DB!W21,CL1))))))))</f>
        <v/>
      </c>
      <c r="CL1" s="16" t="str">
        <f>IF(J3=DB!K22,DB!W22,IF(J3=DB!K23,DB!W23,IF(J3=DB!K24,DB!W24,DB!W25)))</f>
        <v/>
      </c>
      <c r="CM1" s="16">
        <f>IF(J3=Rækker!B5,Rækker!B9,IF(J3=Rækker!D5,Rækker!D9,IF(J3=Rækker!F5,Rækker!F9,IF(J3=Rækker!H5,Rækker!H9,IF(J3=Rækker!J5,Rækker!J9,IF(J3=Rækker!L5,Rækker!L9,IF(J3=Rækker!N5,Rækker!N9,IF(J3=Rækker!P5,Rækker!P9,CN1))))))))</f>
        <v>1</v>
      </c>
      <c r="CN1" s="16">
        <f>IF(J3=Rækker!R5,Rækker!R9,IF(J3=Rækker!T5,Rækker!T9,IF(J3=Rækker!V5,Rækker!V9,IF(J3=Rækker!X5,Rækker!X9,IF(J3=Rækker!Z5,Rækker!Z9,IF(J3=Rækker!AB5,Rækker!AB9,IF(J3=Rækker!AD5,Rækker!AD9,IF(J3=Rækker!AF5,Rækker!AF9,CO1))))))))</f>
        <v>1</v>
      </c>
      <c r="CO1" s="16">
        <f>IF(J3=Rækker!AH5,Rækker!AH9,IF(J3=Rækker!AJ5,Rækker!AJ9,IF(J3=Rækker!AL5,Rækker!AL9,IF(J3=Rækker!AN5,Rækker!AN9,0))))</f>
        <v>0</v>
      </c>
      <c r="CP1" s="16">
        <f>IF(P3=Rækker!B5,Rækker!B9,IF(P3=Rækker!D5,Rækker!D9,IF(P3=Rækker!F5,Rækker!F9,IF(P3=Rækker!H5,Rækker!H9,IF(P3=Rækker!J5,Rækker!J9,IF(P3=Rækker!L5,Rækker!L9,IF(P3=Rækker!N5,Rækker!N9,IF(P3=Rækker!P5,Rækker!P9,CQ1))))))))</f>
        <v>1</v>
      </c>
      <c r="CQ1" s="16">
        <f>IF(P3=Rækker!R5,Rækker!R9,IF(P3=Rækker!T5,Rækker!T9,IF(P3=Rækker!V5,Rækker!V9,IF(P3=Rækker!X5,Rækker!X9,IF(P3=Rækker!Z5,Rækker!Z9,IF(P3=Rækker!AB5,Rækker!AB9,IF(P3=Rækker!AD5,Rækker!AD9,IF(P3=Rækker!AF5,Rækker!AF9,CR1))))))))</f>
        <v>0</v>
      </c>
      <c r="CR1" s="16">
        <f>IF(P3=Rækker!AH5,Rækker!AH9,IF(P3=Rækker!AJ5,Rækker!AJ9,IF(P3=Rækker!AL5,Rækker!AL9,IF(P3=Rækker!AN5,Rækker!AN9,0))))</f>
        <v>0</v>
      </c>
      <c r="CS1" s="16">
        <f>IF(V3=Rækker!B5,Rækker!B9,IF(V3=Rækker!D5,Rækker!D9,IF(V3=Rækker!F5,Rækker!F9,IF(V3=Rækker!H5,Rækker!H9,IF(V3=Rækker!J5,Rækker!J9,IF(V3=Rækker!L5,Rækker!L9,IF(V3=Rækker!N5,Rækker!N9,IF(V3=Rækker!P5,Rækker!P9,CT1))))))))</f>
        <v>1</v>
      </c>
      <c r="CT1" s="16">
        <f>IF(V3=Rækker!R5,Rækker!R9,IF(V3=Rækker!T5,Rækker!T9,IF(V3=Rækker!V5,Rækker!V9,IF(V3=Rækker!X5,Rækker!X9,IF(V3=Rækker!Z5,Rækker!Z9,IF(V3=Rækker!AB5,Rækker!AB9,IF(V3=Rækker!AD5,Rækker!AD9,IF(V3=Rækker!AF5,Rækker!AF9,CU1))))))))</f>
        <v>1</v>
      </c>
      <c r="CU1" s="16">
        <f>IF(V3=Rækker!AH5,Rækker!AH9,IF(V3=Rækker!AJ5,Rækker!AJ9,IF(V3=Rækker!AL5,Rækker!AL9,IF(V3=Rækker!AN5,Rækker!AN9,0))))</f>
        <v>0</v>
      </c>
      <c r="CV1" s="16">
        <f>IF(AB3=Rækker!B5,Rækker!B9,IF(AB3=Rækker!D5,Rækker!D9,IF(AB3=Rækker!F5,Rækker!F9,IF(AB3=Rækker!H5,Rækker!H9,IF(AB3=Rækker!J5,Rækker!J9,IF(AB3=Rækker!L5,Rækker!L9,IF(AB3=Rækker!N5,Rækker!N9,IF(AB3=Rækker!P5,Rækker!P9,CW1))))))))</f>
        <v>1</v>
      </c>
      <c r="CW1" s="16">
        <f>IF(AB3=Rækker!R5,Rækker!R9,IF(AB3=Rækker!T5,Rækker!T9,IF(AB3=Rækker!V5,Rækker!V9,IF(AB3=Rækker!X5,Rækker!X9,IF(AB3=Rækker!Z5,Rækker!Z9,IF(AB3=Rækker!AB5,Rækker!AB9,IF(AB3=Rækker!AD5,Rækker!AD9,IF(AB3=Rækker!AF5,Rækker!AF9,CX1))))))))</f>
        <v>1</v>
      </c>
      <c r="CX1" s="16">
        <f>IF(AB3=Rækker!AH5,Rækker!AH9,IF(AB3=Rækker!AJ5,Rækker!AJ9,IF(AB3=Rækker!AL5,Rækker!AL9,IF(AB3=Rækker!AN5,Rækker!AN9,0))))</f>
        <v>1</v>
      </c>
      <c r="CY1" s="16">
        <f>IF(AH3=Rækker!B5,Rækker!B9,IF(AH3=Rækker!D5,Rækker!D9,IF(AH3=Rækker!F5,Rækker!F9,IF(AH3=Rækker!H5,Rækker!H9,IF(AH3=Rækker!J5,Rækker!J9,IF(AH3=Rækker!L5,Rækker!L9,IF(AH3=Rækker!N5,Rækker!N9,IF(AH3=Rækker!P5,Rækker!P9,CZ1))))))))</f>
        <v>1</v>
      </c>
      <c r="CZ1" s="16">
        <f>IF(AH3=Rækker!R5,Rækker!R9,IF(AH3=Rækker!T5,Rækker!T9,IF(AH3=Rækker!V5,Rækker!V9,IF(AH3=Rækker!X5,Rækker!X9,IF(AH3=Rækker!Z5,Rækker!Z9,IF(AH3=Rækker!AB5,Rækker!AB9,IF(AH3=Rækker!AD5,Rækker!AD9,IF(AH3=Rækker!AF5,Rækker!AF9,DA1))))))))</f>
        <v>1</v>
      </c>
      <c r="DA1" s="16">
        <f>IF(AH3=Rækker!AH5,Rækker!AH9,IF(AH3=Rækker!AJ5,Rækker!AJ9,IF(AH3=Rækker!AL5,Rækker!AL9,IF(AH3=Rækker!AN5,Rækker!AN9,0))))</f>
        <v>0</v>
      </c>
      <c r="DB1" s="16">
        <f>IF(AN3=Rækker!B5,Rækker!B9,IF(AN3=Rækker!D5,Rækker!D9,IF(AN3=Rækker!F5,Rækker!F9,IF(AN3=Rækker!H5,Rækker!H9,IF(AN3=Rækker!J5,Rækker!J9,IF(AN3=Rækker!L5,Rækker!L9,IF(AN3=Rækker!N5,Rækker!N9,IF(AN3=Rækker!P5,Rækker!P9,DC1))))))))</f>
        <v>1</v>
      </c>
      <c r="DC1" s="16">
        <f>IF(AN3=Rækker!R5,Rækker!R9,IF(AN3=Rækker!T5,Rækker!T9,IF(AN3=Rækker!V5,Rækker!V9,IF(AN3=Rækker!X5,Rækker!X9,IF(AN3=Rækker!Z5,Rækker!Z9,IF(AN3=Rækker!AB5,Rækker!AB9,IF(AN3=Rækker!AD5,Rækker!AD9,IF(AN3=Rækker!AF5,Rækker!AF9,DD1))))))))</f>
        <v>1</v>
      </c>
      <c r="DD1" s="16">
        <f>IF(AN3=Rækker!AH5,Rækker!AH9,IF(AN3=Rækker!AJ5,Rækker!AJ9,IF(AN3=Rækker!AL5,Rækker!AL9,IF(AN3=Rækker!AN5,Rækker!AN9,0))))</f>
        <v>0</v>
      </c>
      <c r="DE1" s="16">
        <f>IF(AT3=Rækker!B5,Rækker!B9,IF(AT3=Rækker!D5,Rækker!D9,IF(AT3=Rækker!F5,Rækker!F9,IF(AT3=Rækker!H5,Rækker!H9,IF(AT3=Rækker!J5,Rækker!J9,IF(AT3=Rækker!L5,Rækker!L9,IF(AT3=Rækker!N5,Rækker!N9,IF(AT3=Rækker!P5,Rækker!P9,DF1))))))))</f>
        <v>1</v>
      </c>
      <c r="DF1" s="16">
        <f>IF(AT3=Rækker!R5,Rækker!R9,IF(AT3=Rækker!T5,Rækker!T9,IF(AT3=Rækker!V5,Rækker!V9,IF(AT3=Rækker!X5,Rækker!X9,IF(AT3=Rækker!Z5,Rækker!Z9,IF(AT3=Rækker!AB5,Rækker!AB9,IF(AT3=Rækker!AD5,Rækker!AD9,IF(AT3=Rækker!AF5,Rækker!AF9,DG1))))))))</f>
        <v>0</v>
      </c>
      <c r="DG1" s="16">
        <f>IF(AT3=Rækker!AH5,Rækker!AH9,IF(AT3=Rækker!AJ5,Rækker!AJ9,IF(AT3=Rækker!AL5,Rækker!AL9,IF(AT3=Rækker!AN5,Rækker!AN9,0))))</f>
        <v>0</v>
      </c>
      <c r="DH1" s="16">
        <f>IF(AZ3=Rækker!B5,Rækker!B9,IF(AZ3=Rækker!D5,Rækker!D9,IF(AZ3=Rækker!F5,Rækker!F9,IF(AZ3=Rækker!H5,Rækker!H9,IF(AZ3=Rækker!J5,Rækker!J9,IF(AZ3=Rækker!L5,Rækker!L9,IF(AZ3=Rækker!N5,Rækker!N9,IF(AZ3=Rækker!P5,Rækker!P9,DI1))))))))</f>
        <v>1</v>
      </c>
      <c r="DI1" s="16">
        <f>IF(AZ3=Rækker!R5,Rækker!R9,IF(AZ3=Rækker!T5,Rækker!T9,IF(AZ3=Rækker!V5,Rækker!V9,IF(AZ3=Rækker!X5,Rækker!X9,IF(AZ3=Rækker!Z5,Rækker!Z9,IF(AZ3=Rækker!AB5,Rækker!AB9,IF(AZ3=Rækker!AD5,Rækker!AD9,IF(AZ3=Rækker!AF5,Rækker!AF9,DJ1))))))))</f>
        <v>0</v>
      </c>
      <c r="DJ1" s="16">
        <f>IF(AZ3=Rækker!AH5,Rækker!AH9,IF(AZ3=Rækker!AJ5,Rækker!AJ9,IF(AZ3=Rækker!AL5,Rækker!AL9,IF(AZ3=Rækker!AN5,Rækker!AN9,0))))</f>
        <v>0</v>
      </c>
      <c r="DK1" s="16">
        <f>IF(BF3=Rækker!B5,Rækker!B9,IF(BF3=Rækker!D5,Rækker!D9,IF(BF3=Rækker!F5,Rækker!F9,IF(BF3=Rækker!H5,Rækker!H9,IF(BF3=Rækker!J5,Rækker!J9,IF(BF3=Rækker!L5,Rækker!L9,IF(BF3=Rækker!N5,Rækker!N9,IF(BF3=Rækker!P5,Rækker!P9,DL1))))))))</f>
        <v>1</v>
      </c>
      <c r="DL1" s="16">
        <f>IF(BF3=Rækker!R5,Rækker!R9,IF(BF3=Rækker!T5,Rækker!T9,IF(BF3=Rækker!V5,Rækker!V9,IF(BF3=Rækker!X5,Rækker!X9,IF(BF3=Rækker!Z5,Rækker!Z9,IF(BF3=Rækker!AB5,Rækker!AB9,IF(BF3=Rækker!AD5,Rækker!AD9,IF(BF3=Rækker!AF5,Rækker!AF9,DM1))))))))</f>
        <v>1</v>
      </c>
      <c r="DM1" s="16">
        <f>IF(BF3=Rækker!AH5,Rækker!AH9,IF(BF3=Rækker!AJ5,Rækker!AJ9,IF(BF3=Rækker!AL5,Rækker!AL9,IF(BF3=Rækker!AN5,Rækker!AN9,0))))</f>
        <v>0</v>
      </c>
      <c r="DN1" s="16">
        <f>IF(BL3=Rækker!B5,Rækker!B9,IF(BL3=Rækker!D5,Rækker!D9,IF(BL3=Rækker!F5,Rækker!F9,IF(BL3=Rækker!H5,Rækker!H9,IF(BL3=Rækker!J5,Rækker!J9,IF(BL3=Rækker!L5,Rækker!L9,IF(BL3=Rækker!N5,Rækker!N9,IF(BL3=Rækker!P5,Rækker!P9,DO1))))))))</f>
        <v>1</v>
      </c>
      <c r="DO1" s="16">
        <f>IF(BL3=Rækker!R5,Rækker!R9,IF(BL3=Rækker!T5,Rækker!T9,IF(BL3=Rækker!V5,Rækker!V9,IF(BL3=Rækker!X5,Rækker!X9,IF(BL3=Rækker!Z5,Rækker!Z9,IF(BL3=Rækker!AB5,Rækker!AB9,IF(BL3=Rækker!AD5,Rækker!AD9,IF(BL3=Rækker!AF5,Rækker!AF9,DP1))))))))</f>
        <v>0</v>
      </c>
      <c r="DP1" s="16">
        <f>IF(BL3=Rækker!AH5,Rækker!AH9,IF(BL3=Rækker!AJ5,Rækker!AJ9,IF(BL3=Rækker!AL5,Rækker!AL9,IF(BL3=Rækker!AN5,Rækker!AN9,0))))</f>
        <v>0</v>
      </c>
    </row>
    <row r="2" spans="1:120" ht="14.45" customHeight="1" thickBot="1" x14ac:dyDescent="0.2">
      <c r="A2" s="99"/>
      <c r="B2" s="99"/>
      <c r="C2" s="99"/>
      <c r="D2" s="99"/>
      <c r="E2" s="99"/>
      <c r="F2" s="99"/>
      <c r="G2" s="99"/>
      <c r="H2" s="177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6">
        <f t="shared" ref="CG2:CG13" si="0">IF(H12=1,1,IF(H12="x",1,IF(H12=2,1,0)))</f>
        <v>1</v>
      </c>
      <c r="CH2" s="16">
        <f>IF(O9="",CP14,0)</f>
        <v>8</v>
      </c>
      <c r="CI2" s="16">
        <f>IF(O9="",1,0)</f>
        <v>1</v>
      </c>
      <c r="CJ2" s="16" t="str">
        <f>IF(P3=DB!K6,DB!W6,IF(P3=DB!K7,DB!W7,IF(P3=DB!K8,DB!W8,IF(P3=DB!K9,DB!W9,IF(P3=DB!K10,DB!W10,IF(P3=DB!K11,DB!W11,IF(P3=DB!K12,DB!W12,IF(P3=DB!K13,DB!W13,CK2))))))))</f>
        <v/>
      </c>
      <c r="CK2" s="16" t="str">
        <f>IF(P3=DB!K14,DB!W14,IF(P3=DB!K15,DB!W15,IF(P3=DB!K16,DB!W16,IF(P3=DB!K17,DB!W17,IF(P3=DB!K18,DB!W18,IF(P3=DB!K19,DB!W19,IF(P3=DB!K20,DB!W20,IF(P3=DB!K21,DB!W21,CL2))))))))</f>
        <v/>
      </c>
      <c r="CL2" s="16" t="str">
        <f>IF(P3=DB!K22,DB!W22,IF(P3=DB!K23,DB!W23,IF(P3=DB!K24,DB!W24,DB!W25)))</f>
        <v/>
      </c>
      <c r="CM2" s="16">
        <f>IF(J3=Rækker!B5,Rækker!B10,IF(J3=Rækker!D5,Rækker!D10,IF(J3=Rækker!F5,Rækker!F10,IF(J3=Rækker!H5,Rækker!H10,IF(J3=Rækker!J5,Rækker!J10,IF(J3=Rækker!L5,Rækker!L10,IF(J3=Rækker!N5,Rækker!N10,IF(J3=Rækker!P5,Rækker!P10,CN2))))))))</f>
        <v>2</v>
      </c>
      <c r="CN2" s="16">
        <f>IF(J3=Rækker!R5,Rækker!R10,IF(J3=Rækker!T5,Rækker!T10,IF(J3=Rækker!V5,Rækker!V10,IF(J3=Rækker!X5,Rækker!X10,IF(J3=Rækker!Z5,Rækker!Z10,IF(J3=Rækker!AB5,Rækker!AB10,IF(J3=Rækker!AD5,Rækker!AD10,IF(J3=Rækker!AF5,Rækker!AF10,CO2))))))))</f>
        <v>2</v>
      </c>
      <c r="CO2" s="16">
        <f>IF(J3=Rækker!AH5,Rækker!AH10,IF(J3=Rækker!AJ5,Rækker!AJ10,IF(J3=Rækker!AL5,Rækker!AL10,IF(J3=Rækker!AN5,Rækker!AN10,0))))</f>
        <v>0</v>
      </c>
      <c r="CP2" s="16">
        <f>IF(P3=Rækker!B5,Rækker!B10,IF(P3=Rækker!D5,Rækker!D10,IF(P3=Rækker!F5,Rækker!F10,IF(P3=Rækker!H5,Rækker!H10,IF(P3=Rækker!J5,Rækker!J10,IF(P3=Rækker!L5,Rækker!L10,IF(P3=Rækker!N5,Rækker!N10,IF(P3=Rækker!P5,Rækker!P10,CQ2))))))))</f>
        <v>2</v>
      </c>
      <c r="CQ2" s="16">
        <f>IF(P3=Rækker!R5,Rækker!R10,IF(P3=Rækker!T5,Rækker!T10,IF(P3=Rækker!V5,Rækker!V10,IF(P3=Rækker!X5,Rækker!X10,IF(P3=Rækker!Z5,Rækker!Z10,IF(P3=Rækker!AB5,Rækker!AB10,IF(P3=Rækker!AD5,Rækker!AD10,IF(P3=Rækker!AF5,Rækker!AF10,CR2))))))))</f>
        <v>0</v>
      </c>
      <c r="CR2" s="16">
        <f>IF(P3=Rækker!AH5,Rækker!AH10,IF(P3=Rækker!AJ5,Rækker!AJ10,IF(P3=Rækker!AL5,Rækker!AL10,IF(P3=Rækker!AN5,Rækker!AN10,0))))</f>
        <v>0</v>
      </c>
      <c r="CS2" s="16">
        <f>IF(V3=Rækker!B5,Rækker!B10,IF(V3=Rækker!D5,Rækker!D10,IF(V3=Rækker!F5,Rækker!F10,IF(V3=Rækker!H5,Rækker!H10,IF(V3=Rækker!J5,Rækker!J10,IF(V3=Rækker!L5,Rækker!L10,IF(V3=Rækker!N5,Rækker!N10,IF(V3=Rækker!P5,Rækker!P10,CT2))))))))</f>
        <v>2</v>
      </c>
      <c r="CT2" s="16">
        <f>IF(V3=Rækker!R5,Rækker!R10,IF(V3=Rækker!T5,Rækker!T10,IF(V3=Rækker!V5,Rækker!V10,IF(V3=Rækker!X5,Rækker!X10,IF(V3=Rækker!Z5,Rækker!Z10,IF(V3=Rækker!AB5,Rækker!AB10,IF(V3=Rækker!AD5,Rækker!AD10,IF(V3=Rækker!AF5,Rækker!AF10,CU2))))))))</f>
        <v>2</v>
      </c>
      <c r="CU2" s="16">
        <f>IF(V3=Rækker!AH5,Rækker!AH10,IF(V3=Rækker!AJ5,Rækker!AJ10,IF(V3=Rækker!AL5,Rækker!AL10,IF(V3=Rækker!AN5,Rækker!AN10,0))))</f>
        <v>0</v>
      </c>
      <c r="CV2" s="16">
        <f>IF(AB3=Rækker!B5,Rækker!B10,IF(AB3=Rækker!D5,Rækker!D10,IF(AB3=Rækker!F5,Rækker!F10,IF(AB3=Rækker!H5,Rækker!H10,IF(AB3=Rækker!J5,Rækker!J10,IF(AB3=Rækker!L5,Rækker!L10,IF(AB3=Rækker!N5,Rækker!N10,IF(AB3=Rækker!P5,Rækker!P10,CW2))))))))</f>
        <v>2</v>
      </c>
      <c r="CW2" s="16">
        <f>IF(AB3=Rækker!R5,Rækker!R10,IF(AB3=Rækker!T5,Rækker!T10,IF(AB3=Rækker!V5,Rækker!V10,IF(AB3=Rækker!X5,Rækker!X10,IF(AB3=Rækker!Z5,Rækker!Z10,IF(AB3=Rækker!AB5,Rækker!AB10,IF(AB3=Rækker!AD5,Rækker!AD10,IF(AB3=Rækker!AF5,Rækker!AF10,CX2))))))))</f>
        <v>2</v>
      </c>
      <c r="CX2" s="16">
        <f>IF(AB3=Rækker!AH5,Rækker!AH10,IF(AB3=Rækker!AJ5,Rækker!AJ10,IF(AB3=Rækker!AL5,Rækker!AL10,IF(AB3=Rækker!AN5,Rækker!AN10,0))))</f>
        <v>2</v>
      </c>
      <c r="CY2" s="16">
        <f>IF(AH3=Rækker!B5,Rækker!B10,IF(AH3=Rækker!D5,Rækker!D10,IF(AH3=Rækker!F5,Rækker!F10,IF(AH3=Rækker!H5,Rækker!H10,IF(AH3=Rækker!J5,Rækker!J10,IF(AH3=Rækker!L5,Rækker!L10,IF(AH3=Rækker!N5,Rækker!N10,IF(AH3=Rækker!P5,Rækker!P10,CZ2))))))))</f>
        <v>2</v>
      </c>
      <c r="CZ2" s="16">
        <f>IF(AH3=Rækker!R5,Rækker!R10,IF(AH3=Rækker!T5,Rækker!T10,IF(AH3=Rækker!V5,Rækker!V10,IF(AH3=Rækker!X5,Rækker!X10,IF(AH3=Rækker!Z5,Rækker!Z10,IF(AH3=Rækker!AB5,Rækker!AB10,IF(AH3=Rækker!AD5,Rækker!AD10,IF(AH3=Rækker!AF5,Rækker!AF10,DA2))))))))</f>
        <v>2</v>
      </c>
      <c r="DA2" s="16">
        <f>IF(AH3=Rækker!AH5,Rækker!AH10,IF(AH3=Rækker!AJ5,Rækker!AJ10,IF(AH3=Rækker!AL5,Rækker!AL10,IF(AH3=Rækker!AN5,Rækker!AN10,0))))</f>
        <v>0</v>
      </c>
      <c r="DB2" s="16">
        <f>IF(AN3=Rækker!B5,Rækker!B10,IF(AN3=Rækker!D5,Rækker!D10,IF(AN3=Rækker!F5,Rækker!F10,IF(AN3=Rækker!H5,Rækker!H10,IF(AN3=Rækker!J5,Rækker!J10,IF(AN3=Rækker!L5,Rækker!L10,IF(AN3=Rækker!N5,Rækker!N10,IF(AN3=Rækker!P5,Rækker!P10,DC2))))))))</f>
        <v>2</v>
      </c>
      <c r="DC2" s="16">
        <f>IF(AN3=Rækker!R5,Rækker!R10,IF(AN3=Rækker!T5,Rækker!T10,IF(AN3=Rækker!V5,Rækker!V10,IF(AN3=Rækker!X5,Rækker!X10,IF(AN3=Rækker!Z5,Rækker!Z10,IF(AN3=Rækker!AB5,Rækker!AB10,IF(AN3=Rækker!AD5,Rækker!AD10,IF(AN3=Rækker!AF5,Rækker!AF10,DD2))))))))</f>
        <v>2</v>
      </c>
      <c r="DD2" s="16">
        <f>IF(AN3=Rækker!AH5,Rækker!AH10,IF(AN3=Rækker!AJ5,Rækker!AJ10,IF(AN3=Rækker!AL5,Rækker!AL10,IF(AN3=Rækker!AN5,Rækker!AN10,0))))</f>
        <v>0</v>
      </c>
      <c r="DE2" s="16">
        <f>IF(AT3=Rækker!B5,Rækker!B10,IF(AT3=Rækker!D5,Rækker!D10,IF(AT3=Rækker!F5,Rækker!F10,IF(AT3=Rækker!H5,Rækker!H10,IF(AT3=Rækker!J5,Rækker!J10,IF(AT3=Rækker!L5,Rækker!L10,IF(AT3=Rækker!N5,Rækker!N10,IF(AT3=Rækker!P5,Rækker!P10,DF2))))))))</f>
        <v>2</v>
      </c>
      <c r="DF2" s="16">
        <f>IF(AT3=Rækker!R5,Rækker!R10,IF(AT3=Rækker!T5,Rækker!T10,IF(AT3=Rækker!V5,Rækker!V10,IF(AT3=Rækker!X5,Rækker!X10,IF(AT3=Rækker!Z5,Rækker!Z10,IF(AT3=Rækker!AB5,Rækker!AB10,IF(AT3=Rækker!AD5,Rækker!AD10,IF(AT3=Rækker!AF5,Rækker!AF10,DG2))))))))</f>
        <v>0</v>
      </c>
      <c r="DG2" s="16">
        <f>IF(AT3=Rækker!AH5,Rækker!AH10,IF(AT3=Rækker!AJ5,Rækker!AJ10,IF(AT3=Rækker!AL5,Rækker!AL10,IF(AT3=Rækker!AN5,Rækker!AN10,0))))</f>
        <v>0</v>
      </c>
      <c r="DH2" s="16">
        <f>IF(AZ3=Rækker!B5,Rækker!B10,IF(AZ3=Rækker!D5,Rækker!D10,IF(AZ3=Rækker!F5,Rækker!F10,IF(AZ3=Rækker!H5,Rækker!H10,IF(AZ3=Rækker!J5,Rækker!J10,IF(AZ3=Rækker!L5,Rækker!L10,IF(AZ3=Rækker!N5,Rækker!N10,IF(AZ3=Rækker!P5,Rækker!P10,DI2))))))))</f>
        <v>2</v>
      </c>
      <c r="DI2" s="16">
        <f>IF(AZ3=Rækker!R5,Rækker!R10,IF(AZ3=Rækker!T5,Rækker!T10,IF(AZ3=Rækker!V5,Rækker!V10,IF(AZ3=Rækker!X5,Rækker!X10,IF(AZ3=Rækker!Z5,Rækker!Z10,IF(AZ3=Rækker!AB5,Rækker!AB10,IF(AZ3=Rækker!AD5,Rækker!AD10,IF(AZ3=Rækker!AF5,Rækker!AF10,DJ2))))))))</f>
        <v>0</v>
      </c>
      <c r="DJ2" s="16">
        <f>IF(AZ3=Rækker!AH5,Rækker!AH10,IF(AZ3=Rækker!AJ5,Rækker!AJ10,IF(AZ3=Rækker!AL5,Rækker!AL10,IF(AZ3=Rækker!AN5,Rækker!AN10,0))))</f>
        <v>0</v>
      </c>
      <c r="DK2" s="16">
        <f>IF(BF3=Rækker!B5,Rækker!B10,IF(BF3=Rækker!D5,Rækker!D10,IF(BF3=Rækker!F5,Rækker!F10,IF(BF3=Rækker!H5,Rækker!H10,IF(BF3=Rækker!J5,Rækker!J10,IF(BF3=Rækker!L5,Rækker!L10,IF(BF3=Rækker!N5,Rækker!N10,IF(BF3=Rækker!P5,Rækker!P10,DL2))))))))</f>
        <v>2</v>
      </c>
      <c r="DL2" s="16">
        <f>IF(BF3=Rækker!R5,Rækker!R10,IF(BF3=Rækker!T5,Rækker!T10,IF(BF3=Rækker!V5,Rækker!V10,IF(BF3=Rækker!X5,Rækker!X10,IF(BF3=Rækker!Z5,Rækker!Z10,IF(BF3=Rækker!AB5,Rækker!AB10,IF(BF3=Rækker!AD5,Rækker!AD10,IF(BF3=Rækker!AF5,Rækker!AF10,DM2))))))))</f>
        <v>2</v>
      </c>
      <c r="DM2" s="16">
        <f>IF(BF3=Rækker!AH5,Rækker!AH10,IF(BF3=Rækker!AJ5,Rækker!AJ10,IF(BF3=Rækker!AL5,Rækker!AL10,IF(BF3=Rækker!AN5,Rækker!AN10,0))))</f>
        <v>0</v>
      </c>
      <c r="DN2" s="16">
        <f>IF(BL3=Rækker!B5,Rækker!B10,IF(BL3=Rækker!D5,Rækker!D10,IF(BL3=Rækker!F5,Rækker!F10,IF(BL3=Rækker!H5,Rækker!H10,IF(BL3=Rækker!J5,Rækker!J10,IF(BL3=Rækker!L5,Rækker!L10,IF(BL3=Rækker!N5,Rækker!N10,IF(BL3=Rækker!P5,Rækker!P10,DO2))))))))</f>
        <v>2</v>
      </c>
      <c r="DO2" s="16">
        <f>IF(BL3=Rækker!R5,Rækker!R10,IF(BL3=Rækker!T5,Rækker!T10,IF(BL3=Rækker!V5,Rækker!V10,IF(BL3=Rækker!X5,Rækker!X10,IF(BL3=Rækker!Z5,Rækker!Z10,IF(BL3=Rækker!AB5,Rækker!AB10,IF(BL3=Rækker!AD5,Rækker!AD10,IF(BL3=Rækker!AF5,Rækker!AF10,DP2))))))))</f>
        <v>0</v>
      </c>
      <c r="DP2" s="16">
        <f>IF(BL3=Rækker!AH5,Rækker!AH10,IF(BL3=Rækker!AJ5,Rækker!AJ10,IF(BL3=Rækker!AL5,Rækker!AL10,IF(BL3=Rækker!AN5,Rækker!AN10,0))))</f>
        <v>0</v>
      </c>
    </row>
    <row r="3" spans="1:120" ht="14.45" customHeight="1" x14ac:dyDescent="0.15">
      <c r="A3" s="100" t="str">
        <f>Rækker!B1</f>
        <v>Uge 17</v>
      </c>
      <c r="B3" s="101"/>
      <c r="C3" s="102"/>
      <c r="D3" s="102"/>
      <c r="E3" s="102"/>
      <c r="F3" s="102"/>
      <c r="G3" s="103"/>
      <c r="H3" s="110" t="s">
        <v>21</v>
      </c>
      <c r="I3" s="112"/>
      <c r="J3" s="133" t="str">
        <f>DB!E6</f>
        <v>Harry</v>
      </c>
      <c r="K3" s="134"/>
      <c r="L3" s="134"/>
      <c r="M3" s="134"/>
      <c r="N3" s="117" t="s">
        <v>20</v>
      </c>
      <c r="O3" s="102"/>
      <c r="P3" s="133" t="str">
        <f>DB!F6</f>
        <v>Benbo</v>
      </c>
      <c r="Q3" s="134"/>
      <c r="R3" s="134"/>
      <c r="S3" s="134"/>
      <c r="T3" s="126"/>
      <c r="U3" s="112"/>
      <c r="V3" s="133" t="str">
        <f>DB!E7</f>
        <v>Nuser</v>
      </c>
      <c r="W3" s="133"/>
      <c r="X3" s="133"/>
      <c r="Y3" s="133"/>
      <c r="Z3" s="117" t="s">
        <v>20</v>
      </c>
      <c r="AA3" s="102"/>
      <c r="AB3" s="133" t="str">
        <f>DB!F7</f>
        <v>Stoke</v>
      </c>
      <c r="AC3" s="134"/>
      <c r="AD3" s="134"/>
      <c r="AE3" s="134"/>
      <c r="AF3" s="126"/>
      <c r="AG3" s="112"/>
      <c r="AH3" s="133" t="str">
        <f>DB!E8</f>
        <v>SPVK</v>
      </c>
      <c r="AI3" s="134"/>
      <c r="AJ3" s="134"/>
      <c r="AK3" s="134"/>
      <c r="AL3" s="117" t="s">
        <v>20</v>
      </c>
      <c r="AM3" s="102"/>
      <c r="AN3" s="133" t="str">
        <f>DB!F8</f>
        <v>Futte</v>
      </c>
      <c r="AO3" s="134"/>
      <c r="AP3" s="134"/>
      <c r="AQ3" s="134"/>
      <c r="AR3" s="126"/>
      <c r="AS3" s="112"/>
      <c r="AT3" s="133" t="str">
        <f>DB!E9</f>
        <v>Canary</v>
      </c>
      <c r="AU3" s="134"/>
      <c r="AV3" s="134"/>
      <c r="AW3" s="134"/>
      <c r="AX3" s="117" t="s">
        <v>20</v>
      </c>
      <c r="AY3" s="102"/>
      <c r="AZ3" s="133" t="str">
        <f>DB!F9</f>
        <v>Frydkær</v>
      </c>
      <c r="BA3" s="134"/>
      <c r="BB3" s="134"/>
      <c r="BC3" s="134"/>
      <c r="BD3" s="126"/>
      <c r="BE3" s="112"/>
      <c r="BF3" s="133" t="str">
        <f>DB!E10</f>
        <v>Murer</v>
      </c>
      <c r="BG3" s="134"/>
      <c r="BH3" s="134"/>
      <c r="BI3" s="134"/>
      <c r="BJ3" s="117" t="s">
        <v>20</v>
      </c>
      <c r="BK3" s="102"/>
      <c r="BL3" s="133" t="str">
        <f>DB!F10</f>
        <v>Forest</v>
      </c>
      <c r="BM3" s="134"/>
      <c r="BN3" s="134"/>
      <c r="BO3" s="134"/>
      <c r="BP3" s="126"/>
      <c r="BQ3" s="17"/>
      <c r="BR3" s="184" t="str">
        <f>IF(CG14=13,CONCATENATE("Resultater, ",A1,":"),CONCATENATE("Resultater, ",DB!D1,". runde",":"))</f>
        <v>Resultater, 17. runde:</v>
      </c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6">
        <f t="shared" si="0"/>
        <v>1</v>
      </c>
      <c r="CH3" s="16">
        <f>IF(U9="",CS14,0)</f>
        <v>7</v>
      </c>
      <c r="CI3" s="16">
        <f>IF(U9="",1,0)</f>
        <v>1</v>
      </c>
      <c r="CJ3" s="16" t="str">
        <f>IF(V3=DB!K6,DB!W6,IF(V3=DB!K7,DB!W7,IF(V3=DB!K8,DB!W8,IF(V3=DB!K9,DB!W9,IF(V3=DB!K10,DB!W10,IF(V3=DB!K11,DB!W11,IF(V3=DB!K12,DB!W12,IF(V3=DB!K13,DB!W13,CK3))))))))</f>
        <v/>
      </c>
      <c r="CK3" s="16" t="str">
        <f>IF(V3=DB!K14,DB!W14,IF(V3=DB!K15,DB!W15,IF(V3=DB!K16,DB!W16,IF(V3=DB!K17,DB!W17,IF(V3=DB!K18,DB!W18,IF(V3=DB!K19,DB!W19,IF(V3=DB!K20,DB!W20,IF(V3=DB!K21,DB!W21,CL3))))))))</f>
        <v/>
      </c>
      <c r="CL3" s="16" t="str">
        <f>IF(V3=DB!K22,DB!W22,IF(V3=DB!K23,DB!W23,IF(V3=DB!K24,DB!W24,DB!W25)))</f>
        <v/>
      </c>
      <c r="CM3" s="16">
        <f>IF(J3=Rækker!B5,Rækker!B11,IF(J3=Rækker!D5,Rækker!D11,IF(J3=Rækker!F5,Rækker!F11,IF(J3=Rækker!H5,Rækker!H11,IF(J3=Rækker!J5,Rækker!J11,IF(J3=Rækker!L5,Rækker!L11,IF(J3=Rækker!N5,Rækker!N11,IF(J3=Rækker!P5,Rækker!P11,CN3))))))))</f>
        <v>1</v>
      </c>
      <c r="CN3" s="16">
        <f>IF(J3=Rækker!R5,Rækker!R11,IF(J3=Rækker!T5,Rækker!T11,IF(J3=Rækker!V5,Rækker!V11,IF(J3=Rækker!X5,Rækker!X11,IF(J3=Rækker!Z5,Rækker!Z11,IF(J3=Rækker!AB5,Rækker!AB11,IF(J3=Rækker!AD5,Rækker!AD11,IF(J3=Rækker!AF5,Rækker!AF11,CO3))))))))</f>
        <v>1</v>
      </c>
      <c r="CO3" s="16">
        <f>IF(J3=Rækker!AH5,Rækker!AH11,IF(J3=Rækker!AJ5,Rækker!AJ11,IF(J3=Rækker!AL5,Rækker!AL11,IF(J3=Rækker!AN5,Rækker!AN11,0))))</f>
        <v>0</v>
      </c>
      <c r="CP3" s="16">
        <f>IF(P3=Rækker!B5,Rækker!B11,IF(P3=Rækker!D5,Rækker!D11,IF(P3=Rækker!F5,Rækker!F11,IF(P3=Rækker!H5,Rækker!H11,IF(P3=Rækker!J5,Rækker!J11,IF(P3=Rækker!L5,Rækker!L11,IF(P3=Rækker!N5,Rækker!N11,IF(P3=Rækker!P5,Rækker!P11,CQ3))))))))</f>
        <v>1</v>
      </c>
      <c r="CQ3" s="16">
        <f>IF(P3=Rækker!R5,Rækker!R11,IF(P3=Rækker!T5,Rækker!T11,IF(P3=Rækker!V5,Rækker!V11,IF(P3=Rækker!X5,Rækker!X11,IF(P3=Rækker!Z5,Rækker!Z11,IF(P3=Rækker!AB5,Rækker!AB11,IF(P3=Rækker!AD5,Rækker!AD11,IF(P3=Rækker!AF5,Rækker!AF11,CR3))))))))</f>
        <v>0</v>
      </c>
      <c r="CR3" s="16">
        <f>IF(P3=Rækker!AH5,Rækker!AH11,IF(P3=Rækker!AJ5,Rækker!AJ11,IF(P3=Rækker!AL5,Rækker!AL11,IF(P3=Rækker!AN5,Rækker!AN11,0))))</f>
        <v>0</v>
      </c>
      <c r="CS3" s="16" t="str">
        <f>IF(V3=Rækker!B5,Rækker!B11,IF(V3=Rækker!D5,Rækker!D11,IF(V3=Rækker!F5,Rækker!F11,IF(V3=Rækker!H5,Rækker!H11,IF(V3=Rækker!J5,Rækker!J11,IF(V3=Rækker!L5,Rækker!L11,IF(V3=Rækker!N5,Rækker!N11,IF(V3=Rækker!P5,Rækker!P11,CT3))))))))</f>
        <v>x</v>
      </c>
      <c r="CT3" s="16" t="str">
        <f>IF(V3=Rækker!R5,Rækker!R11,IF(V3=Rækker!T5,Rækker!T11,IF(V3=Rækker!V5,Rækker!V11,IF(V3=Rækker!X5,Rækker!X11,IF(V3=Rækker!Z5,Rækker!Z11,IF(V3=Rækker!AB5,Rækker!AB11,IF(V3=Rækker!AD5,Rækker!AD11,IF(V3=Rækker!AF5,Rækker!AF11,CU3))))))))</f>
        <v>x</v>
      </c>
      <c r="CU3" s="16">
        <f>IF(V3=Rækker!AH5,Rækker!AH11,IF(V3=Rækker!AJ5,Rækker!AJ11,IF(V3=Rækker!AL5,Rækker!AL11,IF(V3=Rækker!AN5,Rækker!AN11,0))))</f>
        <v>0</v>
      </c>
      <c r="CV3" s="16">
        <f>IF(AB3=Rækker!B5,Rækker!B11,IF(AB3=Rækker!D5,Rækker!D11,IF(AB3=Rækker!F5,Rækker!F11,IF(AB3=Rækker!H5,Rækker!H11,IF(AB3=Rækker!J5,Rækker!J11,IF(AB3=Rækker!L5,Rækker!L11,IF(AB3=Rækker!N5,Rækker!N11,IF(AB3=Rækker!P5,Rækker!P11,CW3))))))))</f>
        <v>1</v>
      </c>
      <c r="CW3" s="16">
        <f>IF(AB3=Rækker!R5,Rækker!R11,IF(AB3=Rækker!T5,Rækker!T11,IF(AB3=Rækker!V5,Rækker!V11,IF(AB3=Rækker!X5,Rækker!X11,IF(AB3=Rækker!Z5,Rækker!Z11,IF(AB3=Rækker!AB5,Rækker!AB11,IF(AB3=Rækker!AD5,Rækker!AD11,IF(AB3=Rækker!AF5,Rækker!AF11,CX3))))))))</f>
        <v>1</v>
      </c>
      <c r="CX3" s="16">
        <f>IF(AB3=Rækker!AH5,Rækker!AH11,IF(AB3=Rækker!AJ5,Rækker!AJ11,IF(AB3=Rækker!AL5,Rækker!AL11,IF(AB3=Rækker!AN5,Rækker!AN11,0))))</f>
        <v>1</v>
      </c>
      <c r="CY3" s="16">
        <f>IF(AH3=Rækker!B5,Rækker!B11,IF(AH3=Rækker!D5,Rækker!D11,IF(AH3=Rækker!F5,Rækker!F11,IF(AH3=Rækker!H5,Rækker!H11,IF(AH3=Rækker!J5,Rækker!J11,IF(AH3=Rækker!L5,Rækker!L11,IF(AH3=Rækker!N5,Rækker!N11,IF(AH3=Rækker!P5,Rækker!P11,CZ3))))))))</f>
        <v>1</v>
      </c>
      <c r="CZ3" s="16">
        <f>IF(AH3=Rækker!R5,Rækker!R11,IF(AH3=Rækker!T5,Rækker!T11,IF(AH3=Rækker!V5,Rækker!V11,IF(AH3=Rækker!X5,Rækker!X11,IF(AH3=Rækker!Z5,Rækker!Z11,IF(AH3=Rækker!AB5,Rækker!AB11,IF(AH3=Rækker!AD5,Rækker!AD11,IF(AH3=Rækker!AF5,Rækker!AF11,DA3))))))))</f>
        <v>1</v>
      </c>
      <c r="DA3" s="16">
        <f>IF(AH3=Rækker!AH5,Rækker!AH11,IF(AH3=Rækker!AJ5,Rækker!AJ11,IF(AH3=Rækker!AL5,Rækker!AL11,IF(AH3=Rækker!AN5,Rækker!AN11,0))))</f>
        <v>0</v>
      </c>
      <c r="DB3" s="16">
        <f>IF(AN3=Rækker!B5,Rækker!B11,IF(AN3=Rækker!D5,Rækker!D11,IF(AN3=Rækker!F5,Rækker!F11,IF(AN3=Rækker!H5,Rækker!H11,IF(AN3=Rækker!J5,Rækker!J11,IF(AN3=Rækker!L5,Rækker!L11,IF(AN3=Rækker!N5,Rækker!N11,IF(AN3=Rækker!P5,Rækker!P11,DC3))))))))</f>
        <v>1</v>
      </c>
      <c r="DC3" s="16">
        <f>IF(AN3=Rækker!R5,Rækker!R11,IF(AN3=Rækker!T5,Rækker!T11,IF(AN3=Rækker!V5,Rækker!V11,IF(AN3=Rækker!X5,Rækker!X11,IF(AN3=Rækker!Z5,Rækker!Z11,IF(AN3=Rækker!AB5,Rækker!AB11,IF(AN3=Rækker!AD5,Rækker!AD11,IF(AN3=Rækker!AF5,Rækker!AF11,DD3))))))))</f>
        <v>1</v>
      </c>
      <c r="DD3" s="16">
        <f>IF(AN3=Rækker!AH5,Rækker!AH11,IF(AN3=Rækker!AJ5,Rækker!AJ11,IF(AN3=Rækker!AL5,Rækker!AL11,IF(AN3=Rækker!AN5,Rækker!AN11,0))))</f>
        <v>0</v>
      </c>
      <c r="DE3" s="16">
        <f>IF(AT3=Rækker!B5,Rækker!B11,IF(AT3=Rækker!D5,Rækker!D11,IF(AT3=Rækker!F5,Rækker!F11,IF(AT3=Rækker!H5,Rækker!H11,IF(AT3=Rækker!J5,Rækker!J11,IF(AT3=Rækker!L5,Rækker!L11,IF(AT3=Rækker!N5,Rækker!N11,IF(AT3=Rækker!P5,Rækker!P11,DF3))))))))</f>
        <v>1</v>
      </c>
      <c r="DF3" s="16">
        <f>IF(AT3=Rækker!R5,Rækker!R11,IF(AT3=Rækker!T5,Rækker!T11,IF(AT3=Rækker!V5,Rækker!V11,IF(AT3=Rækker!X5,Rækker!X11,IF(AT3=Rækker!Z5,Rækker!Z11,IF(AT3=Rækker!AB5,Rækker!AB11,IF(AT3=Rækker!AD5,Rækker!AD11,IF(AT3=Rækker!AF5,Rækker!AF11,DG3))))))))</f>
        <v>0</v>
      </c>
      <c r="DG3" s="16">
        <f>IF(AT3=Rækker!AH5,Rækker!AH11,IF(AT3=Rækker!AJ5,Rækker!AJ11,IF(AT3=Rækker!AL5,Rækker!AL11,IF(AT3=Rækker!AN5,Rækker!AN11,0))))</f>
        <v>0</v>
      </c>
      <c r="DH3" s="16">
        <f>IF(AZ3=Rækker!B5,Rækker!B11,IF(AZ3=Rækker!D5,Rækker!D11,IF(AZ3=Rækker!F5,Rækker!F11,IF(AZ3=Rækker!H5,Rækker!H11,IF(AZ3=Rækker!J5,Rækker!J11,IF(AZ3=Rækker!L5,Rækker!L11,IF(AZ3=Rækker!N5,Rækker!N11,IF(AZ3=Rækker!P5,Rækker!P11,DI3))))))))</f>
        <v>1</v>
      </c>
      <c r="DI3" s="16">
        <f>IF(AZ3=Rækker!R5,Rækker!R11,IF(AZ3=Rækker!T5,Rækker!T11,IF(AZ3=Rækker!V5,Rækker!V11,IF(AZ3=Rækker!X5,Rækker!X11,IF(AZ3=Rækker!Z5,Rækker!Z11,IF(AZ3=Rækker!AB5,Rækker!AB11,IF(AZ3=Rækker!AD5,Rækker!AD11,IF(AZ3=Rækker!AF5,Rækker!AF11,DJ3))))))))</f>
        <v>0</v>
      </c>
      <c r="DJ3" s="16">
        <f>IF(AZ3=Rækker!AH5,Rækker!AH11,IF(AZ3=Rækker!AJ5,Rækker!AJ11,IF(AZ3=Rækker!AL5,Rækker!AL11,IF(AZ3=Rækker!AN5,Rækker!AN11,0))))</f>
        <v>0</v>
      </c>
      <c r="DK3" s="16" t="str">
        <f>IF(BF3=Rækker!B5,Rækker!B11,IF(BF3=Rækker!D5,Rækker!D11,IF(BF3=Rækker!F5,Rækker!F11,IF(BF3=Rækker!H5,Rækker!H11,IF(BF3=Rækker!J5,Rækker!J11,IF(BF3=Rækker!L5,Rækker!L11,IF(BF3=Rækker!N5,Rækker!N11,IF(BF3=Rækker!P5,Rækker!P11,DL3))))))))</f>
        <v>x</v>
      </c>
      <c r="DL3" s="16" t="str">
        <f>IF(BF3=Rækker!R5,Rækker!R11,IF(BF3=Rækker!T5,Rækker!T11,IF(BF3=Rækker!V5,Rækker!V11,IF(BF3=Rækker!X5,Rækker!X11,IF(BF3=Rækker!Z5,Rækker!Z11,IF(BF3=Rækker!AB5,Rækker!AB11,IF(BF3=Rækker!AD5,Rækker!AD11,IF(BF3=Rækker!AF5,Rækker!AF11,DM3))))))))</f>
        <v>x</v>
      </c>
      <c r="DM3" s="16">
        <f>IF(BF3=Rækker!AH5,Rækker!AH11,IF(BF3=Rækker!AJ5,Rækker!AJ11,IF(BF3=Rækker!AL5,Rækker!AL11,IF(BF3=Rækker!AN5,Rækker!AN11,0))))</f>
        <v>0</v>
      </c>
      <c r="DN3" s="16" t="str">
        <f>IF(BL3=Rækker!B5,Rækker!B11,IF(BL3=Rækker!D5,Rækker!D11,IF(BL3=Rækker!F5,Rækker!F11,IF(BL3=Rækker!H5,Rækker!H11,IF(BL3=Rækker!J5,Rækker!J11,IF(BL3=Rækker!L5,Rækker!L11,IF(BL3=Rækker!N5,Rækker!N11,IF(BL3=Rækker!P5,Rækker!P11,DO3))))))))</f>
        <v>x</v>
      </c>
      <c r="DO3" s="16">
        <f>IF(BL3=Rækker!R5,Rækker!R11,IF(BL3=Rækker!T5,Rækker!T11,IF(BL3=Rækker!V5,Rækker!V11,IF(BL3=Rækker!X5,Rækker!X11,IF(BL3=Rækker!Z5,Rækker!Z11,IF(BL3=Rækker!AB5,Rækker!AB11,IF(BL3=Rækker!AD5,Rækker!AD11,IF(BL3=Rækker!AF5,Rækker!AF11,DP3))))))))</f>
        <v>0</v>
      </c>
      <c r="DP3" s="16">
        <f>IF(BL3=Rækker!AH5,Rækker!AH11,IF(BL3=Rækker!AJ5,Rækker!AJ11,IF(BL3=Rækker!AL5,Rækker!AL11,IF(BL3=Rækker!AN5,Rækker!AN11,0))))</f>
        <v>0</v>
      </c>
    </row>
    <row r="4" spans="1:120" ht="14.45" customHeight="1" x14ac:dyDescent="0.15">
      <c r="A4" s="104"/>
      <c r="B4" s="105"/>
      <c r="C4" s="105"/>
      <c r="D4" s="105"/>
      <c r="E4" s="105"/>
      <c r="F4" s="105"/>
      <c r="G4" s="106"/>
      <c r="H4" s="111"/>
      <c r="I4" s="113"/>
      <c r="J4" s="138"/>
      <c r="K4" s="138"/>
      <c r="L4" s="138"/>
      <c r="M4" s="138"/>
      <c r="N4" s="98"/>
      <c r="O4" s="98"/>
      <c r="P4" s="138"/>
      <c r="Q4" s="138"/>
      <c r="R4" s="138"/>
      <c r="S4" s="138"/>
      <c r="T4" s="127"/>
      <c r="U4" s="113"/>
      <c r="V4" s="137"/>
      <c r="W4" s="137"/>
      <c r="X4" s="137"/>
      <c r="Y4" s="137"/>
      <c r="Z4" s="98"/>
      <c r="AA4" s="98"/>
      <c r="AB4" s="138"/>
      <c r="AC4" s="138"/>
      <c r="AD4" s="138"/>
      <c r="AE4" s="138"/>
      <c r="AF4" s="127"/>
      <c r="AG4" s="113"/>
      <c r="AH4" s="138"/>
      <c r="AI4" s="138"/>
      <c r="AJ4" s="138"/>
      <c r="AK4" s="138"/>
      <c r="AL4" s="98"/>
      <c r="AM4" s="98"/>
      <c r="AN4" s="138"/>
      <c r="AO4" s="138"/>
      <c r="AP4" s="138"/>
      <c r="AQ4" s="138"/>
      <c r="AR4" s="127"/>
      <c r="AS4" s="113"/>
      <c r="AT4" s="138"/>
      <c r="AU4" s="138"/>
      <c r="AV4" s="138"/>
      <c r="AW4" s="138"/>
      <c r="AX4" s="98"/>
      <c r="AY4" s="98"/>
      <c r="AZ4" s="138"/>
      <c r="BA4" s="138"/>
      <c r="BB4" s="138"/>
      <c r="BC4" s="138"/>
      <c r="BD4" s="127"/>
      <c r="BE4" s="113"/>
      <c r="BF4" s="138"/>
      <c r="BG4" s="138"/>
      <c r="BH4" s="138"/>
      <c r="BI4" s="138"/>
      <c r="BJ4" s="98"/>
      <c r="BK4" s="98"/>
      <c r="BL4" s="138"/>
      <c r="BM4" s="138"/>
      <c r="BN4" s="138"/>
      <c r="BO4" s="138"/>
      <c r="BP4" s="127"/>
      <c r="BQ4" s="17"/>
      <c r="BR4" s="185" t="str">
        <f>IF(CG14=13,DB!E6,DB!A6)</f>
        <v>Harry</v>
      </c>
      <c r="BS4" s="185"/>
      <c r="BT4" s="16" t="s">
        <v>20</v>
      </c>
      <c r="BU4" s="139" t="str">
        <f>IF(CG14=13,DB!F6,DB!B6)</f>
        <v>Benbo</v>
      </c>
      <c r="BV4" s="139"/>
      <c r="BW4" s="139"/>
      <c r="BX4" s="139"/>
      <c r="BY4" s="139"/>
      <c r="BZ4" s="139"/>
      <c r="CA4" s="139"/>
      <c r="CB4" s="21">
        <f>IF(CG14=13,DB!G6,DB!C6)</f>
        <v>8</v>
      </c>
      <c r="CC4" s="16" t="s">
        <v>20</v>
      </c>
      <c r="CD4" s="22">
        <f>IF(CG14=13,DB!H6,DB!D6)</f>
        <v>8</v>
      </c>
      <c r="CE4" s="16"/>
      <c r="CF4" s="16"/>
      <c r="CG4" s="16">
        <f t="shared" si="0"/>
        <v>1</v>
      </c>
      <c r="CH4" s="16">
        <f>IF(AA9="",CV14,0)</f>
        <v>8</v>
      </c>
      <c r="CI4" s="16">
        <f>IF(AA9="",1,0)</f>
        <v>1</v>
      </c>
      <c r="CJ4" s="16" t="str">
        <f>IF(AB3=DB!K6,DB!W6,IF(AB3=DB!K7,DB!W7,IF(AB3=DB!K8,DB!W8,IF(AB3=DB!K9,DB!W9,IF(AB3=DB!K10,DB!W10,IF(AB3=DB!K11,DB!W11,IF(AB3=DB!K12,DB!W12,IF(AB3=DB!K13,DB!W13,CK4))))))))</f>
        <v/>
      </c>
      <c r="CK4" s="16" t="str">
        <f>IF(AB3=DB!K14,DB!W14,IF(AB3=DB!K15,DB!W15,IF(AB3=DB!K16,DB!W16,IF(AB3=DB!K17,DB!W17,IF(AB3=DB!K18,DB!W18,IF(AB3=DB!K19,DB!W19,IF(AB3=DB!K20,DB!W20,IF(AB3=DB!K21,DB!W21,CL4))))))))</f>
        <v/>
      </c>
      <c r="CL4" s="16" t="str">
        <f>IF(AB3=DB!K22,DB!W22,IF(AB3=DB!K23,DB!W23,IF(AB3=DB!K24,DB!W24,DB!W25)))</f>
        <v/>
      </c>
      <c r="CM4" s="16">
        <f>IF(J3=Rækker!B5,Rækker!B12,IF(J3=Rækker!D5,Rækker!D12,IF(J3=Rækker!F5,Rækker!F12,IF(J3=Rækker!H5,Rækker!H12,IF(J3=Rækker!J5,Rækker!J12,IF(J3=Rækker!L5,Rækker!L12,IF(J3=Rækker!N5,Rækker!N12,IF(J3=Rækker!P5,Rækker!P12,CN4))))))))</f>
        <v>1</v>
      </c>
      <c r="CN4" s="16">
        <f>IF(J3=Rækker!R5,Rækker!R12,IF(J3=Rækker!T5,Rækker!T12,IF(J3=Rækker!V5,Rækker!V12,IF(J3=Rækker!X5,Rækker!X12,IF(J3=Rækker!Z5,Rækker!Z12,IF(J3=Rækker!AB5,Rækker!AB12,IF(J3=Rækker!AD5,Rækker!AD12,IF(J3=Rækker!AF5,Rækker!AF12,CO4))))))))</f>
        <v>1</v>
      </c>
      <c r="CO4" s="16">
        <f>IF(J3=Rækker!AH5,Rækker!AH12,IF(J3=Rækker!AJ5,Rækker!AJ12,IF(J3=Rækker!AL5,Rækker!AL12,IF(J3=Rækker!AN5,Rækker!AN12,0))))</f>
        <v>0</v>
      </c>
      <c r="CP4" s="16">
        <f>IF(P3=Rækker!B5,Rækker!B12,IF(P3=Rækker!D5,Rækker!D12,IF(P3=Rækker!F5,Rækker!F12,IF(P3=Rækker!H5,Rækker!H12,IF(P3=Rækker!J5,Rækker!J12,IF(P3=Rækker!L5,Rækker!L12,IF(P3=Rækker!N5,Rækker!N12,IF(P3=Rækker!P5,Rækker!P12,CQ4))))))))</f>
        <v>1</v>
      </c>
      <c r="CQ4" s="16">
        <f>IF(P3=Rækker!R5,Rækker!R12,IF(P3=Rækker!T5,Rækker!T12,IF(P3=Rækker!V5,Rækker!V12,IF(P3=Rækker!X5,Rækker!X12,IF(P3=Rækker!Z5,Rækker!Z12,IF(P3=Rækker!AB5,Rækker!AB12,IF(P3=Rækker!AD5,Rækker!AD12,IF(P3=Rækker!AF5,Rækker!AF12,CR4))))))))</f>
        <v>0</v>
      </c>
      <c r="CR4" s="16">
        <f>IF(P3=Rækker!AH5,Rækker!AH12,IF(P3=Rækker!AJ5,Rækker!AJ12,IF(P3=Rækker!AL5,Rækker!AL12,IF(P3=Rækker!AN5,Rækker!AN12,0))))</f>
        <v>0</v>
      </c>
      <c r="CS4" s="16">
        <f>IF(V3=Rækker!B5,Rækker!B12,IF(V3=Rækker!D5,Rækker!D12,IF(V3=Rækker!F5,Rækker!F12,IF(V3=Rækker!H5,Rækker!H12,IF(V3=Rækker!J5,Rækker!J12,IF(V3=Rækker!L5,Rækker!L12,IF(V3=Rækker!N5,Rækker!N12,IF(V3=Rækker!P5,Rækker!P12,CT4))))))))</f>
        <v>1</v>
      </c>
      <c r="CT4" s="16">
        <f>IF(V3=Rækker!R5,Rækker!R12,IF(V3=Rækker!T5,Rækker!T12,IF(V3=Rækker!V5,Rækker!V12,IF(V3=Rækker!X5,Rækker!X12,IF(V3=Rækker!Z5,Rækker!Z12,IF(V3=Rækker!AB5,Rækker!AB12,IF(V3=Rækker!AD5,Rækker!AD12,IF(V3=Rækker!AF5,Rækker!AF12,CU4))))))))</f>
        <v>1</v>
      </c>
      <c r="CU4" s="16">
        <f>IF(V3=Rækker!AH5,Rækker!AH12,IF(V3=Rækker!AJ5,Rækker!AJ12,IF(V3=Rækker!AL5,Rækker!AL12,IF(V3=Rækker!AN5,Rækker!AN12,0))))</f>
        <v>0</v>
      </c>
      <c r="CV4" s="16">
        <f>IF(AB3=Rækker!B5,Rækker!B12,IF(AB3=Rækker!D5,Rækker!D12,IF(AB3=Rækker!F5,Rækker!F12,IF(AB3=Rækker!H5,Rækker!H12,IF(AB3=Rækker!J5,Rækker!J12,IF(AB3=Rækker!L5,Rækker!L12,IF(AB3=Rækker!N5,Rækker!N12,IF(AB3=Rækker!P5,Rækker!P12,CW4))))))))</f>
        <v>1</v>
      </c>
      <c r="CW4" s="16">
        <f>IF(AB3=Rækker!R5,Rækker!R12,IF(AB3=Rækker!T5,Rækker!T12,IF(AB3=Rækker!V5,Rækker!V12,IF(AB3=Rækker!X5,Rækker!X12,IF(AB3=Rækker!Z5,Rækker!Z12,IF(AB3=Rækker!AB5,Rækker!AB12,IF(AB3=Rækker!AD5,Rækker!AD12,IF(AB3=Rækker!AF5,Rækker!AF12,CX4))))))))</f>
        <v>1</v>
      </c>
      <c r="CX4" s="16">
        <f>IF(AB3=Rækker!AH5,Rækker!AH12,IF(AB3=Rækker!AJ5,Rækker!AJ12,IF(AB3=Rækker!AL5,Rækker!AL12,IF(AB3=Rækker!AN5,Rækker!AN12,0))))</f>
        <v>1</v>
      </c>
      <c r="CY4" s="16">
        <f>IF(AH3=Rækker!B5,Rækker!B12,IF(AH3=Rækker!D5,Rækker!D12,IF(AH3=Rækker!F5,Rækker!F12,IF(AH3=Rækker!H5,Rækker!H12,IF(AH3=Rækker!J5,Rækker!J12,IF(AH3=Rækker!L5,Rækker!L12,IF(AH3=Rækker!N5,Rækker!N12,IF(AH3=Rækker!P5,Rækker!P12,CZ4))))))))</f>
        <v>1</v>
      </c>
      <c r="CZ4" s="16">
        <f>IF(AH3=Rækker!R5,Rækker!R12,IF(AH3=Rækker!T5,Rækker!T12,IF(AH3=Rækker!V5,Rækker!V12,IF(AH3=Rækker!X5,Rækker!X12,IF(AH3=Rækker!Z5,Rækker!Z12,IF(AH3=Rækker!AB5,Rækker!AB12,IF(AH3=Rækker!AD5,Rækker!AD12,IF(AH3=Rækker!AF5,Rækker!AF12,DA4))))))))</f>
        <v>1</v>
      </c>
      <c r="DA4" s="16">
        <f>IF(AH3=Rækker!AH5,Rækker!AH12,IF(AH3=Rækker!AJ5,Rækker!AJ12,IF(AH3=Rækker!AL5,Rækker!AL12,IF(AH3=Rækker!AN5,Rækker!AN12,0))))</f>
        <v>0</v>
      </c>
      <c r="DB4" s="16">
        <f>IF(AN3=Rækker!B5,Rækker!B12,IF(AN3=Rækker!D5,Rækker!D12,IF(AN3=Rækker!F5,Rækker!F12,IF(AN3=Rækker!H5,Rækker!H12,IF(AN3=Rækker!J5,Rækker!J12,IF(AN3=Rækker!L5,Rækker!L12,IF(AN3=Rækker!N5,Rækker!N12,IF(AN3=Rækker!P5,Rækker!P12,DC4))))))))</f>
        <v>1</v>
      </c>
      <c r="DC4" s="16">
        <f>IF(AN3=Rækker!R5,Rækker!R12,IF(AN3=Rækker!T5,Rækker!T12,IF(AN3=Rækker!V5,Rækker!V12,IF(AN3=Rækker!X5,Rækker!X12,IF(AN3=Rækker!Z5,Rækker!Z12,IF(AN3=Rækker!AB5,Rækker!AB12,IF(AN3=Rækker!AD5,Rækker!AD12,IF(AN3=Rækker!AF5,Rækker!AF12,DD4))))))))</f>
        <v>1</v>
      </c>
      <c r="DD4" s="16">
        <f>IF(AN3=Rækker!AH5,Rækker!AH12,IF(AN3=Rækker!AJ5,Rækker!AJ12,IF(AN3=Rækker!AL5,Rækker!AL12,IF(AN3=Rækker!AN5,Rækker!AN12,0))))</f>
        <v>0</v>
      </c>
      <c r="DE4" s="16">
        <f>IF(AT3=Rækker!B5,Rækker!B12,IF(AT3=Rækker!D5,Rækker!D12,IF(AT3=Rækker!F5,Rækker!F12,IF(AT3=Rækker!H5,Rækker!H12,IF(AT3=Rækker!J5,Rækker!J12,IF(AT3=Rækker!L5,Rækker!L12,IF(AT3=Rækker!N5,Rækker!N12,IF(AT3=Rækker!P5,Rækker!P12,DF4))))))))</f>
        <v>1</v>
      </c>
      <c r="DF4" s="16">
        <f>IF(AT3=Rækker!R5,Rækker!R12,IF(AT3=Rækker!T5,Rækker!T12,IF(AT3=Rækker!V5,Rækker!V12,IF(AT3=Rækker!X5,Rækker!X12,IF(AT3=Rækker!Z5,Rækker!Z12,IF(AT3=Rækker!AB5,Rækker!AB12,IF(AT3=Rækker!AD5,Rækker!AD12,IF(AT3=Rækker!AF5,Rækker!AF12,DG4))))))))</f>
        <v>0</v>
      </c>
      <c r="DG4" s="16">
        <f>IF(AT3=Rækker!AH5,Rækker!AH12,IF(AT3=Rækker!AJ5,Rækker!AJ12,IF(AT3=Rækker!AL5,Rækker!AL12,IF(AT3=Rækker!AN5,Rækker!AN12,0))))</f>
        <v>0</v>
      </c>
      <c r="DH4" s="16">
        <f>IF(AZ3=Rækker!B5,Rækker!B12,IF(AZ3=Rækker!D5,Rækker!D12,IF(AZ3=Rækker!F5,Rækker!F12,IF(AZ3=Rækker!H5,Rækker!H12,IF(AZ3=Rækker!J5,Rækker!J12,IF(AZ3=Rækker!L5,Rækker!L12,IF(AZ3=Rækker!N5,Rækker!N12,IF(AZ3=Rækker!P5,Rækker!P12,DI4))))))))</f>
        <v>1</v>
      </c>
      <c r="DI4" s="16">
        <f>IF(AZ3=Rækker!R5,Rækker!R12,IF(AZ3=Rækker!T5,Rækker!T12,IF(AZ3=Rækker!V5,Rækker!V12,IF(AZ3=Rækker!X5,Rækker!X12,IF(AZ3=Rækker!Z5,Rækker!Z12,IF(AZ3=Rækker!AB5,Rækker!AB12,IF(AZ3=Rækker!AD5,Rækker!AD12,IF(AZ3=Rækker!AF5,Rækker!AF12,DJ4))))))))</f>
        <v>0</v>
      </c>
      <c r="DJ4" s="16">
        <f>IF(AZ3=Rækker!AH5,Rækker!AH12,IF(AZ3=Rækker!AJ5,Rækker!AJ12,IF(AZ3=Rækker!AL5,Rækker!AL12,IF(AZ3=Rækker!AN5,Rækker!AN12,0))))</f>
        <v>0</v>
      </c>
      <c r="DK4" s="16">
        <f>IF(BF3=Rækker!B5,Rækker!B12,IF(BF3=Rækker!D5,Rækker!D12,IF(BF3=Rækker!F5,Rækker!F12,IF(BF3=Rækker!H5,Rækker!H12,IF(BF3=Rækker!J5,Rækker!J12,IF(BF3=Rækker!L5,Rækker!L12,IF(BF3=Rækker!N5,Rækker!N12,IF(BF3=Rækker!P5,Rækker!P12,DL4))))))))</f>
        <v>1</v>
      </c>
      <c r="DL4" s="16">
        <f>IF(BF3=Rækker!R5,Rækker!R12,IF(BF3=Rækker!T5,Rækker!T12,IF(BF3=Rækker!V5,Rækker!V12,IF(BF3=Rækker!X5,Rækker!X12,IF(BF3=Rækker!Z5,Rækker!Z12,IF(BF3=Rækker!AB5,Rækker!AB12,IF(BF3=Rækker!AD5,Rækker!AD12,IF(BF3=Rækker!AF5,Rækker!AF12,DM4))))))))</f>
        <v>1</v>
      </c>
      <c r="DM4" s="16">
        <f>IF(BF3=Rækker!AH5,Rækker!AH12,IF(BF3=Rækker!AJ5,Rækker!AJ12,IF(BF3=Rækker!AL5,Rækker!AL12,IF(BF3=Rækker!AN5,Rækker!AN12,0))))</f>
        <v>0</v>
      </c>
      <c r="DN4" s="16">
        <f>IF(BL3=Rækker!B5,Rækker!B12,IF(BL3=Rækker!D5,Rækker!D12,IF(BL3=Rækker!F5,Rækker!F12,IF(BL3=Rækker!H5,Rækker!H12,IF(BL3=Rækker!J5,Rækker!J12,IF(BL3=Rækker!L5,Rækker!L12,IF(BL3=Rækker!N5,Rækker!N12,IF(BL3=Rækker!P5,Rækker!P12,DO4))))))))</f>
        <v>1</v>
      </c>
      <c r="DO4" s="16">
        <f>IF(BL3=Rækker!R5,Rækker!R12,IF(BL3=Rækker!T5,Rækker!T12,IF(BL3=Rækker!V5,Rækker!V12,IF(BL3=Rækker!X5,Rækker!X12,IF(BL3=Rækker!Z5,Rækker!Z12,IF(BL3=Rækker!AB5,Rækker!AB12,IF(BL3=Rækker!AD5,Rækker!AD12,IF(BL3=Rækker!AF5,Rækker!AF12,DP4))))))))</f>
        <v>0</v>
      </c>
      <c r="DP4" s="16">
        <f>IF(BL3=Rækker!AH5,Rækker!AH12,IF(BL3=Rækker!AJ5,Rækker!AJ12,IF(BL3=Rækker!AL5,Rækker!AL12,IF(BL3=Rækker!AN5,Rækker!AN12,0))))</f>
        <v>0</v>
      </c>
    </row>
    <row r="5" spans="1:120" ht="14.45" customHeight="1" x14ac:dyDescent="0.15">
      <c r="A5" s="104"/>
      <c r="B5" s="105"/>
      <c r="C5" s="105"/>
      <c r="D5" s="105"/>
      <c r="E5" s="105"/>
      <c r="F5" s="105"/>
      <c r="G5" s="106"/>
      <c r="H5" s="111"/>
      <c r="I5" s="113"/>
      <c r="J5" s="138"/>
      <c r="K5" s="138"/>
      <c r="L5" s="138"/>
      <c r="M5" s="138"/>
      <c r="N5" s="98"/>
      <c r="O5" s="98"/>
      <c r="P5" s="138"/>
      <c r="Q5" s="138"/>
      <c r="R5" s="138"/>
      <c r="S5" s="138"/>
      <c r="T5" s="127"/>
      <c r="U5" s="113"/>
      <c r="V5" s="137"/>
      <c r="W5" s="137"/>
      <c r="X5" s="137"/>
      <c r="Y5" s="137"/>
      <c r="Z5" s="98"/>
      <c r="AA5" s="98"/>
      <c r="AB5" s="138"/>
      <c r="AC5" s="138"/>
      <c r="AD5" s="138"/>
      <c r="AE5" s="138"/>
      <c r="AF5" s="127"/>
      <c r="AG5" s="113"/>
      <c r="AH5" s="138"/>
      <c r="AI5" s="138"/>
      <c r="AJ5" s="138"/>
      <c r="AK5" s="138"/>
      <c r="AL5" s="98"/>
      <c r="AM5" s="98"/>
      <c r="AN5" s="138"/>
      <c r="AO5" s="138"/>
      <c r="AP5" s="138"/>
      <c r="AQ5" s="138"/>
      <c r="AR5" s="127"/>
      <c r="AS5" s="113"/>
      <c r="AT5" s="138"/>
      <c r="AU5" s="138"/>
      <c r="AV5" s="138"/>
      <c r="AW5" s="138"/>
      <c r="AX5" s="98"/>
      <c r="AY5" s="98"/>
      <c r="AZ5" s="138"/>
      <c r="BA5" s="138"/>
      <c r="BB5" s="138"/>
      <c r="BC5" s="138"/>
      <c r="BD5" s="127"/>
      <c r="BE5" s="113"/>
      <c r="BF5" s="138"/>
      <c r="BG5" s="138"/>
      <c r="BH5" s="138"/>
      <c r="BI5" s="138"/>
      <c r="BJ5" s="98"/>
      <c r="BK5" s="98"/>
      <c r="BL5" s="138"/>
      <c r="BM5" s="138"/>
      <c r="BN5" s="138"/>
      <c r="BO5" s="138"/>
      <c r="BP5" s="127"/>
      <c r="BQ5" s="17"/>
      <c r="BR5" s="185" t="str">
        <f>IF(CG14=13,DB!E7,DB!A7)</f>
        <v>Nuser</v>
      </c>
      <c r="BS5" s="185"/>
      <c r="BT5" s="16" t="s">
        <v>20</v>
      </c>
      <c r="BU5" s="139" t="str">
        <f>IF(CG14=13,DB!F7,DB!B7)</f>
        <v>Stoke</v>
      </c>
      <c r="BV5" s="139"/>
      <c r="BW5" s="139"/>
      <c r="BX5" s="139"/>
      <c r="BY5" s="139"/>
      <c r="BZ5" s="139"/>
      <c r="CA5" s="139"/>
      <c r="CB5" s="21">
        <f>IF(CG14=13,DB!G7,DB!C7)</f>
        <v>7</v>
      </c>
      <c r="CC5" s="16" t="s">
        <v>20</v>
      </c>
      <c r="CD5" s="22">
        <f>IF(CG14=13,DB!H7,DB!D7)</f>
        <v>8</v>
      </c>
      <c r="CE5" s="16"/>
      <c r="CF5" s="16"/>
      <c r="CG5" s="16">
        <f t="shared" si="0"/>
        <v>1</v>
      </c>
      <c r="CH5" s="16">
        <f>IF(AG9="",CY14,0)</f>
        <v>8</v>
      </c>
      <c r="CI5" s="16">
        <f>IF(AG9="",1,0)</f>
        <v>1</v>
      </c>
      <c r="CJ5" s="16" t="str">
        <f>IF(AH3=DB!K6,DB!W6,IF(AH3=DB!K7,DB!W7,IF(AH3=DB!K8,DB!W8,IF(AH3=DB!K9,DB!W9,IF(AH3=DB!K10,DB!W10,IF(AH3=DB!K11,DB!W11,IF(AH3=DB!K12,DB!W12,IF(AH3=DB!K13,DB!W13,CK5))))))))</f>
        <v/>
      </c>
      <c r="CK5" s="16" t="str">
        <f>IF(AH3=DB!K14,DB!W14,IF(AH3=DB!K15,DB!W15,IF(AH3=DB!K16,DB!W16,IF(AH3=DB!K17,DB!W17,IF(AH3=DB!K18,DB!W18,IF(AH3=DB!K19,DB!W19,IF(AH3=DB!K20,DB!W20,IF(AH3=DB!K21,DB!W21,CL5))))))))</f>
        <v/>
      </c>
      <c r="CL5" s="16" t="str">
        <f>IF(AH3=DB!K22,DB!W22,IF(AH3=DB!K23,DB!W23,IF(AH3=DB!K24,DB!W24,DB!W25)))</f>
        <v/>
      </c>
      <c r="CM5" s="16">
        <f>IF(J3=Rækker!B5,Rækker!B13,IF(J3=Rækker!D5,Rækker!D13,IF(J3=Rækker!F5,Rækker!F13,IF(J3=Rækker!H5,Rækker!H13,IF(J3=Rækker!J5,Rækker!J13,IF(J3=Rækker!L5,Rækker!L13,IF(J3=Rækker!N5,Rækker!N13,IF(J3=Rækker!P5,Rækker!P13,CN5))))))))</f>
        <v>1</v>
      </c>
      <c r="CN5" s="16">
        <f>IF(J3=Rækker!R5,Rækker!R13,IF(J3=Rækker!T5,Rækker!T13,IF(J3=Rækker!V5,Rækker!V13,IF(J3=Rækker!X5,Rækker!X13,IF(J3=Rækker!Z5,Rækker!Z13,IF(J3=Rækker!AB5,Rækker!AB13,IF(J3=Rækker!AD5,Rækker!AD13,IF(J3=Rækker!AF5,Rækker!AF13,CO5))))))))</f>
        <v>1</v>
      </c>
      <c r="CO5" s="16">
        <f>IF(J3=Rækker!AH5,Rækker!AH13,IF(J3=Rækker!AJ5,Rækker!AJ13,IF(J3=Rækker!AL5,Rækker!AL13,IF(J3=Rækker!AN5,Rækker!AN13,0))))</f>
        <v>0</v>
      </c>
      <c r="CP5" s="16">
        <f>IF(P3=Rækker!B5,Rækker!B13,IF(P3=Rækker!D5,Rækker!D13,IF(P3=Rækker!F5,Rækker!F13,IF(P3=Rækker!H5,Rækker!H13,IF(P3=Rækker!J5,Rækker!J13,IF(P3=Rækker!L5,Rækker!L13,IF(P3=Rækker!N5,Rækker!N13,IF(P3=Rækker!P5,Rækker!P13,CQ5))))))))</f>
        <v>1</v>
      </c>
      <c r="CQ5" s="16">
        <f>IF(P3=Rækker!R5,Rækker!R13,IF(P3=Rækker!T5,Rækker!T13,IF(P3=Rækker!V5,Rækker!V13,IF(P3=Rækker!X5,Rækker!X13,IF(P3=Rækker!Z5,Rækker!Z13,IF(P3=Rækker!AB5,Rækker!AB13,IF(P3=Rækker!AD5,Rækker!AD13,IF(P3=Rækker!AF5,Rækker!AF13,CR5))))))))</f>
        <v>0</v>
      </c>
      <c r="CR5" s="16">
        <f>IF(P3=Rækker!AH5,Rækker!AH13,IF(P3=Rækker!AJ5,Rækker!AJ13,IF(P3=Rækker!AL5,Rækker!AL13,IF(P3=Rækker!AN5,Rækker!AN13,0))))</f>
        <v>0</v>
      </c>
      <c r="CS5" s="16">
        <f>IF(V3=Rækker!B5,Rækker!B13,IF(V3=Rækker!D5,Rækker!D13,IF(V3=Rækker!F5,Rækker!F13,IF(V3=Rækker!H5,Rækker!H13,IF(V3=Rækker!J5,Rækker!J13,IF(V3=Rækker!L5,Rækker!L13,IF(V3=Rækker!N5,Rækker!N13,IF(V3=Rækker!P5,Rækker!P13,CT5))))))))</f>
        <v>1</v>
      </c>
      <c r="CT5" s="16">
        <f>IF(V3=Rækker!R5,Rækker!R13,IF(V3=Rækker!T5,Rækker!T13,IF(V3=Rækker!V5,Rækker!V13,IF(V3=Rækker!X5,Rækker!X13,IF(V3=Rækker!Z5,Rækker!Z13,IF(V3=Rækker!AB5,Rækker!AB13,IF(V3=Rækker!AD5,Rækker!AD13,IF(V3=Rækker!AF5,Rækker!AF13,CU5))))))))</f>
        <v>1</v>
      </c>
      <c r="CU5" s="16">
        <f>IF(V3=Rækker!AH5,Rækker!AH13,IF(V3=Rækker!AJ5,Rækker!AJ13,IF(V3=Rækker!AL5,Rækker!AL13,IF(V3=Rækker!AN5,Rækker!AN13,0))))</f>
        <v>0</v>
      </c>
      <c r="CV5" s="16">
        <f>IF(AB3=Rækker!B5,Rækker!B13,IF(AB3=Rækker!D5,Rækker!D13,IF(AB3=Rækker!F5,Rækker!F13,IF(AB3=Rækker!H5,Rækker!H13,IF(AB3=Rækker!J5,Rækker!J13,IF(AB3=Rækker!L5,Rækker!L13,IF(AB3=Rækker!N5,Rækker!N13,IF(AB3=Rækker!P5,Rækker!P13,CW5))))))))</f>
        <v>1</v>
      </c>
      <c r="CW5" s="16">
        <f>IF(AB3=Rækker!R5,Rækker!R13,IF(AB3=Rækker!T5,Rækker!T13,IF(AB3=Rækker!V5,Rækker!V13,IF(AB3=Rækker!X5,Rækker!X13,IF(AB3=Rækker!Z5,Rækker!Z13,IF(AB3=Rækker!AB5,Rækker!AB13,IF(AB3=Rækker!AD5,Rækker!AD13,IF(AB3=Rækker!AF5,Rækker!AF13,CX5))))))))</f>
        <v>1</v>
      </c>
      <c r="CX5" s="16">
        <f>IF(AB3=Rækker!AH5,Rækker!AH13,IF(AB3=Rækker!AJ5,Rækker!AJ13,IF(AB3=Rækker!AL5,Rækker!AL13,IF(AB3=Rækker!AN5,Rækker!AN13,0))))</f>
        <v>1</v>
      </c>
      <c r="CY5" s="16">
        <f>IF(AH3=Rækker!B5,Rækker!B13,IF(AH3=Rækker!D5,Rækker!D13,IF(AH3=Rækker!F5,Rækker!F13,IF(AH3=Rækker!H5,Rækker!H13,IF(AH3=Rækker!J5,Rækker!J13,IF(AH3=Rækker!L5,Rækker!L13,IF(AH3=Rækker!N5,Rækker!N13,IF(AH3=Rækker!P5,Rækker!P13,CZ5))))))))</f>
        <v>1</v>
      </c>
      <c r="CZ5" s="16">
        <f>IF(AH3=Rækker!R5,Rækker!R13,IF(AH3=Rækker!T5,Rækker!T13,IF(AH3=Rækker!V5,Rækker!V13,IF(AH3=Rækker!X5,Rækker!X13,IF(AH3=Rækker!Z5,Rækker!Z13,IF(AH3=Rækker!AB5,Rækker!AB13,IF(AH3=Rækker!AD5,Rækker!AD13,IF(AH3=Rækker!AF5,Rækker!AF13,DA5))))))))</f>
        <v>1</v>
      </c>
      <c r="DA5" s="16">
        <f>IF(AH3=Rækker!AH5,Rækker!AH13,IF(AH3=Rækker!AJ5,Rækker!AJ13,IF(AH3=Rækker!AL5,Rækker!AL13,IF(AH3=Rækker!AN5,Rækker!AN13,0))))</f>
        <v>0</v>
      </c>
      <c r="DB5" s="16">
        <f>IF(AN3=Rækker!B5,Rækker!B13,IF(AN3=Rækker!D5,Rækker!D13,IF(AN3=Rækker!F5,Rækker!F13,IF(AN3=Rækker!H5,Rækker!H13,IF(AN3=Rækker!J5,Rækker!J13,IF(AN3=Rækker!L5,Rækker!L13,IF(AN3=Rækker!N5,Rækker!N13,IF(AN3=Rækker!P5,Rækker!P13,DC5))))))))</f>
        <v>1</v>
      </c>
      <c r="DC5" s="16">
        <f>IF(AN3=Rækker!R5,Rækker!R13,IF(AN3=Rækker!T5,Rækker!T13,IF(AN3=Rækker!V5,Rækker!V13,IF(AN3=Rækker!X5,Rækker!X13,IF(AN3=Rækker!Z5,Rækker!Z13,IF(AN3=Rækker!AB5,Rækker!AB13,IF(AN3=Rækker!AD5,Rækker!AD13,IF(AN3=Rækker!AF5,Rækker!AF13,DD5))))))))</f>
        <v>1</v>
      </c>
      <c r="DD5" s="16">
        <f>IF(AN3=Rækker!AH5,Rækker!AH13,IF(AN3=Rækker!AJ5,Rækker!AJ13,IF(AN3=Rækker!AL5,Rækker!AL13,IF(AN3=Rækker!AN5,Rækker!AN13,0))))</f>
        <v>0</v>
      </c>
      <c r="DE5" s="16">
        <f>IF(AT3=Rækker!B5,Rækker!B13,IF(AT3=Rækker!D5,Rækker!D13,IF(AT3=Rækker!F5,Rækker!F13,IF(AT3=Rækker!H5,Rækker!H13,IF(AT3=Rækker!J5,Rækker!J13,IF(AT3=Rækker!L5,Rækker!L13,IF(AT3=Rækker!N5,Rækker!N13,IF(AT3=Rækker!P5,Rækker!P13,DF5))))))))</f>
        <v>1</v>
      </c>
      <c r="DF5" s="16">
        <f>IF(AT3=Rækker!R5,Rækker!R13,IF(AT3=Rækker!T5,Rækker!T13,IF(AT3=Rækker!V5,Rækker!V13,IF(AT3=Rækker!X5,Rækker!X13,IF(AT3=Rækker!Z5,Rækker!Z13,IF(AT3=Rækker!AB5,Rækker!AB13,IF(AT3=Rækker!AD5,Rækker!AD13,IF(AT3=Rækker!AF5,Rækker!AF13,DG5))))))))</f>
        <v>0</v>
      </c>
      <c r="DG5" s="16">
        <f>IF(AT3=Rækker!AH5,Rækker!AH13,IF(AT3=Rækker!AJ5,Rækker!AJ13,IF(AT3=Rækker!AL5,Rækker!AL13,IF(AT3=Rækker!AN5,Rækker!AN13,0))))</f>
        <v>0</v>
      </c>
      <c r="DH5" s="16">
        <f>IF(AZ3=Rækker!B5,Rækker!B13,IF(AZ3=Rækker!D5,Rækker!D13,IF(AZ3=Rækker!F5,Rækker!F13,IF(AZ3=Rækker!H5,Rækker!H13,IF(AZ3=Rækker!J5,Rækker!J13,IF(AZ3=Rækker!L5,Rækker!L13,IF(AZ3=Rækker!N5,Rækker!N13,IF(AZ3=Rækker!P5,Rækker!P13,DI5))))))))</f>
        <v>1</v>
      </c>
      <c r="DI5" s="16">
        <f>IF(AZ3=Rækker!R5,Rækker!R13,IF(AZ3=Rækker!T5,Rækker!T13,IF(AZ3=Rækker!V5,Rækker!V13,IF(AZ3=Rækker!X5,Rækker!X13,IF(AZ3=Rækker!Z5,Rækker!Z13,IF(AZ3=Rækker!AB5,Rækker!AB13,IF(AZ3=Rækker!AD5,Rækker!AD13,IF(AZ3=Rækker!AF5,Rækker!AF13,DJ5))))))))</f>
        <v>0</v>
      </c>
      <c r="DJ5" s="16">
        <f>IF(AZ3=Rækker!AH5,Rækker!AH13,IF(AZ3=Rækker!AJ5,Rækker!AJ13,IF(AZ3=Rækker!AL5,Rækker!AL13,IF(AZ3=Rækker!AN5,Rækker!AN13,0))))</f>
        <v>0</v>
      </c>
      <c r="DK5" s="16">
        <f>IF(BF3=Rækker!B5,Rækker!B13,IF(BF3=Rækker!D5,Rækker!D13,IF(BF3=Rækker!F5,Rækker!F13,IF(BF3=Rækker!H5,Rækker!H13,IF(BF3=Rækker!J5,Rækker!J13,IF(BF3=Rækker!L5,Rækker!L13,IF(BF3=Rækker!N5,Rækker!N13,IF(BF3=Rækker!P5,Rækker!P13,DL5))))))))</f>
        <v>1</v>
      </c>
      <c r="DL5" s="16">
        <f>IF(BF3=Rækker!R5,Rækker!R13,IF(BF3=Rækker!T5,Rækker!T13,IF(BF3=Rækker!V5,Rækker!V13,IF(BF3=Rækker!X5,Rækker!X13,IF(BF3=Rækker!Z5,Rækker!Z13,IF(BF3=Rækker!AB5,Rækker!AB13,IF(BF3=Rækker!AD5,Rækker!AD13,IF(BF3=Rækker!AF5,Rækker!AF13,DM5))))))))</f>
        <v>1</v>
      </c>
      <c r="DM5" s="16">
        <f>IF(BF3=Rækker!AH5,Rækker!AH13,IF(BF3=Rækker!AJ5,Rækker!AJ13,IF(BF3=Rækker!AL5,Rækker!AL13,IF(BF3=Rækker!AN5,Rækker!AN13,0))))</f>
        <v>0</v>
      </c>
      <c r="DN5" s="16">
        <f>IF(BL3=Rækker!B5,Rækker!B13,IF(BL3=Rækker!D5,Rækker!D13,IF(BL3=Rækker!F5,Rækker!F13,IF(BL3=Rækker!H5,Rækker!H13,IF(BL3=Rækker!J5,Rækker!J13,IF(BL3=Rækker!L5,Rækker!L13,IF(BL3=Rækker!N5,Rækker!N13,IF(BL3=Rækker!P5,Rækker!P13,DO5))))))))</f>
        <v>1</v>
      </c>
      <c r="DO5" s="16">
        <f>IF(BL3=Rækker!R5,Rækker!R13,IF(BL3=Rækker!T5,Rækker!T13,IF(BL3=Rækker!V5,Rækker!V13,IF(BL3=Rækker!X5,Rækker!X13,IF(BL3=Rækker!Z5,Rækker!Z13,IF(BL3=Rækker!AB5,Rækker!AB13,IF(BL3=Rækker!AD5,Rækker!AD13,IF(BL3=Rækker!AF5,Rækker!AF13,DP5))))))))</f>
        <v>0</v>
      </c>
      <c r="DP5" s="16">
        <f>IF(BL3=Rækker!AH5,Rækker!AH13,IF(BL3=Rækker!AJ5,Rækker!AJ13,IF(BL3=Rækker!AL5,Rækker!AL13,IF(BL3=Rækker!AN5,Rækker!AN13,0))))</f>
        <v>0</v>
      </c>
    </row>
    <row r="6" spans="1:120" ht="14.45" customHeight="1" x14ac:dyDescent="0.15">
      <c r="A6" s="104"/>
      <c r="B6" s="105"/>
      <c r="C6" s="105"/>
      <c r="D6" s="105"/>
      <c r="E6" s="105"/>
      <c r="F6" s="105"/>
      <c r="G6" s="106"/>
      <c r="H6" s="111"/>
      <c r="I6" s="113"/>
      <c r="J6" s="138"/>
      <c r="K6" s="138"/>
      <c r="L6" s="138"/>
      <c r="M6" s="138"/>
      <c r="N6" s="98"/>
      <c r="O6" s="98"/>
      <c r="P6" s="138"/>
      <c r="Q6" s="138"/>
      <c r="R6" s="138"/>
      <c r="S6" s="138"/>
      <c r="T6" s="127"/>
      <c r="U6" s="113"/>
      <c r="V6" s="137"/>
      <c r="W6" s="137"/>
      <c r="X6" s="137"/>
      <c r="Y6" s="137"/>
      <c r="Z6" s="98"/>
      <c r="AA6" s="98"/>
      <c r="AB6" s="138"/>
      <c r="AC6" s="138"/>
      <c r="AD6" s="138"/>
      <c r="AE6" s="138"/>
      <c r="AF6" s="127"/>
      <c r="AG6" s="113"/>
      <c r="AH6" s="138"/>
      <c r="AI6" s="138"/>
      <c r="AJ6" s="138"/>
      <c r="AK6" s="138"/>
      <c r="AL6" s="98"/>
      <c r="AM6" s="98"/>
      <c r="AN6" s="138"/>
      <c r="AO6" s="138"/>
      <c r="AP6" s="138"/>
      <c r="AQ6" s="138"/>
      <c r="AR6" s="127"/>
      <c r="AS6" s="113"/>
      <c r="AT6" s="138"/>
      <c r="AU6" s="138"/>
      <c r="AV6" s="138"/>
      <c r="AW6" s="138"/>
      <c r="AX6" s="98"/>
      <c r="AY6" s="98"/>
      <c r="AZ6" s="138"/>
      <c r="BA6" s="138"/>
      <c r="BB6" s="138"/>
      <c r="BC6" s="138"/>
      <c r="BD6" s="127"/>
      <c r="BE6" s="113"/>
      <c r="BF6" s="138"/>
      <c r="BG6" s="138"/>
      <c r="BH6" s="138"/>
      <c r="BI6" s="138"/>
      <c r="BJ6" s="98"/>
      <c r="BK6" s="98"/>
      <c r="BL6" s="138"/>
      <c r="BM6" s="138"/>
      <c r="BN6" s="138"/>
      <c r="BO6" s="138"/>
      <c r="BP6" s="127"/>
      <c r="BQ6" s="17"/>
      <c r="BR6" s="185" t="str">
        <f>IF(CG14=13,DB!E8,DB!A8)</f>
        <v>SPVK</v>
      </c>
      <c r="BS6" s="185"/>
      <c r="BT6" s="16" t="s">
        <v>20</v>
      </c>
      <c r="BU6" s="139" t="str">
        <f>IF(CG14=13,DB!F8,DB!B8)</f>
        <v>Futte</v>
      </c>
      <c r="BV6" s="139"/>
      <c r="BW6" s="139"/>
      <c r="BX6" s="139"/>
      <c r="BY6" s="139"/>
      <c r="BZ6" s="139"/>
      <c r="CA6" s="139"/>
      <c r="CB6" s="21">
        <f>IF(CG14=13,DB!G8,DB!C8)</f>
        <v>8</v>
      </c>
      <c r="CC6" s="16" t="s">
        <v>20</v>
      </c>
      <c r="CD6" s="22">
        <f>IF(CG14=13,DB!H8,DB!D8)</f>
        <v>9</v>
      </c>
      <c r="CE6" s="16"/>
      <c r="CF6" s="16"/>
      <c r="CG6" s="16">
        <f t="shared" si="0"/>
        <v>1</v>
      </c>
      <c r="CH6" s="16">
        <f>IF(AM9="",DB14,0)</f>
        <v>9</v>
      </c>
      <c r="CI6" s="16">
        <f>IF(AM9="",1,0)</f>
        <v>1</v>
      </c>
      <c r="CJ6" s="16" t="str">
        <f>IF(AN3=DB!K6,DB!W6,IF(AN3=DB!K7,DB!W7,IF(AN3=DB!K8,DB!W8,IF(AN3=DB!K9,DB!W9,IF(AN3=DB!K10,DB!W10,IF(AN3=DB!K11,DB!W11,IF(AN3=DB!K12,DB!W12,IF(AN3=DB!K13,DB!W13,CK6))))))))</f>
        <v/>
      </c>
      <c r="CK6" s="16" t="str">
        <f>IF(AN3=DB!K14,DB!W14,IF(AN3=DB!K15,DB!W15,IF(AN3=DB!K16,DB!W16,IF(AN3=DB!K17,DB!W17,IF(AN3=DB!K18,DB!W18,IF(AN3=DB!K19,DB!W19,IF(AN3=DB!K20,DB!W20,IF(AN3=DB!K21,DB!W21,CL6))))))))</f>
        <v/>
      </c>
      <c r="CL6" s="16" t="str">
        <f>IF(AN3=DB!K22,DB!W22,IF(AN3=DB!K23,DB!W23,IF(AN3=DB!K24,DB!W24,DB!W25)))</f>
        <v/>
      </c>
      <c r="CM6" s="16">
        <f>IF(J3=Rækker!B5,Rækker!B14,IF(J3=Rækker!D5,Rækker!D14,IF(J3=Rækker!F5,Rækker!F14,IF(J3=Rækker!H5,Rækker!H14,IF(J3=Rækker!J5,Rækker!J14,IF(J3=Rækker!L5,Rækker!L14,IF(J3=Rækker!N5,Rækker!N14,IF(J3=Rækker!P5,Rækker!P14,CN6))))))))</f>
        <v>1</v>
      </c>
      <c r="CN6" s="16">
        <f>IF(J3=Rækker!R5,Rækker!R14,IF(J3=Rækker!T5,Rækker!T14,IF(J3=Rækker!V5,Rækker!V14,IF(J3=Rækker!X5,Rækker!X14,IF(J3=Rækker!Z5,Rækker!Z14,IF(J3=Rækker!AB5,Rækker!AB14,IF(J3=Rækker!AD5,Rækker!AD14,IF(J3=Rækker!AF5,Rækker!AF14,CO6))))))))</f>
        <v>1</v>
      </c>
      <c r="CO6" s="16">
        <f>IF(J3=Rækker!AH5,Rækker!AH14,IF(J3=Rækker!AJ5,Rækker!AJ14,IF(J3=Rækker!AL5,Rækker!AL14,IF(J3=Rækker!AN5,Rækker!AN14,0))))</f>
        <v>0</v>
      </c>
      <c r="CP6" s="16">
        <f>IF(P3=Rækker!B5,Rækker!B14,IF(P3=Rækker!D5,Rækker!D14,IF(P3=Rækker!F5,Rækker!F14,IF(P3=Rækker!H5,Rækker!H14,IF(P3=Rækker!J5,Rækker!J14,IF(P3=Rækker!L5,Rækker!L14,IF(P3=Rækker!N5,Rækker!N14,IF(P3=Rækker!P5,Rækker!P14,CQ6))))))))</f>
        <v>1</v>
      </c>
      <c r="CQ6" s="16">
        <f>IF(P3=Rækker!R5,Rækker!R14,IF(P3=Rækker!T5,Rækker!T14,IF(P3=Rækker!V5,Rækker!V14,IF(P3=Rækker!X5,Rækker!X14,IF(P3=Rækker!Z5,Rækker!Z14,IF(P3=Rækker!AB5,Rækker!AB14,IF(P3=Rækker!AD5,Rækker!AD14,IF(P3=Rækker!AF5,Rækker!AF14,CR6))))))))</f>
        <v>0</v>
      </c>
      <c r="CR6" s="16">
        <f>IF(P3=Rækker!AH5,Rækker!AH14,IF(P3=Rækker!AJ5,Rækker!AJ14,IF(P3=Rækker!AL5,Rækker!AL14,IF(P3=Rækker!AN5,Rækker!AN14,0))))</f>
        <v>0</v>
      </c>
      <c r="CS6" s="16">
        <f>IF(V3=Rækker!B5,Rækker!B14,IF(V3=Rækker!D5,Rækker!D14,IF(V3=Rækker!F5,Rækker!F14,IF(V3=Rækker!H5,Rækker!H14,IF(V3=Rækker!J5,Rækker!J14,IF(V3=Rækker!L5,Rækker!L14,IF(V3=Rækker!N5,Rækker!N14,IF(V3=Rækker!P5,Rækker!P14,CT6))))))))</f>
        <v>1</v>
      </c>
      <c r="CT6" s="16">
        <f>IF(V3=Rækker!R5,Rækker!R14,IF(V3=Rækker!T5,Rækker!T14,IF(V3=Rækker!V5,Rækker!V14,IF(V3=Rækker!X5,Rækker!X14,IF(V3=Rækker!Z5,Rækker!Z14,IF(V3=Rækker!AB5,Rækker!AB14,IF(V3=Rækker!AD5,Rækker!AD14,IF(V3=Rækker!AF5,Rækker!AF14,CU6))))))))</f>
        <v>1</v>
      </c>
      <c r="CU6" s="16">
        <f>IF(V3=Rækker!AH5,Rækker!AH14,IF(V3=Rækker!AJ5,Rækker!AJ14,IF(V3=Rækker!AL5,Rækker!AL14,IF(V3=Rækker!AN5,Rækker!AN14,0))))</f>
        <v>0</v>
      </c>
      <c r="CV6" s="16">
        <f>IF(AB3=Rækker!B5,Rækker!B14,IF(AB3=Rækker!D5,Rækker!D14,IF(AB3=Rækker!F5,Rækker!F14,IF(AB3=Rækker!H5,Rækker!H14,IF(AB3=Rækker!J5,Rækker!J14,IF(AB3=Rækker!L5,Rækker!L14,IF(AB3=Rækker!N5,Rækker!N14,IF(AB3=Rækker!P5,Rækker!P14,CW6))))))))</f>
        <v>1</v>
      </c>
      <c r="CW6" s="16">
        <f>IF(AB3=Rækker!R5,Rækker!R14,IF(AB3=Rækker!T5,Rækker!T14,IF(AB3=Rækker!V5,Rækker!V14,IF(AB3=Rækker!X5,Rækker!X14,IF(AB3=Rækker!Z5,Rækker!Z14,IF(AB3=Rækker!AB5,Rækker!AB14,IF(AB3=Rækker!AD5,Rækker!AD14,IF(AB3=Rækker!AF5,Rækker!AF14,CX6))))))))</f>
        <v>1</v>
      </c>
      <c r="CX6" s="16">
        <f>IF(AB3=Rækker!AH5,Rækker!AH14,IF(AB3=Rækker!AJ5,Rækker!AJ14,IF(AB3=Rækker!AL5,Rækker!AL14,IF(AB3=Rækker!AN5,Rækker!AN14,0))))</f>
        <v>1</v>
      </c>
      <c r="CY6" s="16">
        <f>IF(AH3=Rækker!B5,Rækker!B14,IF(AH3=Rækker!D5,Rækker!D14,IF(AH3=Rækker!F5,Rækker!F14,IF(AH3=Rækker!H5,Rækker!H14,IF(AH3=Rækker!J5,Rækker!J14,IF(AH3=Rækker!L5,Rækker!L14,IF(AH3=Rækker!N5,Rækker!N14,IF(AH3=Rækker!P5,Rækker!P14,CZ6))))))))</f>
        <v>1</v>
      </c>
      <c r="CZ6" s="16">
        <f>IF(AH3=Rækker!R5,Rækker!R14,IF(AH3=Rækker!T5,Rækker!T14,IF(AH3=Rækker!V5,Rækker!V14,IF(AH3=Rækker!X5,Rækker!X14,IF(AH3=Rækker!Z5,Rækker!Z14,IF(AH3=Rækker!AB5,Rækker!AB14,IF(AH3=Rækker!AD5,Rækker!AD14,IF(AH3=Rækker!AF5,Rækker!AF14,DA6))))))))</f>
        <v>1</v>
      </c>
      <c r="DA6" s="16">
        <f>IF(AH3=Rækker!AH5,Rækker!AH14,IF(AH3=Rækker!AJ5,Rækker!AJ14,IF(AH3=Rækker!AL5,Rækker!AL14,IF(AH3=Rækker!AN5,Rækker!AN14,0))))</f>
        <v>0</v>
      </c>
      <c r="DB6" s="16">
        <f>IF(AN3=Rækker!B5,Rækker!B14,IF(AN3=Rækker!D5,Rækker!D14,IF(AN3=Rækker!F5,Rækker!F14,IF(AN3=Rækker!H5,Rækker!H14,IF(AN3=Rækker!J5,Rækker!J14,IF(AN3=Rækker!L5,Rækker!L14,IF(AN3=Rækker!N5,Rækker!N14,IF(AN3=Rækker!P5,Rækker!P14,DC6))))))))</f>
        <v>1</v>
      </c>
      <c r="DC6" s="16">
        <f>IF(AN3=Rækker!R5,Rækker!R14,IF(AN3=Rækker!T5,Rækker!T14,IF(AN3=Rækker!V5,Rækker!V14,IF(AN3=Rækker!X5,Rækker!X14,IF(AN3=Rækker!Z5,Rækker!Z14,IF(AN3=Rækker!AB5,Rækker!AB14,IF(AN3=Rækker!AD5,Rækker!AD14,IF(AN3=Rækker!AF5,Rækker!AF14,DD6))))))))</f>
        <v>1</v>
      </c>
      <c r="DD6" s="16">
        <f>IF(AN3=Rækker!AH5,Rækker!AH14,IF(AN3=Rækker!AJ5,Rækker!AJ14,IF(AN3=Rækker!AL5,Rækker!AL14,IF(AN3=Rækker!AN5,Rækker!AN14,0))))</f>
        <v>0</v>
      </c>
      <c r="DE6" s="16">
        <f>IF(AT3=Rækker!B5,Rækker!B14,IF(AT3=Rækker!D5,Rækker!D14,IF(AT3=Rækker!F5,Rækker!F14,IF(AT3=Rækker!H5,Rækker!H14,IF(AT3=Rækker!J5,Rækker!J14,IF(AT3=Rækker!L5,Rækker!L14,IF(AT3=Rækker!N5,Rækker!N14,IF(AT3=Rækker!P5,Rækker!P14,DF6))))))))</f>
        <v>1</v>
      </c>
      <c r="DF6" s="16">
        <f>IF(AT3=Rækker!R5,Rækker!R14,IF(AT3=Rækker!T5,Rækker!T14,IF(AT3=Rækker!V5,Rækker!V14,IF(AT3=Rækker!X5,Rækker!X14,IF(AT3=Rækker!Z5,Rækker!Z14,IF(AT3=Rækker!AB5,Rækker!AB14,IF(AT3=Rækker!AD5,Rækker!AD14,IF(AT3=Rækker!AF5,Rækker!AF14,DG6))))))))</f>
        <v>0</v>
      </c>
      <c r="DG6" s="16">
        <f>IF(AT3=Rækker!AH5,Rækker!AH14,IF(AT3=Rækker!AJ5,Rækker!AJ14,IF(AT3=Rækker!AL5,Rækker!AL14,IF(AT3=Rækker!AN5,Rækker!AN14,0))))</f>
        <v>0</v>
      </c>
      <c r="DH6" s="16">
        <f>IF(AZ3=Rækker!B5,Rækker!B14,IF(AZ3=Rækker!D5,Rækker!D14,IF(AZ3=Rækker!F5,Rækker!F14,IF(AZ3=Rækker!H5,Rækker!H14,IF(AZ3=Rækker!J5,Rækker!J14,IF(AZ3=Rækker!L5,Rækker!L14,IF(AZ3=Rækker!N5,Rækker!N14,IF(AZ3=Rækker!P5,Rækker!P14,DI6))))))))</f>
        <v>1</v>
      </c>
      <c r="DI6" s="16">
        <f>IF(AZ3=Rækker!R5,Rækker!R14,IF(AZ3=Rækker!T5,Rækker!T14,IF(AZ3=Rækker!V5,Rækker!V14,IF(AZ3=Rækker!X5,Rækker!X14,IF(AZ3=Rækker!Z5,Rækker!Z14,IF(AZ3=Rækker!AB5,Rækker!AB14,IF(AZ3=Rækker!AD5,Rækker!AD14,IF(AZ3=Rækker!AF5,Rækker!AF14,DJ6))))))))</f>
        <v>0</v>
      </c>
      <c r="DJ6" s="16">
        <f>IF(AZ3=Rækker!AH5,Rækker!AH14,IF(AZ3=Rækker!AJ5,Rækker!AJ14,IF(AZ3=Rækker!AL5,Rækker!AL14,IF(AZ3=Rækker!AN5,Rækker!AN14,0))))</f>
        <v>0</v>
      </c>
      <c r="DK6" s="16">
        <f>IF(BF3=Rækker!B5,Rækker!B14,IF(BF3=Rækker!D5,Rækker!D14,IF(BF3=Rækker!F5,Rækker!F14,IF(BF3=Rækker!H5,Rækker!H14,IF(BF3=Rækker!J5,Rækker!J14,IF(BF3=Rækker!L5,Rækker!L14,IF(BF3=Rækker!N5,Rækker!N14,IF(BF3=Rækker!P5,Rækker!P14,DL6))))))))</f>
        <v>1</v>
      </c>
      <c r="DL6" s="16">
        <f>IF(BF3=Rækker!R5,Rækker!R14,IF(BF3=Rækker!T5,Rækker!T14,IF(BF3=Rækker!V5,Rækker!V14,IF(BF3=Rækker!X5,Rækker!X14,IF(BF3=Rækker!Z5,Rækker!Z14,IF(BF3=Rækker!AB5,Rækker!AB14,IF(BF3=Rækker!AD5,Rækker!AD14,IF(BF3=Rækker!AF5,Rækker!AF14,DM6))))))))</f>
        <v>1</v>
      </c>
      <c r="DM6" s="16">
        <f>IF(BF3=Rækker!AH5,Rækker!AH14,IF(BF3=Rækker!AJ5,Rækker!AJ14,IF(BF3=Rækker!AL5,Rækker!AL14,IF(BF3=Rækker!AN5,Rækker!AN14,0))))</f>
        <v>0</v>
      </c>
      <c r="DN6" s="16">
        <f>IF(BL3=Rækker!B5,Rækker!B14,IF(BL3=Rækker!D5,Rækker!D14,IF(BL3=Rækker!F5,Rækker!F14,IF(BL3=Rækker!H5,Rækker!H14,IF(BL3=Rækker!J5,Rækker!J14,IF(BL3=Rækker!L5,Rækker!L14,IF(BL3=Rækker!N5,Rækker!N14,IF(BL3=Rækker!P5,Rækker!P14,DO6))))))))</f>
        <v>1</v>
      </c>
      <c r="DO6" s="16">
        <f>IF(BL3=Rækker!R5,Rækker!R14,IF(BL3=Rækker!T5,Rækker!T14,IF(BL3=Rækker!V5,Rækker!V14,IF(BL3=Rækker!X5,Rækker!X14,IF(BL3=Rækker!Z5,Rækker!Z14,IF(BL3=Rækker!AB5,Rækker!AB14,IF(BL3=Rækker!AD5,Rækker!AD14,IF(BL3=Rækker!AF5,Rækker!AF14,DP6))))))))</f>
        <v>0</v>
      </c>
      <c r="DP6" s="16">
        <f>IF(BL3=Rækker!AH5,Rækker!AH14,IF(BL3=Rækker!AJ5,Rækker!AJ14,IF(BL3=Rækker!AL5,Rækker!AL14,IF(BL3=Rækker!AN5,Rækker!AN14,0))))</f>
        <v>0</v>
      </c>
    </row>
    <row r="7" spans="1:120" ht="14.45" customHeight="1" x14ac:dyDescent="0.15">
      <c r="A7" s="104"/>
      <c r="B7" s="105"/>
      <c r="C7" s="105"/>
      <c r="D7" s="105"/>
      <c r="E7" s="105"/>
      <c r="F7" s="105"/>
      <c r="G7" s="106"/>
      <c r="H7" s="111"/>
      <c r="I7" s="113"/>
      <c r="J7" s="138"/>
      <c r="K7" s="138"/>
      <c r="L7" s="138"/>
      <c r="M7" s="138"/>
      <c r="N7" s="98"/>
      <c r="O7" s="98"/>
      <c r="P7" s="138"/>
      <c r="Q7" s="138"/>
      <c r="R7" s="138"/>
      <c r="S7" s="138"/>
      <c r="T7" s="127"/>
      <c r="U7" s="113"/>
      <c r="V7" s="137"/>
      <c r="W7" s="137"/>
      <c r="X7" s="137"/>
      <c r="Y7" s="137"/>
      <c r="Z7" s="98"/>
      <c r="AA7" s="98"/>
      <c r="AB7" s="138"/>
      <c r="AC7" s="138"/>
      <c r="AD7" s="138"/>
      <c r="AE7" s="138"/>
      <c r="AF7" s="127"/>
      <c r="AG7" s="113"/>
      <c r="AH7" s="138"/>
      <c r="AI7" s="138"/>
      <c r="AJ7" s="138"/>
      <c r="AK7" s="138"/>
      <c r="AL7" s="98"/>
      <c r="AM7" s="98"/>
      <c r="AN7" s="138"/>
      <c r="AO7" s="138"/>
      <c r="AP7" s="138"/>
      <c r="AQ7" s="138"/>
      <c r="AR7" s="127"/>
      <c r="AS7" s="113"/>
      <c r="AT7" s="138"/>
      <c r="AU7" s="138"/>
      <c r="AV7" s="138"/>
      <c r="AW7" s="138"/>
      <c r="AX7" s="98"/>
      <c r="AY7" s="98"/>
      <c r="AZ7" s="138"/>
      <c r="BA7" s="138"/>
      <c r="BB7" s="138"/>
      <c r="BC7" s="138"/>
      <c r="BD7" s="127"/>
      <c r="BE7" s="113"/>
      <c r="BF7" s="138"/>
      <c r="BG7" s="138"/>
      <c r="BH7" s="138"/>
      <c r="BI7" s="138"/>
      <c r="BJ7" s="98"/>
      <c r="BK7" s="98"/>
      <c r="BL7" s="138"/>
      <c r="BM7" s="138"/>
      <c r="BN7" s="138"/>
      <c r="BO7" s="138"/>
      <c r="BP7" s="127"/>
      <c r="BQ7" s="17"/>
      <c r="BR7" s="185" t="str">
        <f>IF(CG14=13,DB!E9,DB!A9)</f>
        <v>Canary</v>
      </c>
      <c r="BS7" s="185"/>
      <c r="BT7" s="16" t="s">
        <v>20</v>
      </c>
      <c r="BU7" s="139" t="str">
        <f>IF(CG14=13,DB!F9,DB!B9)</f>
        <v>Frydkær</v>
      </c>
      <c r="BV7" s="139"/>
      <c r="BW7" s="139"/>
      <c r="BX7" s="139"/>
      <c r="BY7" s="139"/>
      <c r="BZ7" s="139"/>
      <c r="CA7" s="139"/>
      <c r="CB7" s="21">
        <f>IF(CG14=13,DB!G9,DB!C9)</f>
        <v>6</v>
      </c>
      <c r="CC7" s="16" t="s">
        <v>20</v>
      </c>
      <c r="CD7" s="22">
        <f>IF(CG14=13,DB!H9,DB!D9)</f>
        <v>8</v>
      </c>
      <c r="CE7" s="16"/>
      <c r="CF7" s="16"/>
      <c r="CG7" s="16">
        <f t="shared" si="0"/>
        <v>1</v>
      </c>
      <c r="CH7" s="16">
        <f>IF(AS9="",DE14,0)</f>
        <v>6</v>
      </c>
      <c r="CI7" s="16">
        <f>IF(AS9="",1,0)</f>
        <v>1</v>
      </c>
      <c r="CJ7" s="16" t="str">
        <f>IF(AT3=DB!K6,DB!W6,IF(AT3=DB!K7,DB!W7,IF(AT3=DB!K8,DB!W8,IF(AT3=DB!K9,DB!W9,IF(AT3=DB!K10,DB!W10,IF(AT3=DB!K11,DB!W11,IF(AT3=DB!K12,DB!W12,IF(AT3=DB!K13,DB!W13,CK7))))))))</f>
        <v/>
      </c>
      <c r="CK7" s="16" t="str">
        <f>IF(AT3=DB!K14,DB!W14,IF(AT3=DB!K15,DB!W15,IF(AT3=DB!K16,DB!W16,IF(AT3=DB!K17,DB!W17,IF(AT3=DB!K18,DB!W18,IF(AT3=DB!K19,DB!W19,IF(AT3=DB!K20,DB!W20,IF(AT3=DB!K21,DB!W21,CL7))))))))</f>
        <v/>
      </c>
      <c r="CL7" s="16" t="str">
        <f>IF(AT3=DB!K22,DB!W22,IF(AT3=DB!K23,DB!W23,IF(AT3=DB!K24,DB!W24,DB!W25)))</f>
        <v/>
      </c>
      <c r="CM7" s="16">
        <f>IF(J3=Rækker!B5,Rækker!B15,IF(J3=Rækker!D5,Rækker!D15,IF(J3=Rækker!F5,Rækker!F15,IF(J3=Rækker!H5,Rækker!H15,IF(J3=Rækker!J5,Rækker!J15,IF(J3=Rækker!L5,Rækker!L15,IF(J3=Rækker!N5,Rækker!N15,IF(J3=Rækker!P5,Rækker!P15,CN7))))))))</f>
        <v>2</v>
      </c>
      <c r="CN7" s="16">
        <f>IF(J3=Rækker!R5,Rækker!R15,IF(J3=Rækker!T5,Rækker!T15,IF(J3=Rækker!V5,Rækker!V15,IF(J3=Rækker!X5,Rækker!X15,IF(J3=Rækker!Z5,Rækker!Z15,IF(J3=Rækker!AB5,Rækker!AB15,IF(J3=Rækker!AD5,Rækker!AD15,IF(J3=Rækker!AF5,Rækker!AF15,CO7))))))))</f>
        <v>2</v>
      </c>
      <c r="CO7" s="16">
        <f>IF(J3=Rækker!AH5,Rækker!AH15,IF(J3=Rækker!AJ5,Rækker!AJ15,IF(J3=Rækker!AL5,Rækker!AL15,IF(J3=Rækker!AN5,Rækker!AN15,0))))</f>
        <v>0</v>
      </c>
      <c r="CP7" s="16">
        <f>IF(P3=Rækker!B5,Rækker!B15,IF(P3=Rækker!D5,Rækker!D15,IF(P3=Rækker!F5,Rækker!F15,IF(P3=Rækker!H5,Rækker!H15,IF(P3=Rækker!J5,Rækker!J15,IF(P3=Rækker!L5,Rækker!L15,IF(P3=Rækker!N5,Rækker!N15,IF(P3=Rækker!P5,Rækker!P15,CQ7))))))))</f>
        <v>2</v>
      </c>
      <c r="CQ7" s="16">
        <f>IF(P3=Rækker!R5,Rækker!R15,IF(P3=Rækker!T5,Rækker!T15,IF(P3=Rækker!V5,Rækker!V15,IF(P3=Rækker!X5,Rækker!X15,IF(P3=Rækker!Z5,Rækker!Z15,IF(P3=Rækker!AB5,Rækker!AB15,IF(P3=Rækker!AD5,Rækker!AD15,IF(P3=Rækker!AF5,Rækker!AF15,CR7))))))))</f>
        <v>0</v>
      </c>
      <c r="CR7" s="16">
        <f>IF(P3=Rækker!AH5,Rækker!AH15,IF(P3=Rækker!AJ5,Rækker!AJ15,IF(P3=Rækker!AL5,Rækker!AL15,IF(P3=Rækker!AN5,Rækker!AN15,0))))</f>
        <v>0</v>
      </c>
      <c r="CS7" s="16">
        <f>IF(V3=Rækker!B5,Rækker!B15,IF(V3=Rækker!D5,Rækker!D15,IF(V3=Rækker!F5,Rækker!F15,IF(V3=Rækker!H5,Rækker!H15,IF(V3=Rækker!J5,Rækker!J15,IF(V3=Rækker!L5,Rækker!L15,IF(V3=Rækker!N5,Rækker!N15,IF(V3=Rækker!P5,Rækker!P15,CT7))))))))</f>
        <v>2</v>
      </c>
      <c r="CT7" s="16">
        <f>IF(V3=Rækker!R5,Rækker!R15,IF(V3=Rækker!T5,Rækker!T15,IF(V3=Rækker!V5,Rækker!V15,IF(V3=Rækker!X5,Rækker!X15,IF(V3=Rækker!Z5,Rækker!Z15,IF(V3=Rækker!AB5,Rækker!AB15,IF(V3=Rækker!AD5,Rækker!AD15,IF(V3=Rækker!AF5,Rækker!AF15,CU7))))))))</f>
        <v>2</v>
      </c>
      <c r="CU7" s="16">
        <f>IF(V3=Rækker!AH5,Rækker!AH15,IF(V3=Rækker!AJ5,Rækker!AJ15,IF(V3=Rækker!AL5,Rækker!AL15,IF(V3=Rækker!AN5,Rækker!AN15,0))))</f>
        <v>0</v>
      </c>
      <c r="CV7" s="16">
        <f>IF(AB3=Rækker!B5,Rækker!B15,IF(AB3=Rækker!D5,Rækker!D15,IF(AB3=Rækker!F5,Rækker!F15,IF(AB3=Rækker!H5,Rækker!H15,IF(AB3=Rækker!J5,Rækker!J15,IF(AB3=Rækker!L5,Rækker!L15,IF(AB3=Rækker!N5,Rækker!N15,IF(AB3=Rækker!P5,Rækker!P15,CW7))))))))</f>
        <v>2</v>
      </c>
      <c r="CW7" s="16">
        <f>IF(AB3=Rækker!R5,Rækker!R15,IF(AB3=Rækker!T5,Rækker!T15,IF(AB3=Rækker!V5,Rækker!V15,IF(AB3=Rækker!X5,Rækker!X15,IF(AB3=Rækker!Z5,Rækker!Z15,IF(AB3=Rækker!AB5,Rækker!AB15,IF(AB3=Rækker!AD5,Rækker!AD15,IF(AB3=Rækker!AF5,Rækker!AF15,CX7))))))))</f>
        <v>2</v>
      </c>
      <c r="CX7" s="16">
        <f>IF(AB3=Rækker!AH5,Rækker!AH15,IF(AB3=Rækker!AJ5,Rækker!AJ15,IF(AB3=Rækker!AL5,Rækker!AL15,IF(AB3=Rækker!AN5,Rækker!AN15,0))))</f>
        <v>2</v>
      </c>
      <c r="CY7" s="16">
        <f>IF(AH3=Rækker!B5,Rækker!B15,IF(AH3=Rækker!D5,Rækker!D15,IF(AH3=Rækker!F5,Rækker!F15,IF(AH3=Rækker!H5,Rækker!H15,IF(AH3=Rækker!J5,Rækker!J15,IF(AH3=Rækker!L5,Rækker!L15,IF(AH3=Rækker!N5,Rækker!N15,IF(AH3=Rækker!P5,Rækker!P15,CZ7))))))))</f>
        <v>2</v>
      </c>
      <c r="CZ7" s="16">
        <f>IF(AH3=Rækker!R5,Rækker!R15,IF(AH3=Rækker!T5,Rækker!T15,IF(AH3=Rækker!V5,Rækker!V15,IF(AH3=Rækker!X5,Rækker!X15,IF(AH3=Rækker!Z5,Rækker!Z15,IF(AH3=Rækker!AB5,Rækker!AB15,IF(AH3=Rækker!AD5,Rækker!AD15,IF(AH3=Rækker!AF5,Rækker!AF15,DA7))))))))</f>
        <v>2</v>
      </c>
      <c r="DA7" s="16">
        <f>IF(AH3=Rækker!AH5,Rækker!AH15,IF(AH3=Rækker!AJ5,Rækker!AJ15,IF(AH3=Rækker!AL5,Rækker!AL15,IF(AH3=Rækker!AN5,Rækker!AN15,0))))</f>
        <v>0</v>
      </c>
      <c r="DB7" s="16">
        <f>IF(AN3=Rækker!B5,Rækker!B15,IF(AN3=Rækker!D5,Rækker!D15,IF(AN3=Rækker!F5,Rækker!F15,IF(AN3=Rækker!H5,Rækker!H15,IF(AN3=Rækker!J5,Rækker!J15,IF(AN3=Rækker!L5,Rækker!L15,IF(AN3=Rækker!N5,Rækker!N15,IF(AN3=Rækker!P5,Rækker!P15,DC7))))))))</f>
        <v>2</v>
      </c>
      <c r="DC7" s="16">
        <f>IF(AN3=Rækker!R5,Rækker!R15,IF(AN3=Rækker!T5,Rækker!T15,IF(AN3=Rækker!V5,Rækker!V15,IF(AN3=Rækker!X5,Rækker!X15,IF(AN3=Rækker!Z5,Rækker!Z15,IF(AN3=Rækker!AB5,Rækker!AB15,IF(AN3=Rækker!AD5,Rækker!AD15,IF(AN3=Rækker!AF5,Rækker!AF15,DD7))))))))</f>
        <v>2</v>
      </c>
      <c r="DD7" s="16">
        <f>IF(AN3=Rækker!AH5,Rækker!AH15,IF(AN3=Rækker!AJ5,Rækker!AJ15,IF(AN3=Rækker!AL5,Rækker!AL15,IF(AN3=Rækker!AN5,Rækker!AN15,0))))</f>
        <v>0</v>
      </c>
      <c r="DE7" s="16">
        <f>IF(AT3=Rækker!B5,Rækker!B15,IF(AT3=Rækker!D5,Rækker!D15,IF(AT3=Rækker!F5,Rækker!F15,IF(AT3=Rækker!H5,Rækker!H15,IF(AT3=Rækker!J5,Rækker!J15,IF(AT3=Rækker!L5,Rækker!L15,IF(AT3=Rækker!N5,Rækker!N15,IF(AT3=Rækker!P5,Rækker!P15,DF7))))))))</f>
        <v>1</v>
      </c>
      <c r="DF7" s="16">
        <f>IF(AT3=Rækker!R5,Rækker!R15,IF(AT3=Rækker!T5,Rækker!T15,IF(AT3=Rækker!V5,Rækker!V15,IF(AT3=Rækker!X5,Rækker!X15,IF(AT3=Rækker!Z5,Rækker!Z15,IF(AT3=Rækker!AB5,Rækker!AB15,IF(AT3=Rækker!AD5,Rækker!AD15,IF(AT3=Rækker!AF5,Rækker!AF15,DG7))))))))</f>
        <v>0</v>
      </c>
      <c r="DG7" s="16">
        <f>IF(AT3=Rækker!AH5,Rækker!AH15,IF(AT3=Rækker!AJ5,Rækker!AJ15,IF(AT3=Rækker!AL5,Rækker!AL15,IF(AT3=Rækker!AN5,Rækker!AN15,0))))</f>
        <v>0</v>
      </c>
      <c r="DH7" s="16">
        <f>IF(AZ3=Rækker!B5,Rækker!B15,IF(AZ3=Rækker!D5,Rækker!D15,IF(AZ3=Rækker!F5,Rækker!F15,IF(AZ3=Rækker!H5,Rækker!H15,IF(AZ3=Rækker!J5,Rækker!J15,IF(AZ3=Rækker!L5,Rækker!L15,IF(AZ3=Rækker!N5,Rækker!N15,IF(AZ3=Rækker!P5,Rækker!P15,DI7))))))))</f>
        <v>2</v>
      </c>
      <c r="DI7" s="16">
        <f>IF(AZ3=Rækker!R5,Rækker!R15,IF(AZ3=Rækker!T5,Rækker!T15,IF(AZ3=Rækker!V5,Rækker!V15,IF(AZ3=Rækker!X5,Rækker!X15,IF(AZ3=Rækker!Z5,Rækker!Z15,IF(AZ3=Rækker!AB5,Rækker!AB15,IF(AZ3=Rækker!AD5,Rækker!AD15,IF(AZ3=Rækker!AF5,Rækker!AF15,DJ7))))))))</f>
        <v>0</v>
      </c>
      <c r="DJ7" s="16">
        <f>IF(AZ3=Rækker!AH5,Rækker!AH15,IF(AZ3=Rækker!AJ5,Rækker!AJ15,IF(AZ3=Rækker!AL5,Rækker!AL15,IF(AZ3=Rækker!AN5,Rækker!AN15,0))))</f>
        <v>0</v>
      </c>
      <c r="DK7" s="16">
        <f>IF(BF3=Rækker!B5,Rækker!B15,IF(BF3=Rækker!D5,Rækker!D15,IF(BF3=Rækker!F5,Rækker!F15,IF(BF3=Rækker!H5,Rækker!H15,IF(BF3=Rækker!J5,Rækker!J15,IF(BF3=Rækker!L5,Rækker!L15,IF(BF3=Rækker!N5,Rækker!N15,IF(BF3=Rækker!P5,Rækker!P15,DL7))))))))</f>
        <v>2</v>
      </c>
      <c r="DL7" s="16">
        <f>IF(BF3=Rækker!R5,Rækker!R15,IF(BF3=Rækker!T5,Rækker!T15,IF(BF3=Rækker!V5,Rækker!V15,IF(BF3=Rækker!X5,Rækker!X15,IF(BF3=Rækker!Z5,Rækker!Z15,IF(BF3=Rækker!AB5,Rækker!AB15,IF(BF3=Rækker!AD5,Rækker!AD15,IF(BF3=Rækker!AF5,Rækker!AF15,DM7))))))))</f>
        <v>2</v>
      </c>
      <c r="DM7" s="16">
        <f>IF(BF3=Rækker!AH5,Rækker!AH15,IF(BF3=Rækker!AJ5,Rækker!AJ15,IF(BF3=Rækker!AL5,Rækker!AL15,IF(BF3=Rækker!AN5,Rækker!AN15,0))))</f>
        <v>0</v>
      </c>
      <c r="DN7" s="16">
        <f>IF(BL3=Rækker!B5,Rækker!B15,IF(BL3=Rækker!D5,Rækker!D15,IF(BL3=Rækker!F5,Rækker!F15,IF(BL3=Rækker!H5,Rækker!H15,IF(BL3=Rækker!J5,Rækker!J15,IF(BL3=Rækker!L5,Rækker!L15,IF(BL3=Rækker!N5,Rækker!N15,IF(BL3=Rækker!P5,Rækker!P15,DO7))))))))</f>
        <v>2</v>
      </c>
      <c r="DO7" s="16">
        <f>IF(BL3=Rækker!R5,Rækker!R15,IF(BL3=Rækker!T5,Rækker!T15,IF(BL3=Rækker!V5,Rækker!V15,IF(BL3=Rækker!X5,Rækker!X15,IF(BL3=Rækker!Z5,Rækker!Z15,IF(BL3=Rækker!AB5,Rækker!AB15,IF(BL3=Rækker!AD5,Rækker!AD15,IF(BL3=Rækker!AF5,Rækker!AF15,DP7))))))))</f>
        <v>0</v>
      </c>
      <c r="DP7" s="16">
        <f>IF(BL3=Rækker!AH5,Rækker!AH15,IF(BL3=Rækker!AJ5,Rækker!AJ15,IF(BL3=Rækker!AL5,Rækker!AL15,IF(BL3=Rækker!AN5,Rækker!AN15,0))))</f>
        <v>0</v>
      </c>
    </row>
    <row r="8" spans="1:120" ht="14.45" customHeight="1" x14ac:dyDescent="0.15">
      <c r="A8" s="104"/>
      <c r="B8" s="105"/>
      <c r="C8" s="105"/>
      <c r="D8" s="105"/>
      <c r="E8" s="105"/>
      <c r="F8" s="105"/>
      <c r="G8" s="106"/>
      <c r="H8" s="111"/>
      <c r="I8" s="113"/>
      <c r="J8" s="138"/>
      <c r="K8" s="138"/>
      <c r="L8" s="138"/>
      <c r="M8" s="138"/>
      <c r="N8" s="98"/>
      <c r="O8" s="98"/>
      <c r="P8" s="138"/>
      <c r="Q8" s="138"/>
      <c r="R8" s="138"/>
      <c r="S8" s="138"/>
      <c r="T8" s="127"/>
      <c r="U8" s="113"/>
      <c r="V8" s="137"/>
      <c r="W8" s="137"/>
      <c r="X8" s="137"/>
      <c r="Y8" s="137"/>
      <c r="Z8" s="98"/>
      <c r="AA8" s="98"/>
      <c r="AB8" s="138"/>
      <c r="AC8" s="138"/>
      <c r="AD8" s="138"/>
      <c r="AE8" s="138"/>
      <c r="AF8" s="127"/>
      <c r="AG8" s="113"/>
      <c r="AH8" s="138"/>
      <c r="AI8" s="138"/>
      <c r="AJ8" s="138"/>
      <c r="AK8" s="138"/>
      <c r="AL8" s="98"/>
      <c r="AM8" s="98"/>
      <c r="AN8" s="138"/>
      <c r="AO8" s="138"/>
      <c r="AP8" s="138"/>
      <c r="AQ8" s="138"/>
      <c r="AR8" s="127"/>
      <c r="AS8" s="113"/>
      <c r="AT8" s="138"/>
      <c r="AU8" s="138"/>
      <c r="AV8" s="138"/>
      <c r="AW8" s="138"/>
      <c r="AX8" s="98"/>
      <c r="AY8" s="98"/>
      <c r="AZ8" s="138"/>
      <c r="BA8" s="138"/>
      <c r="BB8" s="138"/>
      <c r="BC8" s="138"/>
      <c r="BD8" s="127"/>
      <c r="BE8" s="113"/>
      <c r="BF8" s="138"/>
      <c r="BG8" s="138"/>
      <c r="BH8" s="138"/>
      <c r="BI8" s="138"/>
      <c r="BJ8" s="98"/>
      <c r="BK8" s="98"/>
      <c r="BL8" s="138"/>
      <c r="BM8" s="138"/>
      <c r="BN8" s="138"/>
      <c r="BO8" s="138"/>
      <c r="BP8" s="127"/>
      <c r="BQ8" s="17"/>
      <c r="BR8" s="185" t="str">
        <f>IF(CG14=13,DB!E10,DB!A10)</f>
        <v>Murer</v>
      </c>
      <c r="BS8" s="185"/>
      <c r="BT8" s="16" t="s">
        <v>20</v>
      </c>
      <c r="BU8" s="139" t="str">
        <f>IF(CG14=13,DB!F10,DB!B10)</f>
        <v>Forest</v>
      </c>
      <c r="BV8" s="139"/>
      <c r="BW8" s="139"/>
      <c r="BX8" s="139"/>
      <c r="BY8" s="139"/>
      <c r="BZ8" s="139"/>
      <c r="CA8" s="139"/>
      <c r="CB8" s="21">
        <f>IF(CG14=13,DB!G10,DB!C10)</f>
        <v>7</v>
      </c>
      <c r="CC8" s="16" t="s">
        <v>20</v>
      </c>
      <c r="CD8" s="22">
        <f>IF(CG14=13,DB!H10,DB!D10)</f>
        <v>7</v>
      </c>
      <c r="CE8" s="16"/>
      <c r="CF8" s="16"/>
      <c r="CG8" s="16">
        <f t="shared" si="0"/>
        <v>1</v>
      </c>
      <c r="CH8" s="16">
        <f>IF(AY9="",DH14,0)</f>
        <v>8</v>
      </c>
      <c r="CI8" s="16">
        <f>IF(AY9="",1,0)</f>
        <v>1</v>
      </c>
      <c r="CJ8" s="16" t="str">
        <f>IF(AZ3=DB!K6,DB!W6,IF(AZ3=DB!K7,DB!W7,IF(AZ3=DB!K8,DB!W8,IF(AZ3=DB!K9,DB!W9,IF(AZ3=DB!K10,DB!W10,IF(AZ3=DB!K11,DB!W11,IF(AZ3=DB!K12,DB!W12,IF(AZ3=DB!K13,DB!W13,CK8))))))))</f>
        <v/>
      </c>
      <c r="CK8" s="16" t="str">
        <f>IF(AZ3=DB!K14,DB!W14,IF(AZ3=DB!K15,DB!W15,IF(AZ3=DB!K16,DB!W16,IF(AZ3=DB!K17,DB!W17,IF(AZ3=DB!K18,DB!W18,IF(AZ3=DB!K19,DB!W19,IF(AZ3=DB!K20,DB!W20,IF(AZ3=DB!K21,DB!W21,CL8))))))))</f>
        <v/>
      </c>
      <c r="CL8" s="16" t="str">
        <f>IF(AZ3=DB!K22,DB!W22,IF(AZ3=DB!K23,DB!W23,IF(AZ3=DB!K24,DB!W24,DB!W25)))</f>
        <v/>
      </c>
      <c r="CM8" s="16">
        <f>IF(J3=Rækker!B5,Rækker!B16,IF(J3=Rækker!D5,Rækker!D16,IF(J3=Rækker!F5,Rækker!F16,IF(J3=Rækker!H5,Rækker!H16,IF(J3=Rækker!J5,Rækker!J16,IF(J3=Rækker!L5,Rækker!L16,IF(J3=Rækker!N5,Rækker!N16,IF(J3=Rækker!P5,Rækker!P16,CN8))))))))</f>
        <v>1</v>
      </c>
      <c r="CN8" s="16">
        <f>IF(J3=Rækker!R5,Rækker!R16,IF(J3=Rækker!T5,Rækker!T16,IF(J3=Rækker!V5,Rækker!V16,IF(J3=Rækker!X5,Rækker!X16,IF(J3=Rækker!Z5,Rækker!Z16,IF(J3=Rækker!AB5,Rækker!AB16,IF(J3=Rækker!AD5,Rækker!AD16,IF(J3=Rækker!AF5,Rækker!AF16,CO8))))))))</f>
        <v>1</v>
      </c>
      <c r="CO8" s="16">
        <f>IF(J3=Rækker!AH5,Rækker!AH16,IF(J3=Rækker!AJ5,Rækker!AJ16,IF(J3=Rækker!AL5,Rækker!AL16,IF(J3=Rækker!AN5,Rækker!AN16,0))))</f>
        <v>0</v>
      </c>
      <c r="CP8" s="16">
        <f>IF(P3=Rækker!B5,Rækker!B16,IF(P3=Rækker!D5,Rækker!D16,IF(P3=Rækker!F5,Rækker!F16,IF(P3=Rækker!H5,Rækker!H16,IF(P3=Rækker!J5,Rækker!J16,IF(P3=Rækker!L5,Rækker!L16,IF(P3=Rækker!N5,Rækker!N16,IF(P3=Rækker!P5,Rækker!P16,CQ8))))))))</f>
        <v>1</v>
      </c>
      <c r="CQ8" s="16">
        <f>IF(P3=Rækker!R5,Rækker!R16,IF(P3=Rækker!T5,Rækker!T16,IF(P3=Rækker!V5,Rækker!V16,IF(P3=Rækker!X5,Rækker!X16,IF(P3=Rækker!Z5,Rækker!Z16,IF(P3=Rækker!AB5,Rækker!AB16,IF(P3=Rækker!AD5,Rækker!AD16,IF(P3=Rækker!AF5,Rækker!AF16,CR8))))))))</f>
        <v>0</v>
      </c>
      <c r="CR8" s="16">
        <f>IF(P3=Rækker!AH5,Rækker!AH16,IF(P3=Rækker!AJ5,Rækker!AJ16,IF(P3=Rækker!AL5,Rækker!AL16,IF(P3=Rækker!AN5,Rækker!AN16,0))))</f>
        <v>0</v>
      </c>
      <c r="CS8" s="16">
        <f>IF(V3=Rækker!B5,Rækker!B16,IF(V3=Rækker!D5,Rækker!D16,IF(V3=Rækker!F5,Rækker!F16,IF(V3=Rækker!H5,Rækker!H16,IF(V3=Rækker!J5,Rækker!J16,IF(V3=Rækker!L5,Rækker!L16,IF(V3=Rækker!N5,Rækker!N16,IF(V3=Rækker!P5,Rækker!P16,CT8))))))))</f>
        <v>1</v>
      </c>
      <c r="CT8" s="16">
        <f>IF(V3=Rækker!R5,Rækker!R16,IF(V3=Rækker!T5,Rækker!T16,IF(V3=Rækker!V5,Rækker!V16,IF(V3=Rækker!X5,Rækker!X16,IF(V3=Rækker!Z5,Rækker!Z16,IF(V3=Rækker!AB5,Rækker!AB16,IF(V3=Rækker!AD5,Rækker!AD16,IF(V3=Rækker!AF5,Rækker!AF16,CU8))))))))</f>
        <v>1</v>
      </c>
      <c r="CU8" s="16">
        <f>IF(V3=Rækker!AH5,Rækker!AH16,IF(V3=Rækker!AJ5,Rækker!AJ16,IF(V3=Rækker!AL5,Rækker!AL16,IF(V3=Rækker!AN5,Rækker!AN16,0))))</f>
        <v>0</v>
      </c>
      <c r="CV8" s="16">
        <f>IF(AB3=Rækker!B5,Rækker!B16,IF(AB3=Rækker!D5,Rækker!D16,IF(AB3=Rækker!F5,Rækker!F16,IF(AB3=Rækker!H5,Rækker!H16,IF(AB3=Rækker!J5,Rækker!J16,IF(AB3=Rækker!L5,Rækker!L16,IF(AB3=Rækker!N5,Rækker!N16,IF(AB3=Rækker!P5,Rækker!P16,CW8))))))))</f>
        <v>1</v>
      </c>
      <c r="CW8" s="16">
        <f>IF(AB3=Rækker!R5,Rækker!R16,IF(AB3=Rækker!T5,Rækker!T16,IF(AB3=Rækker!V5,Rækker!V16,IF(AB3=Rækker!X5,Rækker!X16,IF(AB3=Rækker!Z5,Rækker!Z16,IF(AB3=Rækker!AB5,Rækker!AB16,IF(AB3=Rækker!AD5,Rækker!AD16,IF(AB3=Rækker!AF5,Rækker!AF16,CX8))))))))</f>
        <v>1</v>
      </c>
      <c r="CX8" s="16">
        <f>IF(AB3=Rækker!AH5,Rækker!AH16,IF(AB3=Rækker!AJ5,Rækker!AJ16,IF(AB3=Rækker!AL5,Rækker!AL16,IF(AB3=Rækker!AN5,Rækker!AN16,0))))</f>
        <v>1</v>
      </c>
      <c r="CY8" s="16">
        <f>IF(AH3=Rækker!B5,Rækker!B16,IF(AH3=Rækker!D5,Rækker!D16,IF(AH3=Rækker!F5,Rækker!F16,IF(AH3=Rækker!H5,Rækker!H16,IF(AH3=Rækker!J5,Rækker!J16,IF(AH3=Rækker!L5,Rækker!L16,IF(AH3=Rækker!N5,Rækker!N16,IF(AH3=Rækker!P5,Rækker!P16,CZ8))))))))</f>
        <v>1</v>
      </c>
      <c r="CZ8" s="16">
        <f>IF(AH3=Rækker!R5,Rækker!R16,IF(AH3=Rækker!T5,Rækker!T16,IF(AH3=Rækker!V5,Rækker!V16,IF(AH3=Rækker!X5,Rækker!X16,IF(AH3=Rækker!Z5,Rækker!Z16,IF(AH3=Rækker!AB5,Rækker!AB16,IF(AH3=Rækker!AD5,Rækker!AD16,IF(AH3=Rækker!AF5,Rækker!AF16,DA8))))))))</f>
        <v>1</v>
      </c>
      <c r="DA8" s="16">
        <f>IF(AH3=Rækker!AH5,Rækker!AH16,IF(AH3=Rækker!AJ5,Rækker!AJ16,IF(AH3=Rækker!AL5,Rækker!AL16,IF(AH3=Rækker!AN5,Rækker!AN16,0))))</f>
        <v>0</v>
      </c>
      <c r="DB8" s="16">
        <f>IF(AN3=Rækker!B5,Rækker!B16,IF(AN3=Rækker!D5,Rækker!D16,IF(AN3=Rækker!F5,Rækker!F16,IF(AN3=Rækker!H5,Rækker!H16,IF(AN3=Rækker!J5,Rækker!J16,IF(AN3=Rækker!L5,Rækker!L16,IF(AN3=Rækker!N5,Rækker!N16,IF(AN3=Rækker!P5,Rækker!P16,DC8))))))))</f>
        <v>1</v>
      </c>
      <c r="DC8" s="16">
        <f>IF(AN3=Rækker!R5,Rækker!R16,IF(AN3=Rækker!T5,Rækker!T16,IF(AN3=Rækker!V5,Rækker!V16,IF(AN3=Rækker!X5,Rækker!X16,IF(AN3=Rækker!Z5,Rækker!Z16,IF(AN3=Rækker!AB5,Rækker!AB16,IF(AN3=Rækker!AD5,Rækker!AD16,IF(AN3=Rækker!AF5,Rækker!AF16,DD8))))))))</f>
        <v>1</v>
      </c>
      <c r="DD8" s="16">
        <f>IF(AN3=Rækker!AH5,Rækker!AH16,IF(AN3=Rækker!AJ5,Rækker!AJ16,IF(AN3=Rækker!AL5,Rækker!AL16,IF(AN3=Rækker!AN5,Rækker!AN16,0))))</f>
        <v>0</v>
      </c>
      <c r="DE8" s="16">
        <f>IF(AT3=Rækker!B5,Rækker!B16,IF(AT3=Rækker!D5,Rækker!D16,IF(AT3=Rækker!F5,Rækker!F16,IF(AT3=Rækker!H5,Rækker!H16,IF(AT3=Rækker!J5,Rækker!J16,IF(AT3=Rækker!L5,Rækker!L16,IF(AT3=Rækker!N5,Rækker!N16,IF(AT3=Rækker!P5,Rækker!P16,DF8))))))))</f>
        <v>1</v>
      </c>
      <c r="DF8" s="16">
        <f>IF(AT3=Rækker!R5,Rækker!R16,IF(AT3=Rækker!T5,Rækker!T16,IF(AT3=Rækker!V5,Rækker!V16,IF(AT3=Rækker!X5,Rækker!X16,IF(AT3=Rækker!Z5,Rækker!Z16,IF(AT3=Rækker!AB5,Rækker!AB16,IF(AT3=Rækker!AD5,Rækker!AD16,IF(AT3=Rækker!AF5,Rækker!AF16,DG8))))))))</f>
        <v>0</v>
      </c>
      <c r="DG8" s="16">
        <f>IF(AT3=Rækker!AH5,Rækker!AH16,IF(AT3=Rækker!AJ5,Rækker!AJ16,IF(AT3=Rækker!AL5,Rækker!AL16,IF(AT3=Rækker!AN5,Rækker!AN16,0))))</f>
        <v>0</v>
      </c>
      <c r="DH8" s="16">
        <f>IF(AZ3=Rækker!B5,Rækker!B16,IF(AZ3=Rækker!D5,Rækker!D16,IF(AZ3=Rækker!F5,Rækker!F16,IF(AZ3=Rækker!H5,Rækker!H16,IF(AZ3=Rækker!J5,Rækker!J16,IF(AZ3=Rækker!L5,Rækker!L16,IF(AZ3=Rækker!N5,Rækker!N16,IF(AZ3=Rækker!P5,Rækker!P16,DI8))))))))</f>
        <v>1</v>
      </c>
      <c r="DI8" s="16">
        <f>IF(AZ3=Rækker!R5,Rækker!R16,IF(AZ3=Rækker!T5,Rækker!T16,IF(AZ3=Rækker!V5,Rækker!V16,IF(AZ3=Rækker!X5,Rækker!X16,IF(AZ3=Rækker!Z5,Rækker!Z16,IF(AZ3=Rækker!AB5,Rækker!AB16,IF(AZ3=Rækker!AD5,Rækker!AD16,IF(AZ3=Rækker!AF5,Rækker!AF16,DJ8))))))))</f>
        <v>0</v>
      </c>
      <c r="DJ8" s="16">
        <f>IF(AZ3=Rækker!AH5,Rækker!AH16,IF(AZ3=Rækker!AJ5,Rækker!AJ16,IF(AZ3=Rækker!AL5,Rækker!AL16,IF(AZ3=Rækker!AN5,Rækker!AN16,0))))</f>
        <v>0</v>
      </c>
      <c r="DK8" s="16">
        <f>IF(BF3=Rækker!B5,Rækker!B16,IF(BF3=Rækker!D5,Rækker!D16,IF(BF3=Rækker!F5,Rækker!F16,IF(BF3=Rækker!H5,Rækker!H16,IF(BF3=Rækker!J5,Rækker!J16,IF(BF3=Rækker!L5,Rækker!L16,IF(BF3=Rækker!N5,Rækker!N16,IF(BF3=Rækker!P5,Rækker!P16,DL8))))))))</f>
        <v>1</v>
      </c>
      <c r="DL8" s="16">
        <f>IF(BF3=Rækker!R5,Rækker!R16,IF(BF3=Rækker!T5,Rækker!T16,IF(BF3=Rækker!V5,Rækker!V16,IF(BF3=Rækker!X5,Rækker!X16,IF(BF3=Rækker!Z5,Rækker!Z16,IF(BF3=Rækker!AB5,Rækker!AB16,IF(BF3=Rækker!AD5,Rækker!AD16,IF(BF3=Rækker!AF5,Rækker!AF16,DM8))))))))</f>
        <v>1</v>
      </c>
      <c r="DM8" s="16">
        <f>IF(BF3=Rækker!AH5,Rækker!AH16,IF(BF3=Rækker!AJ5,Rækker!AJ16,IF(BF3=Rækker!AL5,Rækker!AL16,IF(BF3=Rækker!AN5,Rækker!AN16,0))))</f>
        <v>0</v>
      </c>
      <c r="DN8" s="16">
        <f>IF(BL3=Rækker!B5,Rækker!B16,IF(BL3=Rækker!D5,Rækker!D16,IF(BL3=Rækker!F5,Rækker!F16,IF(BL3=Rækker!H5,Rækker!H16,IF(BL3=Rækker!J5,Rækker!J16,IF(BL3=Rækker!L5,Rækker!L16,IF(BL3=Rækker!N5,Rækker!N16,IF(BL3=Rækker!P5,Rækker!P16,DO8))))))))</f>
        <v>1</v>
      </c>
      <c r="DO8" s="16">
        <f>IF(BL3=Rækker!R5,Rækker!R16,IF(BL3=Rækker!T5,Rækker!T16,IF(BL3=Rækker!V5,Rækker!V16,IF(BL3=Rækker!X5,Rækker!X16,IF(BL3=Rækker!Z5,Rækker!Z16,IF(BL3=Rækker!AB5,Rækker!AB16,IF(BL3=Rækker!AD5,Rækker!AD16,IF(BL3=Rækker!AF5,Rækker!AF16,DP8))))))))</f>
        <v>0</v>
      </c>
      <c r="DP8" s="16">
        <f>IF(BL3=Rækker!AH5,Rækker!AH16,IF(BL3=Rækker!AJ5,Rækker!AJ16,IF(BL3=Rækker!AL5,Rækker!AL16,IF(BL3=Rækker!AN5,Rækker!AN16,0))))</f>
        <v>0</v>
      </c>
    </row>
    <row r="9" spans="1:120" ht="14.45" customHeight="1" thickBot="1" x14ac:dyDescent="0.2">
      <c r="A9" s="104"/>
      <c r="B9" s="105"/>
      <c r="C9" s="105"/>
      <c r="D9" s="105"/>
      <c r="E9" s="105"/>
      <c r="F9" s="105"/>
      <c r="G9" s="106"/>
      <c r="H9" s="111"/>
      <c r="I9" s="116" t="str">
        <f>CJ1</f>
        <v/>
      </c>
      <c r="J9" s="114"/>
      <c r="K9" s="114"/>
      <c r="L9" s="114"/>
      <c r="M9" s="114"/>
      <c r="N9" s="114"/>
      <c r="O9" s="114" t="str">
        <f>CJ2</f>
        <v/>
      </c>
      <c r="P9" s="114"/>
      <c r="Q9" s="114"/>
      <c r="R9" s="114"/>
      <c r="S9" s="114"/>
      <c r="T9" s="115"/>
      <c r="U9" s="116" t="str">
        <f>CJ3</f>
        <v/>
      </c>
      <c r="V9" s="114"/>
      <c r="W9" s="114"/>
      <c r="X9" s="114"/>
      <c r="Y9" s="114"/>
      <c r="Z9" s="114"/>
      <c r="AA9" s="114" t="str">
        <f>CJ4</f>
        <v/>
      </c>
      <c r="AB9" s="114"/>
      <c r="AC9" s="114"/>
      <c r="AD9" s="114"/>
      <c r="AE9" s="114"/>
      <c r="AF9" s="115"/>
      <c r="AG9" s="116" t="str">
        <f>CJ5</f>
        <v/>
      </c>
      <c r="AH9" s="114"/>
      <c r="AI9" s="114"/>
      <c r="AJ9" s="114"/>
      <c r="AK9" s="114"/>
      <c r="AL9" s="114"/>
      <c r="AM9" s="114" t="str">
        <f>CJ6</f>
        <v/>
      </c>
      <c r="AN9" s="114"/>
      <c r="AO9" s="114"/>
      <c r="AP9" s="114"/>
      <c r="AQ9" s="114"/>
      <c r="AR9" s="115"/>
      <c r="AS9" s="116" t="str">
        <f>CJ7</f>
        <v/>
      </c>
      <c r="AT9" s="114"/>
      <c r="AU9" s="114"/>
      <c r="AV9" s="114"/>
      <c r="AW9" s="114"/>
      <c r="AX9" s="114"/>
      <c r="AY9" s="114" t="str">
        <f>CJ8</f>
        <v/>
      </c>
      <c r="AZ9" s="114"/>
      <c r="BA9" s="114"/>
      <c r="BB9" s="114"/>
      <c r="BC9" s="114"/>
      <c r="BD9" s="115"/>
      <c r="BE9" s="116" t="str">
        <f>CJ9</f>
        <v/>
      </c>
      <c r="BF9" s="114"/>
      <c r="BG9" s="114"/>
      <c r="BH9" s="114"/>
      <c r="BI9" s="114"/>
      <c r="BJ9" s="114"/>
      <c r="BK9" s="114" t="str">
        <f>CJ10</f>
        <v/>
      </c>
      <c r="BL9" s="114"/>
      <c r="BM9" s="114"/>
      <c r="BN9" s="114"/>
      <c r="BO9" s="114"/>
      <c r="BP9" s="115"/>
      <c r="BQ9" s="17"/>
      <c r="BR9" s="185" t="str">
        <f>IF(CG14=13,DB!E11,DB!A11)</f>
        <v>Flinca</v>
      </c>
      <c r="BS9" s="185"/>
      <c r="BT9" s="16" t="s">
        <v>20</v>
      </c>
      <c r="BU9" s="139" t="str">
        <f>IF(CG14=13,DB!F11,DB!B11)</f>
        <v>Piquet</v>
      </c>
      <c r="BV9" s="139"/>
      <c r="BW9" s="139"/>
      <c r="BX9" s="139"/>
      <c r="BY9" s="139"/>
      <c r="BZ9" s="139"/>
      <c r="CA9" s="139"/>
      <c r="CB9" s="21">
        <f>IF(CG14=13,DB!G11,DB!C11)</f>
        <v>7</v>
      </c>
      <c r="CC9" s="16" t="s">
        <v>20</v>
      </c>
      <c r="CD9" s="22">
        <f>IF(CG14=13,DB!H11,DB!D11)</f>
        <v>7</v>
      </c>
      <c r="CE9" s="16"/>
      <c r="CF9" s="16"/>
      <c r="CG9" s="16">
        <f t="shared" si="0"/>
        <v>1</v>
      </c>
      <c r="CH9" s="16">
        <f>IF(BE9="",DK14,0)</f>
        <v>7</v>
      </c>
      <c r="CI9" s="16">
        <f>IF(BE9="",1,0)</f>
        <v>1</v>
      </c>
      <c r="CJ9" s="16" t="str">
        <f>IF(BF3=DB!K6,DB!W6,IF(BF3=DB!K7,DB!W7,IF(BF3=DB!K8,DB!W8,IF(BF3=DB!K9,DB!W9,IF(BF3=DB!K10,DB!W10,IF(BF3=DB!K11,DB!W11,IF(BF3=DB!K12,DB!W12,IF(BF3=DB!K13,DB!W13,CK9))))))))</f>
        <v/>
      </c>
      <c r="CK9" s="16" t="str">
        <f>IF(BF3=DB!K14,DB!W14,IF(BF3=DB!K15,DB!W15,IF(BF3=DB!K16,DB!W16,IF(BF3=DB!K17,DB!W17,IF(BF3=DB!K18,DB!W18,IF(BF3=DB!K19,DB!W19,IF(BF3=DB!K20,DB!W20,IF(BF3=DB!K21,DB!W21,CL9))))))))</f>
        <v/>
      </c>
      <c r="CL9" s="16" t="str">
        <f>IF(BF3=DB!K22,DB!W22,IF(BF3=DB!K23,DB!W23,IF(BF3=DB!K24,DB!W24,DB!W25)))</f>
        <v/>
      </c>
      <c r="CM9" s="16" t="str">
        <f>IF(J3=Rækker!B5,Rækker!B17,IF(J3=Rækker!D5,Rækker!D17,IF(J3=Rækker!F5,Rækker!F17,IF(J3=Rækker!H5,Rækker!H17,IF(J3=Rækker!J5,Rækker!J17,IF(J3=Rækker!L5,Rækker!L17,IF(J3=Rækker!N5,Rækker!N17,IF(J3=Rækker!P5,Rækker!P17,CN9))))))))</f>
        <v>x</v>
      </c>
      <c r="CN9" s="16" t="str">
        <f>IF(J3=Rækker!R5,Rækker!R17,IF(J3=Rækker!T5,Rækker!T17,IF(J3=Rækker!V5,Rækker!V17,IF(J3=Rækker!X5,Rækker!X17,IF(J3=Rækker!Z5,Rækker!Z17,IF(J3=Rækker!AB5,Rækker!AB17,IF(J3=Rækker!AD5,Rækker!AD17,IF(J3=Rækker!AF5,Rækker!AF17,CO9))))))))</f>
        <v>x</v>
      </c>
      <c r="CO9" s="16">
        <f>IF(J3=Rækker!AH5,Rækker!AH17,IF(J3=Rækker!AJ5,Rækker!AJ17,IF(J3=Rækker!AL5,Rækker!AL17,IF(J3=Rækker!AN5,Rækker!AN17,0))))</f>
        <v>0</v>
      </c>
      <c r="CP9" s="16" t="str">
        <f>IF(P3=Rækker!B5,Rækker!B17,IF(P3=Rækker!D5,Rækker!D17,IF(P3=Rækker!F5,Rækker!F17,IF(P3=Rækker!H5,Rækker!H17,IF(P3=Rækker!J5,Rækker!J17,IF(P3=Rækker!L5,Rækker!L17,IF(P3=Rækker!N5,Rækker!N17,IF(P3=Rækker!P5,Rækker!P17,CQ9))))))))</f>
        <v>x</v>
      </c>
      <c r="CQ9" s="16">
        <f>IF(P3=Rækker!R5,Rækker!R17,IF(P3=Rækker!T5,Rækker!T17,IF(P3=Rækker!V5,Rækker!V17,IF(P3=Rækker!X5,Rækker!X17,IF(P3=Rækker!Z5,Rækker!Z17,IF(P3=Rækker!AB5,Rækker!AB17,IF(P3=Rækker!AD5,Rækker!AD17,IF(P3=Rækker!AF5,Rækker!AF17,CR9))))))))</f>
        <v>0</v>
      </c>
      <c r="CR9" s="16">
        <f>IF(P3=Rækker!AH5,Rækker!AH17,IF(P3=Rækker!AJ5,Rækker!AJ17,IF(P3=Rækker!AL5,Rækker!AL17,IF(P3=Rækker!AN5,Rækker!AN17,0))))</f>
        <v>0</v>
      </c>
      <c r="CS9" s="16">
        <f>IF(V3=Rækker!B5,Rækker!B17,IF(V3=Rækker!D5,Rækker!D17,IF(V3=Rækker!F5,Rækker!F17,IF(V3=Rækker!H5,Rækker!H17,IF(V3=Rækker!J5,Rækker!J17,IF(V3=Rækker!L5,Rækker!L17,IF(V3=Rækker!N5,Rækker!N17,IF(V3=Rækker!P5,Rækker!P17,CT9))))))))</f>
        <v>1</v>
      </c>
      <c r="CT9" s="16">
        <f>IF(V3=Rækker!R5,Rækker!R17,IF(V3=Rækker!T5,Rækker!T17,IF(V3=Rækker!V5,Rækker!V17,IF(V3=Rækker!X5,Rækker!X17,IF(V3=Rækker!Z5,Rækker!Z17,IF(V3=Rækker!AB5,Rækker!AB17,IF(V3=Rækker!AD5,Rækker!AD17,IF(V3=Rækker!AF5,Rækker!AF17,CU9))))))))</f>
        <v>1</v>
      </c>
      <c r="CU9" s="16">
        <f>IF(V3=Rækker!AH5,Rækker!AH17,IF(V3=Rækker!AJ5,Rækker!AJ17,IF(V3=Rækker!AL5,Rækker!AL17,IF(V3=Rækker!AN5,Rækker!AN17,0))))</f>
        <v>0</v>
      </c>
      <c r="CV9" s="16" t="str">
        <f>IF(AB3=Rækker!B5,Rækker!B17,IF(AB3=Rækker!D5,Rækker!D17,IF(AB3=Rækker!F5,Rækker!F17,IF(AB3=Rækker!H5,Rækker!H17,IF(AB3=Rækker!J5,Rækker!J17,IF(AB3=Rækker!L5,Rækker!L17,IF(AB3=Rækker!N5,Rækker!N17,IF(AB3=Rækker!P5,Rækker!P17,CW9))))))))</f>
        <v>x</v>
      </c>
      <c r="CW9" s="16" t="str">
        <f>IF(AB3=Rækker!R5,Rækker!R17,IF(AB3=Rækker!T5,Rækker!T17,IF(AB3=Rækker!V5,Rækker!V17,IF(AB3=Rækker!X5,Rækker!X17,IF(AB3=Rækker!Z5,Rækker!Z17,IF(AB3=Rækker!AB5,Rækker!AB17,IF(AB3=Rækker!AD5,Rækker!AD17,IF(AB3=Rækker!AF5,Rækker!AF17,CX9))))))))</f>
        <v>x</v>
      </c>
      <c r="CX9" s="16" t="str">
        <f>IF(AB3=Rækker!AH5,Rækker!AH17,IF(AB3=Rækker!AJ5,Rækker!AJ17,IF(AB3=Rækker!AL5,Rækker!AL17,IF(AB3=Rækker!AN5,Rækker!AN17,0))))</f>
        <v>x</v>
      </c>
      <c r="CY9" s="16" t="str">
        <f>IF(AH3=Rækker!B5,Rækker!B17,IF(AH3=Rækker!D5,Rækker!D17,IF(AH3=Rækker!F5,Rækker!F17,IF(AH3=Rækker!H5,Rækker!H17,IF(AH3=Rækker!J5,Rækker!J17,IF(AH3=Rækker!L5,Rækker!L17,IF(AH3=Rækker!N5,Rækker!N17,IF(AH3=Rækker!P5,Rækker!P17,CZ9))))))))</f>
        <v>x</v>
      </c>
      <c r="CZ9" s="16" t="str">
        <f>IF(AH3=Rækker!R5,Rækker!R17,IF(AH3=Rækker!T5,Rækker!T17,IF(AH3=Rækker!V5,Rækker!V17,IF(AH3=Rækker!X5,Rækker!X17,IF(AH3=Rækker!Z5,Rækker!Z17,IF(AH3=Rækker!AB5,Rækker!AB17,IF(AH3=Rækker!AD5,Rækker!AD17,IF(AH3=Rækker!AF5,Rækker!AF17,DA9))))))))</f>
        <v>x</v>
      </c>
      <c r="DA9" s="16">
        <f>IF(AH3=Rækker!AH5,Rækker!AH17,IF(AH3=Rækker!AJ5,Rækker!AJ17,IF(AH3=Rækker!AL5,Rækker!AL17,IF(AH3=Rækker!AN5,Rækker!AN17,0))))</f>
        <v>0</v>
      </c>
      <c r="DB9" s="16">
        <f>IF(AN3=Rækker!B5,Rækker!B17,IF(AN3=Rækker!D5,Rækker!D17,IF(AN3=Rækker!F5,Rækker!F17,IF(AN3=Rækker!H5,Rækker!H17,IF(AN3=Rækker!J5,Rækker!J17,IF(AN3=Rækker!L5,Rækker!L17,IF(AN3=Rækker!N5,Rækker!N17,IF(AN3=Rækker!P5,Rækker!P17,DC9))))))))</f>
        <v>1</v>
      </c>
      <c r="DC9" s="16">
        <f>IF(AN3=Rækker!R5,Rækker!R17,IF(AN3=Rækker!T5,Rækker!T17,IF(AN3=Rækker!V5,Rækker!V17,IF(AN3=Rækker!X5,Rækker!X17,IF(AN3=Rækker!Z5,Rækker!Z17,IF(AN3=Rækker!AB5,Rækker!AB17,IF(AN3=Rækker!AD5,Rækker!AD17,IF(AN3=Rækker!AF5,Rækker!AF17,DD9))))))))</f>
        <v>1</v>
      </c>
      <c r="DD9" s="16">
        <f>IF(AN3=Rækker!AH5,Rækker!AH17,IF(AN3=Rækker!AJ5,Rækker!AJ17,IF(AN3=Rækker!AL5,Rækker!AL17,IF(AN3=Rækker!AN5,Rækker!AN17,0))))</f>
        <v>0</v>
      </c>
      <c r="DE9" s="16" t="str">
        <f>IF(AT3=Rækker!B5,Rækker!B17,IF(AT3=Rækker!D5,Rækker!D17,IF(AT3=Rækker!F5,Rækker!F17,IF(AT3=Rækker!H5,Rækker!H17,IF(AT3=Rækker!J5,Rækker!J17,IF(AT3=Rækker!L5,Rækker!L17,IF(AT3=Rækker!N5,Rækker!N17,IF(AT3=Rækker!P5,Rækker!P17,DF9))))))))</f>
        <v>x</v>
      </c>
      <c r="DF9" s="16">
        <f>IF(AT3=Rækker!R5,Rækker!R17,IF(AT3=Rækker!T5,Rækker!T17,IF(AT3=Rækker!V5,Rækker!V17,IF(AT3=Rækker!X5,Rækker!X17,IF(AT3=Rækker!Z5,Rækker!Z17,IF(AT3=Rækker!AB5,Rækker!AB17,IF(AT3=Rækker!AD5,Rækker!AD17,IF(AT3=Rækker!AF5,Rækker!AF17,DG9))))))))</f>
        <v>0</v>
      </c>
      <c r="DG9" s="16">
        <f>IF(AT3=Rækker!AH5,Rækker!AH17,IF(AT3=Rækker!AJ5,Rækker!AJ17,IF(AT3=Rækker!AL5,Rækker!AL17,IF(AT3=Rækker!AN5,Rækker!AN17,0))))</f>
        <v>0</v>
      </c>
      <c r="DH9" s="16" t="str">
        <f>IF(AZ3=Rækker!B5,Rækker!B17,IF(AZ3=Rækker!D5,Rækker!D17,IF(AZ3=Rækker!F5,Rækker!F17,IF(AZ3=Rækker!H5,Rækker!H17,IF(AZ3=Rækker!J5,Rækker!J17,IF(AZ3=Rækker!L5,Rækker!L17,IF(AZ3=Rækker!N5,Rækker!N17,IF(AZ3=Rækker!P5,Rækker!P17,DI9))))))))</f>
        <v>x</v>
      </c>
      <c r="DI9" s="16">
        <f>IF(AZ3=Rækker!R5,Rækker!R17,IF(AZ3=Rækker!T5,Rækker!T17,IF(AZ3=Rækker!V5,Rækker!V17,IF(AZ3=Rækker!X5,Rækker!X17,IF(AZ3=Rækker!Z5,Rækker!Z17,IF(AZ3=Rækker!AB5,Rækker!AB17,IF(AZ3=Rækker!AD5,Rækker!AD17,IF(AZ3=Rækker!AF5,Rækker!AF17,DJ9))))))))</f>
        <v>0</v>
      </c>
      <c r="DJ9" s="16">
        <f>IF(AZ3=Rækker!AH5,Rækker!AH17,IF(AZ3=Rækker!AJ5,Rækker!AJ17,IF(AZ3=Rækker!AL5,Rækker!AL17,IF(AZ3=Rækker!AN5,Rækker!AN17,0))))</f>
        <v>0</v>
      </c>
      <c r="DK9" s="16">
        <f>IF(BF3=Rækker!B5,Rækker!B17,IF(BF3=Rækker!D5,Rækker!D17,IF(BF3=Rækker!F5,Rækker!F17,IF(BF3=Rækker!H5,Rækker!H17,IF(BF3=Rækker!J5,Rækker!J17,IF(BF3=Rækker!L5,Rækker!L17,IF(BF3=Rækker!N5,Rækker!N17,IF(BF3=Rækker!P5,Rækker!P17,DL9))))))))</f>
        <v>1</v>
      </c>
      <c r="DL9" s="16">
        <f>IF(BF3=Rækker!R5,Rækker!R17,IF(BF3=Rækker!T5,Rækker!T17,IF(BF3=Rækker!V5,Rækker!V17,IF(BF3=Rækker!X5,Rækker!X17,IF(BF3=Rækker!Z5,Rækker!Z17,IF(BF3=Rækker!AB5,Rækker!AB17,IF(BF3=Rækker!AD5,Rækker!AD17,IF(BF3=Rækker!AF5,Rækker!AF17,DM9))))))))</f>
        <v>1</v>
      </c>
      <c r="DM9" s="16">
        <f>IF(BF3=Rækker!AH5,Rækker!AH17,IF(BF3=Rækker!AJ5,Rækker!AJ17,IF(BF3=Rækker!AL5,Rækker!AL17,IF(BF3=Rækker!AN5,Rækker!AN17,0))))</f>
        <v>0</v>
      </c>
      <c r="DN9" s="16">
        <f>IF(BL3=Rækker!B5,Rækker!B17,IF(BL3=Rækker!D5,Rækker!D17,IF(BL3=Rækker!F5,Rækker!F17,IF(BL3=Rækker!H5,Rækker!H17,IF(BL3=Rækker!J5,Rækker!J17,IF(BL3=Rækker!L5,Rækker!L17,IF(BL3=Rækker!N5,Rækker!N17,IF(BL3=Rækker!P5,Rækker!P17,DO9))))))))</f>
        <v>1</v>
      </c>
      <c r="DO9" s="16">
        <f>IF(BL3=Rækker!R5,Rækker!R17,IF(BL3=Rækker!T5,Rækker!T17,IF(BL3=Rækker!V5,Rækker!V17,IF(BL3=Rækker!X5,Rækker!X17,IF(BL3=Rækker!Z5,Rækker!Z17,IF(BL3=Rækker!AB5,Rækker!AB17,IF(BL3=Rækker!AD5,Rækker!AD17,IF(BL3=Rækker!AF5,Rækker!AF17,DP9))))))))</f>
        <v>0</v>
      </c>
      <c r="DP9" s="16">
        <f>IF(BL3=Rækker!AH5,Rækker!AH17,IF(BL3=Rækker!AJ5,Rækker!AJ17,IF(BL3=Rækker!AL5,Rækker!AL17,IF(BL3=Rækker!AN5,Rækker!AN17,0))))</f>
        <v>0</v>
      </c>
    </row>
    <row r="10" spans="1:120" ht="14.45" customHeight="1" thickTop="1" thickBot="1" x14ac:dyDescent="0.2">
      <c r="A10" s="107"/>
      <c r="B10" s="108"/>
      <c r="C10" s="105"/>
      <c r="D10" s="105"/>
      <c r="E10" s="105"/>
      <c r="F10" s="105"/>
      <c r="G10" s="109"/>
      <c r="H10" s="23" t="s">
        <v>22</v>
      </c>
      <c r="I10" s="153">
        <v>1</v>
      </c>
      <c r="J10" s="150"/>
      <c r="K10" s="151" t="s">
        <v>19</v>
      </c>
      <c r="L10" s="152"/>
      <c r="M10" s="153">
        <v>2</v>
      </c>
      <c r="N10" s="154"/>
      <c r="O10" s="153">
        <v>1</v>
      </c>
      <c r="P10" s="150"/>
      <c r="Q10" s="151" t="s">
        <v>19</v>
      </c>
      <c r="R10" s="152"/>
      <c r="S10" s="153">
        <v>2</v>
      </c>
      <c r="T10" s="154"/>
      <c r="U10" s="149">
        <v>1</v>
      </c>
      <c r="V10" s="150"/>
      <c r="W10" s="151" t="s">
        <v>19</v>
      </c>
      <c r="X10" s="152"/>
      <c r="Y10" s="153">
        <v>2</v>
      </c>
      <c r="Z10" s="154"/>
      <c r="AA10" s="153">
        <v>1</v>
      </c>
      <c r="AB10" s="150"/>
      <c r="AC10" s="151" t="s">
        <v>19</v>
      </c>
      <c r="AD10" s="152"/>
      <c r="AE10" s="153">
        <v>2</v>
      </c>
      <c r="AF10" s="154"/>
      <c r="AG10" s="149">
        <v>1</v>
      </c>
      <c r="AH10" s="150"/>
      <c r="AI10" s="151" t="s">
        <v>19</v>
      </c>
      <c r="AJ10" s="152"/>
      <c r="AK10" s="153">
        <v>2</v>
      </c>
      <c r="AL10" s="154"/>
      <c r="AM10" s="153">
        <v>1</v>
      </c>
      <c r="AN10" s="150"/>
      <c r="AO10" s="151" t="s">
        <v>19</v>
      </c>
      <c r="AP10" s="152"/>
      <c r="AQ10" s="153">
        <v>2</v>
      </c>
      <c r="AR10" s="154"/>
      <c r="AS10" s="149">
        <v>1</v>
      </c>
      <c r="AT10" s="150"/>
      <c r="AU10" s="151" t="s">
        <v>19</v>
      </c>
      <c r="AV10" s="152"/>
      <c r="AW10" s="153">
        <v>2</v>
      </c>
      <c r="AX10" s="154"/>
      <c r="AY10" s="153">
        <v>1</v>
      </c>
      <c r="AZ10" s="150"/>
      <c r="BA10" s="151" t="s">
        <v>19</v>
      </c>
      <c r="BB10" s="152"/>
      <c r="BC10" s="153">
        <v>2</v>
      </c>
      <c r="BD10" s="154"/>
      <c r="BE10" s="149">
        <v>1</v>
      </c>
      <c r="BF10" s="150"/>
      <c r="BG10" s="151" t="s">
        <v>19</v>
      </c>
      <c r="BH10" s="152"/>
      <c r="BI10" s="153">
        <v>2</v>
      </c>
      <c r="BJ10" s="154"/>
      <c r="BK10" s="153">
        <v>1</v>
      </c>
      <c r="BL10" s="150"/>
      <c r="BM10" s="151" t="s">
        <v>19</v>
      </c>
      <c r="BN10" s="152"/>
      <c r="BO10" s="153">
        <v>2</v>
      </c>
      <c r="BP10" s="154"/>
      <c r="BQ10" s="24"/>
      <c r="BR10" s="185" t="str">
        <f>IF(CG14=13,DB!E12,DB!A12)</f>
        <v>Steam</v>
      </c>
      <c r="BS10" s="185"/>
      <c r="BT10" s="16" t="s">
        <v>20</v>
      </c>
      <c r="BU10" s="139" t="str">
        <f>IF(CG14=13,DB!F12,DB!B12)</f>
        <v>United</v>
      </c>
      <c r="BV10" s="139"/>
      <c r="BW10" s="139"/>
      <c r="BX10" s="139"/>
      <c r="BY10" s="139"/>
      <c r="BZ10" s="139"/>
      <c r="CA10" s="139"/>
      <c r="CB10" s="21">
        <f>IF(CG14=13,DB!G12,DB!C12)</f>
        <v>7</v>
      </c>
      <c r="CC10" s="16" t="s">
        <v>20</v>
      </c>
      <c r="CD10" s="22">
        <f>IF(CG14=13,DB!H12,DB!D12)</f>
        <v>6</v>
      </c>
      <c r="CE10" s="16"/>
      <c r="CF10" s="16"/>
      <c r="CG10" s="16">
        <f t="shared" si="0"/>
        <v>1</v>
      </c>
      <c r="CH10" s="16">
        <f>IF(BK9="",DN14,0)</f>
        <v>7</v>
      </c>
      <c r="CI10" s="16">
        <f>IF(BK9="",1,0)</f>
        <v>1</v>
      </c>
      <c r="CJ10" s="16" t="str">
        <f>IF(BL3=DB!K6,DB!W6,IF(BL3=DB!K7,DB!W7,IF(BL3=DB!K8,DB!W8,IF(BL3=DB!K9,DB!W9,IF(BL3=DB!K10,DB!W10,IF(BL3=DB!K11,DB!W11,IF(BL3=DB!K12,DB!W12,IF(BL3=DB!K13,DB!W13,CK10))))))))</f>
        <v/>
      </c>
      <c r="CK10" s="16" t="str">
        <f>IF(BL3=DB!K14,DB!W14,IF(BL3=DB!K15,DB!W15,IF(BL3=DB!K16,DB!W16,IF(BL3=DB!K17,DB!W17,IF(BL3=DB!K18,DB!W18,IF(BL3=DB!K19,DB!W19,IF(BL3=DB!K20,DB!W20,IF(BL3=DB!K21,DB!W21,CL10))))))))</f>
        <v/>
      </c>
      <c r="CL10" s="16" t="str">
        <f>IF(BL3=DB!K22,DB!W22,IF(BL3=DB!K23,DB!W23,IF(BL3=DB!K24,DB!W24,DB!W25)))</f>
        <v/>
      </c>
      <c r="CM10" s="16">
        <f>IF(J3=Rækker!B5,Rækker!B18,IF(J3=Rækker!D5,Rækker!D18,IF(J3=Rækker!F5,Rækker!F18,IF(J3=Rækker!H5,Rækker!H18,IF(J3=Rækker!J5,Rækker!J18,IF(J3=Rækker!L5,Rækker!L18,IF(J3=Rækker!N5,Rækker!N18,IF(J3=Rækker!P5,Rækker!P18,CN10))))))))</f>
        <v>1</v>
      </c>
      <c r="CN10" s="16">
        <f>IF(J3=Rækker!R5,Rækker!R18,IF(J3=Rækker!T5,Rækker!T18,IF(J3=Rækker!V5,Rækker!V18,IF(J3=Rækker!X5,Rækker!X18,IF(J3=Rækker!Z5,Rækker!Z18,IF(J3=Rækker!AB5,Rækker!AB18,IF(J3=Rækker!AD5,Rækker!AD18,IF(J3=Rækker!AF5,Rækker!AF18,CO10))))))))</f>
        <v>1</v>
      </c>
      <c r="CO10" s="16">
        <f>IF(J3=Rækker!AH5,Rækker!AH18,IF(J3=Rækker!AJ5,Rækker!AJ18,IF(J3=Rækker!AL5,Rækker!AL18,IF(J3=Rækker!AN5,Rækker!AN18,0))))</f>
        <v>0</v>
      </c>
      <c r="CP10" s="16">
        <f>IF(P3=Rækker!B5,Rækker!B18,IF(P3=Rækker!D5,Rækker!D18,IF(P3=Rækker!F5,Rækker!F18,IF(P3=Rækker!H5,Rækker!H18,IF(P3=Rækker!J5,Rækker!J18,IF(P3=Rækker!L5,Rækker!L18,IF(P3=Rækker!N5,Rækker!N18,IF(P3=Rækker!P5,Rækker!P18,CQ10))))))))</f>
        <v>1</v>
      </c>
      <c r="CQ10" s="16">
        <f>IF(P3=Rækker!R5,Rækker!R18,IF(P3=Rækker!T5,Rækker!T18,IF(P3=Rækker!V5,Rækker!V18,IF(P3=Rækker!X5,Rækker!X18,IF(P3=Rækker!Z5,Rækker!Z18,IF(P3=Rækker!AB5,Rækker!AB18,IF(P3=Rækker!AD5,Rækker!AD18,IF(P3=Rækker!AF5,Rækker!AF18,CR10))))))))</f>
        <v>0</v>
      </c>
      <c r="CR10" s="16">
        <f>IF(P3=Rækker!AH5,Rækker!AH18,IF(P3=Rækker!AJ5,Rækker!AJ18,IF(P3=Rækker!AL5,Rækker!AL18,IF(P3=Rækker!AN5,Rækker!AN18,0))))</f>
        <v>0</v>
      </c>
      <c r="CS10" s="16">
        <f>IF(V3=Rækker!B5,Rækker!B18,IF(V3=Rækker!D5,Rækker!D18,IF(V3=Rækker!F5,Rækker!F18,IF(V3=Rækker!H5,Rækker!H18,IF(V3=Rækker!J5,Rækker!J18,IF(V3=Rækker!L5,Rækker!L18,IF(V3=Rækker!N5,Rækker!N18,IF(V3=Rækker!P5,Rækker!P18,CT10))))))))</f>
        <v>1</v>
      </c>
      <c r="CT10" s="16">
        <f>IF(V3=Rækker!R5,Rækker!R18,IF(V3=Rækker!T5,Rækker!T18,IF(V3=Rækker!V5,Rækker!V18,IF(V3=Rækker!X5,Rækker!X18,IF(V3=Rækker!Z5,Rækker!Z18,IF(V3=Rækker!AB5,Rækker!AB18,IF(V3=Rækker!AD5,Rækker!AD18,IF(V3=Rækker!AF5,Rækker!AF18,CU10))))))))</f>
        <v>1</v>
      </c>
      <c r="CU10" s="16">
        <f>IF(V3=Rækker!AH5,Rækker!AH18,IF(V3=Rækker!AJ5,Rækker!AJ18,IF(V3=Rækker!AL5,Rækker!AL18,IF(V3=Rækker!AN5,Rækker!AN18,0))))</f>
        <v>0</v>
      </c>
      <c r="CV10" s="16">
        <f>IF(AB3=Rækker!B5,Rækker!B18,IF(AB3=Rækker!D5,Rækker!D18,IF(AB3=Rækker!F5,Rækker!F18,IF(AB3=Rækker!H5,Rækker!H18,IF(AB3=Rækker!J5,Rækker!J18,IF(AB3=Rækker!L5,Rækker!L18,IF(AB3=Rækker!N5,Rækker!N18,IF(AB3=Rækker!P5,Rækker!P18,CW10))))))))</f>
        <v>1</v>
      </c>
      <c r="CW10" s="16">
        <f>IF(AB3=Rækker!R5,Rækker!R18,IF(AB3=Rækker!T5,Rækker!T18,IF(AB3=Rækker!V5,Rækker!V18,IF(AB3=Rækker!X5,Rækker!X18,IF(AB3=Rækker!Z5,Rækker!Z18,IF(AB3=Rækker!AB5,Rækker!AB18,IF(AB3=Rækker!AD5,Rækker!AD18,IF(AB3=Rækker!AF5,Rækker!AF18,CX10))))))))</f>
        <v>1</v>
      </c>
      <c r="CX10" s="16">
        <f>IF(AB3=Rækker!AH5,Rækker!AH18,IF(AB3=Rækker!AJ5,Rækker!AJ18,IF(AB3=Rækker!AL5,Rækker!AL18,IF(AB3=Rækker!AN5,Rækker!AN18,0))))</f>
        <v>1</v>
      </c>
      <c r="CY10" s="16">
        <f>IF(AH3=Rækker!B5,Rækker!B18,IF(AH3=Rækker!D5,Rækker!D18,IF(AH3=Rækker!F5,Rækker!F18,IF(AH3=Rækker!H5,Rækker!H18,IF(AH3=Rækker!J5,Rækker!J18,IF(AH3=Rækker!L5,Rækker!L18,IF(AH3=Rækker!N5,Rækker!N18,IF(AH3=Rækker!P5,Rækker!P18,CZ10))))))))</f>
        <v>1</v>
      </c>
      <c r="CZ10" s="16">
        <f>IF(AH3=Rækker!R5,Rækker!R18,IF(AH3=Rækker!T5,Rækker!T18,IF(AH3=Rækker!V5,Rækker!V18,IF(AH3=Rækker!X5,Rækker!X18,IF(AH3=Rækker!Z5,Rækker!Z18,IF(AH3=Rækker!AB5,Rækker!AB18,IF(AH3=Rækker!AD5,Rækker!AD18,IF(AH3=Rækker!AF5,Rækker!AF18,DA10))))))))</f>
        <v>1</v>
      </c>
      <c r="DA10" s="16">
        <f>IF(AH3=Rækker!AH5,Rækker!AH18,IF(AH3=Rækker!AJ5,Rækker!AJ18,IF(AH3=Rækker!AL5,Rækker!AL18,IF(AH3=Rækker!AN5,Rækker!AN18,0))))</f>
        <v>0</v>
      </c>
      <c r="DB10" s="16">
        <f>IF(AN3=Rækker!B5,Rækker!B18,IF(AN3=Rækker!D5,Rækker!D18,IF(AN3=Rækker!F5,Rækker!F18,IF(AN3=Rækker!H5,Rækker!H18,IF(AN3=Rækker!J5,Rækker!J18,IF(AN3=Rækker!L5,Rækker!L18,IF(AN3=Rækker!N5,Rækker!N18,IF(AN3=Rækker!P5,Rækker!P18,DC10))))))))</f>
        <v>1</v>
      </c>
      <c r="DC10" s="16">
        <f>IF(AN3=Rækker!R5,Rækker!R18,IF(AN3=Rækker!T5,Rækker!T18,IF(AN3=Rækker!V5,Rækker!V18,IF(AN3=Rækker!X5,Rækker!X18,IF(AN3=Rækker!Z5,Rækker!Z18,IF(AN3=Rækker!AB5,Rækker!AB18,IF(AN3=Rækker!AD5,Rækker!AD18,IF(AN3=Rækker!AF5,Rækker!AF18,DD10))))))))</f>
        <v>1</v>
      </c>
      <c r="DD10" s="16">
        <f>IF(AN3=Rækker!AH5,Rækker!AH18,IF(AN3=Rækker!AJ5,Rækker!AJ18,IF(AN3=Rækker!AL5,Rækker!AL18,IF(AN3=Rækker!AN5,Rækker!AN18,0))))</f>
        <v>0</v>
      </c>
      <c r="DE10" s="16">
        <f>IF(AT3=Rækker!B5,Rækker!B18,IF(AT3=Rækker!D5,Rækker!D18,IF(AT3=Rækker!F5,Rækker!F18,IF(AT3=Rækker!H5,Rækker!H18,IF(AT3=Rækker!J5,Rækker!J18,IF(AT3=Rækker!L5,Rækker!L18,IF(AT3=Rækker!N5,Rækker!N18,IF(AT3=Rækker!P5,Rækker!P18,DF10))))))))</f>
        <v>1</v>
      </c>
      <c r="DF10" s="16">
        <f>IF(AT3=Rækker!R5,Rækker!R18,IF(AT3=Rækker!T5,Rækker!T18,IF(AT3=Rækker!V5,Rækker!V18,IF(AT3=Rækker!X5,Rækker!X18,IF(AT3=Rækker!Z5,Rækker!Z18,IF(AT3=Rækker!AB5,Rækker!AB18,IF(AT3=Rækker!AD5,Rækker!AD18,IF(AT3=Rækker!AF5,Rækker!AF18,DG10))))))))</f>
        <v>0</v>
      </c>
      <c r="DG10" s="16">
        <f>IF(AT3=Rækker!AH5,Rækker!AH18,IF(AT3=Rækker!AJ5,Rækker!AJ18,IF(AT3=Rækker!AL5,Rækker!AL18,IF(AT3=Rækker!AN5,Rækker!AN18,0))))</f>
        <v>0</v>
      </c>
      <c r="DH10" s="16">
        <f>IF(AZ3=Rækker!B5,Rækker!B18,IF(AZ3=Rækker!D5,Rækker!D18,IF(AZ3=Rækker!F5,Rækker!F18,IF(AZ3=Rækker!H5,Rækker!H18,IF(AZ3=Rækker!J5,Rækker!J18,IF(AZ3=Rækker!L5,Rækker!L18,IF(AZ3=Rækker!N5,Rækker!N18,IF(AZ3=Rækker!P5,Rækker!P18,DI10))))))))</f>
        <v>1</v>
      </c>
      <c r="DI10" s="16">
        <f>IF(AZ3=Rækker!R5,Rækker!R18,IF(AZ3=Rækker!T5,Rækker!T18,IF(AZ3=Rækker!V5,Rækker!V18,IF(AZ3=Rækker!X5,Rækker!X18,IF(AZ3=Rækker!Z5,Rækker!Z18,IF(AZ3=Rækker!AB5,Rækker!AB18,IF(AZ3=Rækker!AD5,Rækker!AD18,IF(AZ3=Rækker!AF5,Rækker!AF18,DJ10))))))))</f>
        <v>0</v>
      </c>
      <c r="DJ10" s="16">
        <f>IF(AZ3=Rækker!AH5,Rækker!AH18,IF(AZ3=Rækker!AJ5,Rækker!AJ18,IF(AZ3=Rækker!AL5,Rækker!AL18,IF(AZ3=Rækker!AN5,Rækker!AN18,0))))</f>
        <v>0</v>
      </c>
      <c r="DK10" s="16">
        <f>IF(BF3=Rækker!B5,Rækker!B18,IF(BF3=Rækker!D5,Rækker!D18,IF(BF3=Rækker!F5,Rækker!F18,IF(BF3=Rækker!H5,Rækker!H18,IF(BF3=Rækker!J5,Rækker!J18,IF(BF3=Rækker!L5,Rækker!L18,IF(BF3=Rækker!N5,Rækker!N18,IF(BF3=Rækker!P5,Rækker!P18,DL10))))))))</f>
        <v>1</v>
      </c>
      <c r="DL10" s="16">
        <f>IF(BF3=Rækker!R5,Rækker!R18,IF(BF3=Rækker!T5,Rækker!T18,IF(BF3=Rækker!V5,Rækker!V18,IF(BF3=Rækker!X5,Rækker!X18,IF(BF3=Rækker!Z5,Rækker!Z18,IF(BF3=Rækker!AB5,Rækker!AB18,IF(BF3=Rækker!AD5,Rækker!AD18,IF(BF3=Rækker!AF5,Rækker!AF18,DM10))))))))</f>
        <v>1</v>
      </c>
      <c r="DM10" s="16">
        <f>IF(BF3=Rækker!AH5,Rækker!AH18,IF(BF3=Rækker!AJ5,Rækker!AJ18,IF(BF3=Rækker!AL5,Rækker!AL18,IF(BF3=Rækker!AN5,Rækker!AN18,0))))</f>
        <v>0</v>
      </c>
      <c r="DN10" s="16">
        <f>IF(BL3=Rækker!B5,Rækker!B18,IF(BL3=Rækker!D5,Rækker!D18,IF(BL3=Rækker!F5,Rækker!F18,IF(BL3=Rækker!H5,Rækker!H18,IF(BL3=Rækker!J5,Rækker!J18,IF(BL3=Rækker!L5,Rækker!L18,IF(BL3=Rækker!N5,Rækker!N18,IF(BL3=Rækker!P5,Rækker!P18,DO10))))))))</f>
        <v>1</v>
      </c>
      <c r="DO10" s="16">
        <f>IF(BL3=Rækker!R5,Rækker!R18,IF(BL3=Rækker!T5,Rækker!T18,IF(BL3=Rækker!V5,Rækker!V18,IF(BL3=Rækker!X5,Rækker!X18,IF(BL3=Rækker!Z5,Rækker!Z18,IF(BL3=Rækker!AB5,Rækker!AB18,IF(BL3=Rækker!AD5,Rækker!AD18,IF(BL3=Rækker!AF5,Rækker!AF18,DP10))))))))</f>
        <v>0</v>
      </c>
      <c r="DP10" s="16">
        <f>IF(BL3=Rækker!AH5,Rækker!AH18,IF(BL3=Rækker!AJ5,Rækker!AJ18,IF(BL3=Rækker!AL5,Rækker!AL18,IF(BL3=Rækker!AN5,Rækker!AN18,0))))</f>
        <v>0</v>
      </c>
    </row>
    <row r="11" spans="1:120" ht="14.45" customHeight="1" x14ac:dyDescent="0.15">
      <c r="A11" s="60"/>
      <c r="B11" s="62" t="s">
        <v>58</v>
      </c>
      <c r="C11" s="91" t="str">
        <f>CONCATENATE(Kampe!B5," - ",Kampe!D5,"..........................................................................................")</f>
        <v>Liverpool - Crystal Palace..........................................................................................</v>
      </c>
      <c r="D11" s="91"/>
      <c r="E11" s="91"/>
      <c r="F11" s="92"/>
      <c r="G11" s="61" t="s">
        <v>74</v>
      </c>
      <c r="H11" s="34">
        <v>1</v>
      </c>
      <c r="I11" s="160">
        <f t="shared" ref="I11:I23" si="1">IF(CM1=1,1,"")</f>
        <v>1</v>
      </c>
      <c r="J11" s="161"/>
      <c r="K11" s="162" t="str">
        <f t="shared" ref="K11:K23" si="2">IF(CM1="X","X","")</f>
        <v/>
      </c>
      <c r="L11" s="161"/>
      <c r="M11" s="162" t="str">
        <f t="shared" ref="M11:M23" si="3">IF(CM1=2,2,"")</f>
        <v/>
      </c>
      <c r="N11" s="163"/>
      <c r="O11" s="164">
        <f t="shared" ref="O11:O23" si="4">IF(CP1=1,1,"")</f>
        <v>1</v>
      </c>
      <c r="P11" s="161"/>
      <c r="Q11" s="162" t="str">
        <f t="shared" ref="Q11:Q23" si="5">IF(CP1="X","X","")</f>
        <v/>
      </c>
      <c r="R11" s="161"/>
      <c r="S11" s="162" t="str">
        <f t="shared" ref="S11:S23" si="6">IF(CP1=2,2,"")</f>
        <v/>
      </c>
      <c r="T11" s="163"/>
      <c r="U11" s="118">
        <f t="shared" ref="U11:U23" si="7">IF(CS1=1,1,"")</f>
        <v>1</v>
      </c>
      <c r="V11" s="102"/>
      <c r="W11" s="121" t="str">
        <f t="shared" ref="W11:W23" si="8">IF(CS1="X","X","")</f>
        <v/>
      </c>
      <c r="X11" s="96"/>
      <c r="Y11" s="95" t="str">
        <f t="shared" ref="Y11:Y23" si="9">IF(CS1=2,2,"")</f>
        <v/>
      </c>
      <c r="Z11" s="96"/>
      <c r="AA11" s="118">
        <f t="shared" ref="AA11:AA23" si="10">IF(CV1=1,1,"")</f>
        <v>1</v>
      </c>
      <c r="AB11" s="102"/>
      <c r="AC11" s="121" t="str">
        <f t="shared" ref="AC11:AC23" si="11">IF(CV1="X","X","")</f>
        <v/>
      </c>
      <c r="AD11" s="96"/>
      <c r="AE11" s="121" t="str">
        <f t="shared" ref="AE11:AE23" si="12">IF(CV1=2,2,"")</f>
        <v/>
      </c>
      <c r="AF11" s="103"/>
      <c r="AG11" s="118">
        <f t="shared" ref="AG11:AG23" si="13">IF(CY1=1,1,"")</f>
        <v>1</v>
      </c>
      <c r="AH11" s="102"/>
      <c r="AI11" s="121" t="str">
        <f t="shared" ref="AI11:AI23" si="14">IF(CY1="X","X","")</f>
        <v/>
      </c>
      <c r="AJ11" s="96"/>
      <c r="AK11" s="95" t="str">
        <f t="shared" ref="AK11:AK23" si="15">IF(CY1=2,2,"")</f>
        <v/>
      </c>
      <c r="AL11" s="96"/>
      <c r="AM11" s="118">
        <f t="shared" ref="AM11:AM23" si="16">IF(DB1=1,1,"")</f>
        <v>1</v>
      </c>
      <c r="AN11" s="102"/>
      <c r="AO11" s="121" t="str">
        <f t="shared" ref="AO11:AO23" si="17">IF(DB1="X","X","")</f>
        <v/>
      </c>
      <c r="AP11" s="96"/>
      <c r="AQ11" s="121" t="str">
        <f t="shared" ref="AQ11:AQ23" si="18">IF(DB1=2,2,"")</f>
        <v/>
      </c>
      <c r="AR11" s="103"/>
      <c r="AS11" s="118">
        <f t="shared" ref="AS11:AS23" si="19">IF(DE1=1,1,"")</f>
        <v>1</v>
      </c>
      <c r="AT11" s="102"/>
      <c r="AU11" s="121" t="str">
        <f t="shared" ref="AU11:AU23" si="20">IF(DE1="X","X","")</f>
        <v/>
      </c>
      <c r="AV11" s="96"/>
      <c r="AW11" s="95" t="str">
        <f t="shared" ref="AW11:AW23" si="21">IF(DE1=2,2,"")</f>
        <v/>
      </c>
      <c r="AX11" s="96"/>
      <c r="AY11" s="118">
        <f t="shared" ref="AY11:AY23" si="22">IF(DH1=1,1,"")</f>
        <v>1</v>
      </c>
      <c r="AZ11" s="102"/>
      <c r="BA11" s="121" t="str">
        <f t="shared" ref="BA11:BA23" si="23">IF(DH1="X","X","")</f>
        <v/>
      </c>
      <c r="BB11" s="96"/>
      <c r="BC11" s="121" t="str">
        <f t="shared" ref="BC11:BC23" si="24">IF(DH1=2,2,"")</f>
        <v/>
      </c>
      <c r="BD11" s="103"/>
      <c r="BE11" s="118">
        <f t="shared" ref="BE11:BE23" si="25">IF(DK1=1,1,"")</f>
        <v>1</v>
      </c>
      <c r="BF11" s="102"/>
      <c r="BG11" s="121" t="str">
        <f t="shared" ref="BG11:BG23" si="26">IF(DK1="X","X","")</f>
        <v/>
      </c>
      <c r="BH11" s="96"/>
      <c r="BI11" s="95" t="str">
        <f t="shared" ref="BI11:BI23" si="27">IF(DK1=2,2,"")</f>
        <v/>
      </c>
      <c r="BJ11" s="96"/>
      <c r="BK11" s="118">
        <f t="shared" ref="BK11:BK23" si="28">IF(DN1=1,1,"")</f>
        <v>1</v>
      </c>
      <c r="BL11" s="102"/>
      <c r="BM11" s="121" t="str">
        <f t="shared" ref="BM11:BM23" si="29">IF(DN1="X","X","")</f>
        <v/>
      </c>
      <c r="BN11" s="96"/>
      <c r="BO11" s="121" t="str">
        <f t="shared" ref="BO11:BO23" si="30">IF(DN1=2,2,"")</f>
        <v/>
      </c>
      <c r="BP11" s="103"/>
      <c r="BQ11" s="25"/>
      <c r="BR11" s="185" t="str">
        <f>IF(CG14=13,DB!E13,DB!A13)</f>
        <v>Select</v>
      </c>
      <c r="BS11" s="185"/>
      <c r="BT11" s="16" t="s">
        <v>20</v>
      </c>
      <c r="BU11" s="139" t="str">
        <f>IF(CG14=13,DB!F13,DB!B13)</f>
        <v>Idskov</v>
      </c>
      <c r="BV11" s="139"/>
      <c r="BW11" s="139"/>
      <c r="BX11" s="139"/>
      <c r="BY11" s="139"/>
      <c r="BZ11" s="139"/>
      <c r="CA11" s="139"/>
      <c r="CB11" s="21">
        <f>IF(CG14=13,DB!G13,DB!C13)</f>
        <v>6</v>
      </c>
      <c r="CC11" s="16" t="s">
        <v>20</v>
      </c>
      <c r="CD11" s="22">
        <f>IF(CG14=13,DB!H13,DB!D13)</f>
        <v>6</v>
      </c>
      <c r="CE11" s="16"/>
      <c r="CF11" s="16"/>
      <c r="CG11" s="16">
        <f t="shared" si="0"/>
        <v>1</v>
      </c>
      <c r="CH11" s="16">
        <f>IF(I32="",CM28,0)</f>
        <v>7</v>
      </c>
      <c r="CI11" s="16">
        <f>IF(I32="",1,0)</f>
        <v>1</v>
      </c>
      <c r="CJ11" s="16" t="str">
        <f>IF(J26=DB!K6,DB!W6,IF(J26=DB!K7,DB!W7,IF(J26=DB!K8,DB!W8,IF(J26=DB!K9,DB!W9,IF(J26=DB!K10,DB!W10,IF(J26=DB!K11,DB!W11,IF(J26=DB!K12,DB!W12,IF(J26=DB!K13,DB!W13,CK11))))))))</f>
        <v/>
      </c>
      <c r="CK11" s="16" t="str">
        <f>IF(J26=DB!K14,DB!W14,IF(J26=DB!K15,DB!W15,IF(J26=DB!K16,DB!W16,IF(J26=DB!K17,DB!W17,IF(J26=DB!K18,DB!W18,IF(J26=DB!K19,DB!W19,IF(J26=DB!K20,DB!W20,IF(J26=DB!K21,DB!W21,CL11))))))))</f>
        <v/>
      </c>
      <c r="CL11" s="16" t="str">
        <f>IF(J26=DB!K22,DB!W22,IF(J26=DB!K23,DB!W23,IF(J26=DB!K24,DB!W24,DB!W25)))</f>
        <v/>
      </c>
      <c r="CM11" s="16">
        <f>IF(J3=Rækker!B5,Rækker!B19,IF(J3=Rækker!D5,Rækker!D19,IF(J3=Rækker!F5,Rækker!F19,IF(J3=Rækker!H5,Rækker!H19,IF(J3=Rækker!J5,Rækker!J19,IF(J3=Rækker!L5,Rækker!L19,IF(J3=Rækker!N5,Rækker!N19,IF(J3=Rækker!P5,Rækker!P19,CN11))))))))</f>
        <v>1</v>
      </c>
      <c r="CN11" s="16">
        <f>IF(J3=Rækker!R5,Rækker!R19,IF(J3=Rækker!T5,Rækker!T19,IF(J3=Rækker!V5,Rækker!V19,IF(J3=Rækker!X5,Rækker!X19,IF(J3=Rækker!Z5,Rækker!Z19,IF(J3=Rækker!AB5,Rækker!AB19,IF(J3=Rækker!AD5,Rækker!AD19,IF(J3=Rækker!AF5,Rækker!AF19,CO11))))))))</f>
        <v>1</v>
      </c>
      <c r="CO11" s="16">
        <f>IF(J3=Rækker!AH5,Rækker!AH19,IF(J3=Rækker!AJ5,Rækker!AJ19,IF(J3=Rækker!AL5,Rækker!AL19,IF(J3=Rækker!AN5,Rækker!AN19,0))))</f>
        <v>0</v>
      </c>
      <c r="CP11" s="16">
        <f>IF(P3=Rækker!B5,Rækker!B19,IF(P3=Rækker!D5,Rækker!D19,IF(P3=Rækker!F5,Rækker!F19,IF(P3=Rækker!H5,Rækker!H19,IF(P3=Rækker!J5,Rækker!J19,IF(P3=Rækker!L5,Rækker!L19,IF(P3=Rækker!N5,Rækker!N19,IF(P3=Rækker!P5,Rækker!P19,CQ11))))))))</f>
        <v>1</v>
      </c>
      <c r="CQ11" s="16">
        <f>IF(P3=Rækker!R5,Rækker!R19,IF(P3=Rækker!T5,Rækker!T19,IF(P3=Rækker!V5,Rækker!V19,IF(P3=Rækker!X5,Rækker!X19,IF(P3=Rækker!Z5,Rækker!Z19,IF(P3=Rækker!AB5,Rækker!AB19,IF(P3=Rækker!AD5,Rækker!AD19,IF(P3=Rækker!AF5,Rækker!AF19,CR11))))))))</f>
        <v>0</v>
      </c>
      <c r="CR11" s="16">
        <f>IF(P3=Rækker!AH5,Rækker!AH19,IF(P3=Rækker!AJ5,Rækker!AJ19,IF(P3=Rækker!AL5,Rækker!AL19,IF(P3=Rækker!AN5,Rækker!AN19,0))))</f>
        <v>0</v>
      </c>
      <c r="CS11" s="16">
        <f>IF(V3=Rækker!B5,Rækker!B19,IF(V3=Rækker!D5,Rækker!D19,IF(V3=Rækker!F5,Rækker!F19,IF(V3=Rækker!H5,Rækker!H19,IF(V3=Rækker!J5,Rækker!J19,IF(V3=Rækker!L5,Rækker!L19,IF(V3=Rækker!N5,Rækker!N19,IF(V3=Rækker!P5,Rækker!P19,CT11))))))))</f>
        <v>1</v>
      </c>
      <c r="CT11" s="16">
        <f>IF(V3=Rækker!R5,Rækker!R19,IF(V3=Rækker!T5,Rækker!T19,IF(V3=Rækker!V5,Rækker!V19,IF(V3=Rækker!X5,Rækker!X19,IF(V3=Rækker!Z5,Rækker!Z19,IF(V3=Rækker!AB5,Rækker!AB19,IF(V3=Rækker!AD5,Rækker!AD19,IF(V3=Rækker!AF5,Rækker!AF19,CU11))))))))</f>
        <v>1</v>
      </c>
      <c r="CU11" s="16">
        <f>IF(V3=Rækker!AH5,Rækker!AH19,IF(V3=Rækker!AJ5,Rækker!AJ19,IF(V3=Rækker!AL5,Rækker!AL19,IF(V3=Rækker!AN5,Rækker!AN19,0))))</f>
        <v>0</v>
      </c>
      <c r="CV11" s="16">
        <f>IF(AB3=Rækker!B5,Rækker!B19,IF(AB3=Rækker!D5,Rækker!D19,IF(AB3=Rækker!F5,Rækker!F19,IF(AB3=Rækker!H5,Rækker!H19,IF(AB3=Rækker!J5,Rækker!J19,IF(AB3=Rækker!L5,Rækker!L19,IF(AB3=Rækker!N5,Rækker!N19,IF(AB3=Rækker!P5,Rækker!P19,CW11))))))))</f>
        <v>1</v>
      </c>
      <c r="CW11" s="16">
        <f>IF(AB3=Rækker!R5,Rækker!R19,IF(AB3=Rækker!T5,Rækker!T19,IF(AB3=Rækker!V5,Rækker!V19,IF(AB3=Rækker!X5,Rækker!X19,IF(AB3=Rækker!Z5,Rækker!Z19,IF(AB3=Rækker!AB5,Rækker!AB19,IF(AB3=Rækker!AD5,Rækker!AD19,IF(AB3=Rækker!AF5,Rækker!AF19,CX11))))))))</f>
        <v>1</v>
      </c>
      <c r="CX11" s="16">
        <f>IF(AB3=Rækker!AH5,Rækker!AH19,IF(AB3=Rækker!AJ5,Rækker!AJ19,IF(AB3=Rækker!AL5,Rækker!AL19,IF(AB3=Rækker!AN5,Rækker!AN19,0))))</f>
        <v>1</v>
      </c>
      <c r="CY11" s="16">
        <f>IF(AH3=Rækker!B5,Rækker!B19,IF(AH3=Rækker!D5,Rækker!D19,IF(AH3=Rækker!F5,Rækker!F19,IF(AH3=Rækker!H5,Rækker!H19,IF(AH3=Rækker!J5,Rækker!J19,IF(AH3=Rækker!L5,Rækker!L19,IF(AH3=Rækker!N5,Rækker!N19,IF(AH3=Rækker!P5,Rækker!P19,CZ11))))))))</f>
        <v>1</v>
      </c>
      <c r="CZ11" s="16">
        <f>IF(AH3=Rækker!R5,Rækker!R19,IF(AH3=Rækker!T5,Rækker!T19,IF(AH3=Rækker!V5,Rækker!V19,IF(AH3=Rækker!X5,Rækker!X19,IF(AH3=Rækker!Z5,Rækker!Z19,IF(AH3=Rækker!AB5,Rækker!AB19,IF(AH3=Rækker!AD5,Rækker!AD19,IF(AH3=Rækker!AF5,Rækker!AF19,DA11))))))))</f>
        <v>1</v>
      </c>
      <c r="DA11" s="16">
        <f>IF(AH3=Rækker!AH5,Rækker!AH19,IF(AH3=Rækker!AJ5,Rækker!AJ19,IF(AH3=Rækker!AL5,Rækker!AL19,IF(AH3=Rækker!AN5,Rækker!AN19,0))))</f>
        <v>0</v>
      </c>
      <c r="DB11" s="16">
        <f>IF(AN3=Rækker!B5,Rækker!B19,IF(AN3=Rækker!D5,Rækker!D19,IF(AN3=Rækker!F5,Rækker!F19,IF(AN3=Rækker!H5,Rækker!H19,IF(AN3=Rækker!J5,Rækker!J19,IF(AN3=Rækker!L5,Rækker!L19,IF(AN3=Rækker!N5,Rækker!N19,IF(AN3=Rækker!P5,Rækker!P19,DC11))))))))</f>
        <v>1</v>
      </c>
      <c r="DC11" s="16">
        <f>IF(AN3=Rækker!R5,Rækker!R19,IF(AN3=Rækker!T5,Rækker!T19,IF(AN3=Rækker!V5,Rækker!V19,IF(AN3=Rækker!X5,Rækker!X19,IF(AN3=Rækker!Z5,Rækker!Z19,IF(AN3=Rækker!AB5,Rækker!AB19,IF(AN3=Rækker!AD5,Rækker!AD19,IF(AN3=Rækker!AF5,Rækker!AF19,DD11))))))))</f>
        <v>1</v>
      </c>
      <c r="DD11" s="16">
        <f>IF(AN3=Rækker!AH5,Rækker!AH19,IF(AN3=Rækker!AJ5,Rækker!AJ19,IF(AN3=Rækker!AL5,Rækker!AL19,IF(AN3=Rækker!AN5,Rækker!AN19,0))))</f>
        <v>0</v>
      </c>
      <c r="DE11" s="16">
        <f>IF(AT3=Rækker!B5,Rækker!B19,IF(AT3=Rækker!D5,Rækker!D19,IF(AT3=Rækker!F5,Rækker!F19,IF(AT3=Rækker!H5,Rækker!H19,IF(AT3=Rækker!J5,Rækker!J19,IF(AT3=Rækker!L5,Rækker!L19,IF(AT3=Rækker!N5,Rækker!N19,IF(AT3=Rækker!P5,Rækker!P19,DF11))))))))</f>
        <v>2</v>
      </c>
      <c r="DF11" s="16">
        <f>IF(AT3=Rækker!R5,Rækker!R19,IF(AT3=Rækker!T5,Rækker!T19,IF(AT3=Rækker!V5,Rækker!V19,IF(AT3=Rækker!X5,Rækker!X19,IF(AT3=Rækker!Z5,Rækker!Z19,IF(AT3=Rækker!AB5,Rækker!AB19,IF(AT3=Rækker!AD5,Rækker!AD19,IF(AT3=Rækker!AF5,Rækker!AF19,DG11))))))))</f>
        <v>0</v>
      </c>
      <c r="DG11" s="16">
        <f>IF(AT3=Rækker!AH5,Rækker!AH19,IF(AT3=Rækker!AJ5,Rækker!AJ19,IF(AT3=Rækker!AL5,Rækker!AL19,IF(AT3=Rækker!AN5,Rækker!AN19,0))))</f>
        <v>0</v>
      </c>
      <c r="DH11" s="16">
        <f>IF(AZ3=Rækker!B5,Rækker!B19,IF(AZ3=Rækker!D5,Rækker!D19,IF(AZ3=Rækker!F5,Rækker!F19,IF(AZ3=Rækker!H5,Rækker!H19,IF(AZ3=Rækker!J5,Rækker!J19,IF(AZ3=Rækker!L5,Rækker!L19,IF(AZ3=Rækker!N5,Rækker!N19,IF(AZ3=Rækker!P5,Rækker!P19,DI11))))))))</f>
        <v>1</v>
      </c>
      <c r="DI11" s="16">
        <f>IF(AZ3=Rækker!R5,Rækker!R19,IF(AZ3=Rækker!T5,Rækker!T19,IF(AZ3=Rækker!V5,Rækker!V19,IF(AZ3=Rækker!X5,Rækker!X19,IF(AZ3=Rækker!Z5,Rækker!Z19,IF(AZ3=Rækker!AB5,Rækker!AB19,IF(AZ3=Rækker!AD5,Rækker!AD19,IF(AZ3=Rækker!AF5,Rækker!AF19,DJ11))))))))</f>
        <v>0</v>
      </c>
      <c r="DJ11" s="16">
        <f>IF(AZ3=Rækker!AH5,Rækker!AH19,IF(AZ3=Rækker!AJ5,Rækker!AJ19,IF(AZ3=Rækker!AL5,Rækker!AL19,IF(AZ3=Rækker!AN5,Rækker!AN19,0))))</f>
        <v>0</v>
      </c>
      <c r="DK11" s="16">
        <f>IF(BF3=Rækker!B5,Rækker!B19,IF(BF3=Rækker!D5,Rækker!D19,IF(BF3=Rækker!F5,Rækker!F19,IF(BF3=Rækker!H5,Rækker!H19,IF(BF3=Rækker!J5,Rækker!J19,IF(BF3=Rækker!L5,Rækker!L19,IF(BF3=Rækker!N5,Rækker!N19,IF(BF3=Rækker!P5,Rækker!P19,DL11))))))))</f>
        <v>1</v>
      </c>
      <c r="DL11" s="16">
        <f>IF(BF3=Rækker!R5,Rækker!R19,IF(BF3=Rækker!T5,Rækker!T19,IF(BF3=Rækker!V5,Rækker!V19,IF(BF3=Rækker!X5,Rækker!X19,IF(BF3=Rækker!Z5,Rækker!Z19,IF(BF3=Rækker!AB5,Rækker!AB19,IF(BF3=Rækker!AD5,Rækker!AD19,IF(BF3=Rækker!AF5,Rækker!AF19,DM11))))))))</f>
        <v>1</v>
      </c>
      <c r="DM11" s="16">
        <f>IF(BF3=Rækker!AH5,Rækker!AH19,IF(BF3=Rækker!AJ5,Rækker!AJ19,IF(BF3=Rækker!AL5,Rækker!AL19,IF(BF3=Rækker!AN5,Rækker!AN19,0))))</f>
        <v>0</v>
      </c>
      <c r="DN11" s="16">
        <f>IF(BL3=Rækker!B5,Rækker!B19,IF(BL3=Rækker!D5,Rækker!D19,IF(BL3=Rækker!F5,Rækker!F19,IF(BL3=Rækker!H5,Rækker!H19,IF(BL3=Rækker!J5,Rækker!J19,IF(BL3=Rækker!L5,Rækker!L19,IF(BL3=Rækker!N5,Rækker!N19,IF(BL3=Rækker!P5,Rækker!P19,DO11))))))))</f>
        <v>1</v>
      </c>
      <c r="DO11" s="16">
        <f>IF(BL3=Rækker!R5,Rækker!R19,IF(BL3=Rækker!T5,Rækker!T19,IF(BL3=Rækker!V5,Rækker!V19,IF(BL3=Rækker!X5,Rækker!X19,IF(BL3=Rækker!Z5,Rækker!Z19,IF(BL3=Rækker!AB5,Rækker!AB19,IF(BL3=Rækker!AD5,Rækker!AD19,IF(BL3=Rækker!AF5,Rækker!AF19,DP11))))))))</f>
        <v>0</v>
      </c>
      <c r="DP11" s="16">
        <f>IF(BL3=Rækker!AH5,Rækker!AH19,IF(BL3=Rækker!AJ5,Rækker!AJ19,IF(BL3=Rækker!AL5,Rækker!AL19,IF(BL3=Rækker!AN5,Rækker!AN19,0))))</f>
        <v>0</v>
      </c>
    </row>
    <row r="12" spans="1:120" ht="14.45" customHeight="1" x14ac:dyDescent="0.15">
      <c r="A12" s="60"/>
      <c r="B12" s="62" t="s">
        <v>59</v>
      </c>
      <c r="C12" s="91" t="str">
        <f>CONCATENATE(Kampe!B6," - ",Kampe!D6,"..........................................................................................")</f>
        <v>Wolverhampton - Tottenham..........................................................................................</v>
      </c>
      <c r="D12" s="91"/>
      <c r="E12" s="91"/>
      <c r="F12" s="92"/>
      <c r="G12" s="61" t="s">
        <v>74</v>
      </c>
      <c r="H12" s="35">
        <v>2</v>
      </c>
      <c r="I12" s="119" t="str">
        <f t="shared" si="1"/>
        <v/>
      </c>
      <c r="J12" s="120"/>
      <c r="K12" s="122" t="str">
        <f t="shared" si="2"/>
        <v/>
      </c>
      <c r="L12" s="120"/>
      <c r="M12" s="122">
        <f t="shared" si="3"/>
        <v>2</v>
      </c>
      <c r="N12" s="123"/>
      <c r="O12" s="124" t="str">
        <f t="shared" si="4"/>
        <v/>
      </c>
      <c r="P12" s="120"/>
      <c r="Q12" s="122" t="str">
        <f t="shared" si="5"/>
        <v/>
      </c>
      <c r="R12" s="120"/>
      <c r="S12" s="122">
        <f t="shared" si="6"/>
        <v>2</v>
      </c>
      <c r="T12" s="123"/>
      <c r="U12" s="124" t="str">
        <f t="shared" si="7"/>
        <v/>
      </c>
      <c r="V12" s="125"/>
      <c r="W12" s="122" t="str">
        <f t="shared" si="8"/>
        <v/>
      </c>
      <c r="X12" s="120"/>
      <c r="Y12" s="119">
        <f t="shared" si="9"/>
        <v>2</v>
      </c>
      <c r="Z12" s="120"/>
      <c r="AA12" s="124" t="str">
        <f t="shared" si="10"/>
        <v/>
      </c>
      <c r="AB12" s="125"/>
      <c r="AC12" s="122" t="str">
        <f t="shared" si="11"/>
        <v/>
      </c>
      <c r="AD12" s="120"/>
      <c r="AE12" s="122">
        <f t="shared" si="12"/>
        <v>2</v>
      </c>
      <c r="AF12" s="123"/>
      <c r="AG12" s="124" t="str">
        <f t="shared" si="13"/>
        <v/>
      </c>
      <c r="AH12" s="125"/>
      <c r="AI12" s="122" t="str">
        <f t="shared" si="14"/>
        <v/>
      </c>
      <c r="AJ12" s="120"/>
      <c r="AK12" s="119">
        <f t="shared" si="15"/>
        <v>2</v>
      </c>
      <c r="AL12" s="120"/>
      <c r="AM12" s="124" t="str">
        <f t="shared" si="16"/>
        <v/>
      </c>
      <c r="AN12" s="125"/>
      <c r="AO12" s="122" t="str">
        <f t="shared" si="17"/>
        <v/>
      </c>
      <c r="AP12" s="120"/>
      <c r="AQ12" s="122">
        <f t="shared" si="18"/>
        <v>2</v>
      </c>
      <c r="AR12" s="123"/>
      <c r="AS12" s="124" t="str">
        <f t="shared" si="19"/>
        <v/>
      </c>
      <c r="AT12" s="125"/>
      <c r="AU12" s="122" t="str">
        <f t="shared" si="20"/>
        <v/>
      </c>
      <c r="AV12" s="120"/>
      <c r="AW12" s="119">
        <f t="shared" si="21"/>
        <v>2</v>
      </c>
      <c r="AX12" s="120"/>
      <c r="AY12" s="124" t="str">
        <f t="shared" si="22"/>
        <v/>
      </c>
      <c r="AZ12" s="125"/>
      <c r="BA12" s="122" t="str">
        <f t="shared" si="23"/>
        <v/>
      </c>
      <c r="BB12" s="120"/>
      <c r="BC12" s="122">
        <f t="shared" si="24"/>
        <v>2</v>
      </c>
      <c r="BD12" s="123"/>
      <c r="BE12" s="124" t="str">
        <f t="shared" si="25"/>
        <v/>
      </c>
      <c r="BF12" s="125"/>
      <c r="BG12" s="122" t="str">
        <f t="shared" si="26"/>
        <v/>
      </c>
      <c r="BH12" s="120"/>
      <c r="BI12" s="119">
        <f t="shared" si="27"/>
        <v>2</v>
      </c>
      <c r="BJ12" s="120"/>
      <c r="BK12" s="124" t="str">
        <f t="shared" si="28"/>
        <v/>
      </c>
      <c r="BL12" s="125"/>
      <c r="BM12" s="122" t="str">
        <f t="shared" si="29"/>
        <v/>
      </c>
      <c r="BN12" s="120"/>
      <c r="BO12" s="122">
        <f t="shared" si="30"/>
        <v>2</v>
      </c>
      <c r="BP12" s="123"/>
      <c r="BQ12" s="25"/>
      <c r="BR12" s="185" t="str">
        <f>IF(CG14=13,DB!E14,DB!A14)</f>
        <v>Chelsea</v>
      </c>
      <c r="BS12" s="185"/>
      <c r="BT12" s="16" t="s">
        <v>20</v>
      </c>
      <c r="BU12" s="139" t="str">
        <f>IF(CG14=13,DB!F14,DB!B14)</f>
        <v>Arsenal</v>
      </c>
      <c r="BV12" s="139"/>
      <c r="BW12" s="139"/>
      <c r="BX12" s="139"/>
      <c r="BY12" s="139"/>
      <c r="BZ12" s="139"/>
      <c r="CA12" s="139"/>
      <c r="CB12" s="21">
        <f>IF(CG14=13,DB!G14,DB!C14)</f>
        <v>7</v>
      </c>
      <c r="CC12" s="16" t="s">
        <v>20</v>
      </c>
      <c r="CD12" s="22">
        <f>IF(CG14=13,DB!H14,DB!D14)</f>
        <v>8</v>
      </c>
      <c r="CE12" s="16"/>
      <c r="CF12" s="16"/>
      <c r="CG12" s="16">
        <f t="shared" si="0"/>
        <v>1</v>
      </c>
      <c r="CH12" s="16">
        <f>IF(O32="",CP28,0)</f>
        <v>7</v>
      </c>
      <c r="CI12" s="16">
        <f>IF(O32="",1,0)</f>
        <v>1</v>
      </c>
      <c r="CJ12" s="16" t="str">
        <f>IF(P26=DB!K6,DB!W6,IF(P26=DB!K7,DB!W7,IF(P26=DB!K8,DB!W8,IF(P26=DB!K9,DB!W9,IF(P26=DB!K10,DB!W10,IF(P26=DB!K11,DB!W11,IF(P26=DB!K12,DB!W12,IF(P26=DB!K13,DB!W13,CK12))))))))</f>
        <v/>
      </c>
      <c r="CK12" s="16" t="str">
        <f>IF(P26=DB!K14,DB!W14,IF(P26=DB!K15,DB!W15,IF(P26=DB!K16,DB!W16,IF(P26=DB!K17,DB!W17,IF(P26=DB!K18,DB!W18,IF(P26=DB!K19,DB!W19,IF(P26=DB!K20,DB!W20,IF(P26=DB!K21,DB!W21,CL12))))))))</f>
        <v/>
      </c>
      <c r="CL12" s="16" t="str">
        <f>IF(P26=DB!K22,DB!W22,IF(P26=DB!K23,DB!W23,IF(P26=DB!K24,DB!W24,DB!W25)))</f>
        <v/>
      </c>
      <c r="CM12" s="16">
        <f>IF(J3=Rækker!B5,Rækker!B20,IF(J3=Rækker!D5,Rækker!D20,IF(J3=Rækker!F5,Rækker!F20,IF(J3=Rækker!H5,Rækker!H20,IF(J3=Rækker!J5,Rækker!J20,IF(J3=Rækker!L5,Rækker!L20,IF(J3=Rækker!N5,Rækker!N20,IF(J3=Rækker!P5,Rækker!P20,CN12))))))))</f>
        <v>1</v>
      </c>
      <c r="CN12" s="16">
        <f>IF(J3=Rækker!R5,Rækker!R20,IF(J3=Rækker!T5,Rækker!T20,IF(J3=Rækker!V5,Rækker!V20,IF(J3=Rækker!X5,Rækker!X20,IF(J3=Rækker!Z5,Rækker!Z20,IF(J3=Rækker!AB5,Rækker!AB20,IF(J3=Rækker!AD5,Rækker!AD20,IF(J3=Rækker!AF5,Rækker!AF20,CO12))))))))</f>
        <v>1</v>
      </c>
      <c r="CO12" s="16">
        <f>IF(J3=Rækker!AH5,Rækker!AH20,IF(J3=Rækker!AJ5,Rækker!AJ20,IF(J3=Rækker!AL5,Rækker!AL20,IF(J3=Rækker!AN5,Rækker!AN20,0))))</f>
        <v>0</v>
      </c>
      <c r="CP12" s="16">
        <f>IF(P3=Rækker!B5,Rækker!B20,IF(P3=Rækker!D5,Rækker!D20,IF(P3=Rækker!F5,Rækker!F20,IF(P3=Rækker!H5,Rækker!H20,IF(P3=Rækker!J5,Rækker!J20,IF(P3=Rækker!L5,Rækker!L20,IF(P3=Rækker!N5,Rækker!N20,IF(P3=Rækker!P5,Rækker!P20,CQ12))))))))</f>
        <v>1</v>
      </c>
      <c r="CQ12" s="16">
        <f>IF(P3=Rækker!R5,Rækker!R20,IF(P3=Rækker!T5,Rækker!T20,IF(P3=Rækker!V5,Rækker!V20,IF(P3=Rækker!X5,Rækker!X20,IF(P3=Rækker!Z5,Rækker!Z20,IF(P3=Rækker!AB5,Rækker!AB20,IF(P3=Rækker!AD5,Rækker!AD20,IF(P3=Rækker!AF5,Rækker!AF20,CR12))))))))</f>
        <v>0</v>
      </c>
      <c r="CR12" s="16">
        <f>IF(P3=Rækker!AH5,Rækker!AH20,IF(P3=Rækker!AJ5,Rækker!AJ20,IF(P3=Rækker!AL5,Rækker!AL20,IF(P3=Rækker!AN5,Rækker!AN20,0))))</f>
        <v>0</v>
      </c>
      <c r="CS12" s="16">
        <f>IF(V3=Rækker!B5,Rækker!B20,IF(V3=Rækker!D5,Rækker!D20,IF(V3=Rækker!F5,Rækker!F20,IF(V3=Rækker!H5,Rækker!H20,IF(V3=Rækker!J5,Rækker!J20,IF(V3=Rækker!L5,Rækker!L20,IF(V3=Rækker!N5,Rækker!N20,IF(V3=Rækker!P5,Rækker!P20,CT12))))))))</f>
        <v>1</v>
      </c>
      <c r="CT12" s="16">
        <f>IF(V3=Rækker!R5,Rækker!R20,IF(V3=Rækker!T5,Rækker!T20,IF(V3=Rækker!V5,Rækker!V20,IF(V3=Rækker!X5,Rækker!X20,IF(V3=Rækker!Z5,Rækker!Z20,IF(V3=Rækker!AB5,Rækker!AB20,IF(V3=Rækker!AD5,Rækker!AD20,IF(V3=Rækker!AF5,Rækker!AF20,CU12))))))))</f>
        <v>1</v>
      </c>
      <c r="CU12" s="16">
        <f>IF(V3=Rækker!AH5,Rækker!AH20,IF(V3=Rækker!AJ5,Rækker!AJ20,IF(V3=Rækker!AL5,Rækker!AL20,IF(V3=Rækker!AN5,Rækker!AN20,0))))</f>
        <v>0</v>
      </c>
      <c r="CV12" s="16">
        <f>IF(AB3=Rækker!B5,Rækker!B20,IF(AB3=Rækker!D5,Rækker!D20,IF(AB3=Rækker!F5,Rækker!F20,IF(AB3=Rækker!H5,Rækker!H20,IF(AB3=Rækker!J5,Rækker!J20,IF(AB3=Rækker!L5,Rækker!L20,IF(AB3=Rækker!N5,Rækker!N20,IF(AB3=Rækker!P5,Rækker!P20,CW12))))))))</f>
        <v>1</v>
      </c>
      <c r="CW12" s="16">
        <f>IF(AB3=Rækker!R5,Rækker!R20,IF(AB3=Rækker!T5,Rækker!T20,IF(AB3=Rækker!V5,Rækker!V20,IF(AB3=Rækker!X5,Rækker!X20,IF(AB3=Rækker!Z5,Rækker!Z20,IF(AB3=Rækker!AB5,Rækker!AB20,IF(AB3=Rækker!AD5,Rækker!AD20,IF(AB3=Rækker!AF5,Rækker!AF20,CX12))))))))</f>
        <v>1</v>
      </c>
      <c r="CX12" s="16">
        <f>IF(AB3=Rækker!AH5,Rækker!AH20,IF(AB3=Rækker!AJ5,Rækker!AJ20,IF(AB3=Rækker!AL5,Rækker!AL20,IF(AB3=Rækker!AN5,Rækker!AN20,0))))</f>
        <v>1</v>
      </c>
      <c r="CY12" s="16">
        <f>IF(AH3=Rækker!B5,Rækker!B20,IF(AH3=Rækker!D5,Rækker!D20,IF(AH3=Rækker!F5,Rækker!F20,IF(AH3=Rækker!H5,Rækker!H20,IF(AH3=Rækker!J5,Rækker!J20,IF(AH3=Rækker!L5,Rækker!L20,IF(AH3=Rækker!N5,Rækker!N20,IF(AH3=Rækker!P5,Rækker!P20,CZ12))))))))</f>
        <v>1</v>
      </c>
      <c r="CZ12" s="16">
        <f>IF(AH3=Rækker!R5,Rækker!R20,IF(AH3=Rækker!T5,Rækker!T20,IF(AH3=Rækker!V5,Rækker!V20,IF(AH3=Rækker!X5,Rækker!X20,IF(AH3=Rækker!Z5,Rækker!Z20,IF(AH3=Rækker!AB5,Rækker!AB20,IF(AH3=Rækker!AD5,Rækker!AD20,IF(AH3=Rækker!AF5,Rækker!AF20,DA12))))))))</f>
        <v>1</v>
      </c>
      <c r="DA12" s="16">
        <f>IF(AH3=Rækker!AH5,Rækker!AH20,IF(AH3=Rækker!AJ5,Rækker!AJ20,IF(AH3=Rækker!AL5,Rækker!AL20,IF(AH3=Rækker!AN5,Rækker!AN20,0))))</f>
        <v>0</v>
      </c>
      <c r="DB12" s="16" t="str">
        <f>IF(AN3=Rækker!B5,Rækker!B20,IF(AN3=Rækker!D5,Rækker!D20,IF(AN3=Rækker!F5,Rækker!F20,IF(AN3=Rækker!H5,Rækker!H20,IF(AN3=Rækker!J5,Rækker!J20,IF(AN3=Rækker!L5,Rækker!L20,IF(AN3=Rækker!N5,Rækker!N20,IF(AN3=Rækker!P5,Rækker!P20,DC12))))))))</f>
        <v>X</v>
      </c>
      <c r="DC12" s="16" t="str">
        <f>IF(AN3=Rækker!R5,Rækker!R20,IF(AN3=Rækker!T5,Rækker!T20,IF(AN3=Rækker!V5,Rækker!V20,IF(AN3=Rækker!X5,Rækker!X20,IF(AN3=Rækker!Z5,Rækker!Z20,IF(AN3=Rækker!AB5,Rækker!AB20,IF(AN3=Rækker!AD5,Rækker!AD20,IF(AN3=Rækker!AF5,Rækker!AF20,DD12))))))))</f>
        <v>X</v>
      </c>
      <c r="DD12" s="16">
        <f>IF(AN3=Rækker!AH5,Rækker!AH20,IF(AN3=Rækker!AJ5,Rækker!AJ20,IF(AN3=Rækker!AL5,Rækker!AL20,IF(AN3=Rækker!AN5,Rækker!AN20,0))))</f>
        <v>0</v>
      </c>
      <c r="DE12" s="16">
        <f>IF(AT3=Rækker!B5,Rækker!B20,IF(AT3=Rækker!D5,Rækker!D20,IF(AT3=Rækker!F5,Rækker!F20,IF(AT3=Rækker!H5,Rækker!H20,IF(AT3=Rækker!J5,Rækker!J20,IF(AT3=Rækker!L5,Rækker!L20,IF(AT3=Rækker!N5,Rækker!N20,IF(AT3=Rækker!P5,Rækker!P20,DF12))))))))</f>
        <v>1</v>
      </c>
      <c r="DF12" s="16">
        <f>IF(AT3=Rækker!R5,Rækker!R20,IF(AT3=Rækker!T5,Rækker!T20,IF(AT3=Rækker!V5,Rækker!V20,IF(AT3=Rækker!X5,Rækker!X20,IF(AT3=Rækker!Z5,Rækker!Z20,IF(AT3=Rækker!AB5,Rækker!AB20,IF(AT3=Rækker!AD5,Rækker!AD20,IF(AT3=Rækker!AF5,Rækker!AF20,DG12))))))))</f>
        <v>0</v>
      </c>
      <c r="DG12" s="16">
        <f>IF(AT3=Rækker!AH5,Rækker!AH20,IF(AT3=Rækker!AJ5,Rækker!AJ20,IF(AT3=Rækker!AL5,Rækker!AL20,IF(AT3=Rækker!AN5,Rækker!AN20,0))))</f>
        <v>0</v>
      </c>
      <c r="DH12" s="16">
        <f>IF(AZ3=Rækker!B5,Rækker!B20,IF(AZ3=Rækker!D5,Rækker!D20,IF(AZ3=Rækker!F5,Rækker!F20,IF(AZ3=Rækker!H5,Rækker!H20,IF(AZ3=Rækker!J5,Rækker!J20,IF(AZ3=Rækker!L5,Rækker!L20,IF(AZ3=Rækker!N5,Rækker!N20,IF(AZ3=Rækker!P5,Rækker!P20,DI12))))))))</f>
        <v>1</v>
      </c>
      <c r="DI12" s="16">
        <f>IF(AZ3=Rækker!R5,Rækker!R20,IF(AZ3=Rækker!T5,Rækker!T20,IF(AZ3=Rækker!V5,Rækker!V20,IF(AZ3=Rækker!X5,Rækker!X20,IF(AZ3=Rækker!Z5,Rækker!Z20,IF(AZ3=Rækker!AB5,Rækker!AB20,IF(AZ3=Rækker!AD5,Rækker!AD20,IF(AZ3=Rækker!AF5,Rækker!AF20,DJ12))))))))</f>
        <v>0</v>
      </c>
      <c r="DJ12" s="16">
        <f>IF(AZ3=Rækker!AH5,Rækker!AH20,IF(AZ3=Rækker!AJ5,Rækker!AJ20,IF(AZ3=Rækker!AL5,Rækker!AL20,IF(AZ3=Rækker!AN5,Rækker!AN20,0))))</f>
        <v>0</v>
      </c>
      <c r="DK12" s="16">
        <f>IF(BF3=Rækker!B5,Rækker!B20,IF(BF3=Rækker!D5,Rækker!D20,IF(BF3=Rækker!F5,Rækker!F20,IF(BF3=Rækker!H5,Rækker!H20,IF(BF3=Rækker!J5,Rækker!J20,IF(BF3=Rækker!L5,Rækker!L20,IF(BF3=Rækker!N5,Rækker!N20,IF(BF3=Rækker!P5,Rækker!P20,DL12))))))))</f>
        <v>1</v>
      </c>
      <c r="DL12" s="16">
        <f>IF(BF3=Rækker!R5,Rækker!R20,IF(BF3=Rækker!T5,Rækker!T20,IF(BF3=Rækker!V5,Rækker!V20,IF(BF3=Rækker!X5,Rækker!X20,IF(BF3=Rækker!Z5,Rækker!Z20,IF(BF3=Rækker!AB5,Rækker!AB20,IF(BF3=Rækker!AD5,Rækker!AD20,IF(BF3=Rækker!AF5,Rækker!AF20,DM12))))))))</f>
        <v>1</v>
      </c>
      <c r="DM12" s="16">
        <f>IF(BF3=Rækker!AH5,Rækker!AH20,IF(BF3=Rækker!AJ5,Rækker!AJ20,IF(BF3=Rækker!AL5,Rækker!AL20,IF(BF3=Rækker!AN5,Rækker!AN20,0))))</f>
        <v>0</v>
      </c>
      <c r="DN12" s="16">
        <f>IF(BL3=Rækker!B5,Rækker!B20,IF(BL3=Rækker!D5,Rækker!D20,IF(BL3=Rækker!F5,Rækker!F20,IF(BL3=Rækker!H5,Rækker!H20,IF(BL3=Rækker!J5,Rækker!J20,IF(BL3=Rækker!L5,Rækker!L20,IF(BL3=Rækker!N5,Rækker!N20,IF(BL3=Rækker!P5,Rækker!P20,DO12))))))))</f>
        <v>1</v>
      </c>
      <c r="DO12" s="16">
        <f>IF(BL3=Rækker!R5,Rækker!R20,IF(BL3=Rækker!T5,Rækker!T20,IF(BL3=Rækker!V5,Rækker!V20,IF(BL3=Rækker!X5,Rækker!X20,IF(BL3=Rækker!Z5,Rækker!Z20,IF(BL3=Rækker!AB5,Rækker!AB20,IF(BL3=Rækker!AD5,Rækker!AD20,IF(BL3=Rækker!AF5,Rækker!AF20,DP12))))))))</f>
        <v>0</v>
      </c>
      <c r="DP12" s="16">
        <f>IF(BL3=Rækker!AH5,Rækker!AH20,IF(BL3=Rækker!AJ5,Rækker!AJ20,IF(BL3=Rækker!AL5,Rækker!AL20,IF(BL3=Rækker!AN5,Rækker!AN20,0))))</f>
        <v>0</v>
      </c>
    </row>
    <row r="13" spans="1:120" ht="14.45" customHeight="1" thickBot="1" x14ac:dyDescent="0.2">
      <c r="A13" s="60"/>
      <c r="B13" s="63" t="s">
        <v>60</v>
      </c>
      <c r="C13" s="93" t="str">
        <f>CONCATENATE(Kampe!B7," - ",Kampe!D7,"..........................................................................................")</f>
        <v>West Ham - Everton..........................................................................................</v>
      </c>
      <c r="D13" s="93"/>
      <c r="E13" s="93"/>
      <c r="F13" s="94"/>
      <c r="G13" s="61" t="s">
        <v>74</v>
      </c>
      <c r="H13" s="36">
        <v>1</v>
      </c>
      <c r="I13" s="132">
        <f t="shared" si="1"/>
        <v>1</v>
      </c>
      <c r="J13" s="131"/>
      <c r="K13" s="130" t="str">
        <f t="shared" si="2"/>
        <v/>
      </c>
      <c r="L13" s="131"/>
      <c r="M13" s="130" t="str">
        <f t="shared" si="3"/>
        <v/>
      </c>
      <c r="N13" s="147"/>
      <c r="O13" s="128">
        <f t="shared" si="4"/>
        <v>1</v>
      </c>
      <c r="P13" s="131"/>
      <c r="Q13" s="130" t="str">
        <f t="shared" si="5"/>
        <v/>
      </c>
      <c r="R13" s="131"/>
      <c r="S13" s="130" t="str">
        <f t="shared" si="6"/>
        <v/>
      </c>
      <c r="T13" s="147"/>
      <c r="U13" s="128" t="str">
        <f t="shared" si="7"/>
        <v/>
      </c>
      <c r="V13" s="129"/>
      <c r="W13" s="130" t="str">
        <f t="shared" si="8"/>
        <v>X</v>
      </c>
      <c r="X13" s="131"/>
      <c r="Y13" s="132" t="str">
        <f t="shared" si="9"/>
        <v/>
      </c>
      <c r="Z13" s="131"/>
      <c r="AA13" s="128">
        <f t="shared" si="10"/>
        <v>1</v>
      </c>
      <c r="AB13" s="129"/>
      <c r="AC13" s="130" t="str">
        <f t="shared" si="11"/>
        <v/>
      </c>
      <c r="AD13" s="131"/>
      <c r="AE13" s="130" t="str">
        <f t="shared" si="12"/>
        <v/>
      </c>
      <c r="AF13" s="147"/>
      <c r="AG13" s="128">
        <f t="shared" si="13"/>
        <v>1</v>
      </c>
      <c r="AH13" s="129"/>
      <c r="AI13" s="130" t="str">
        <f t="shared" si="14"/>
        <v/>
      </c>
      <c r="AJ13" s="131"/>
      <c r="AK13" s="132" t="str">
        <f t="shared" si="15"/>
        <v/>
      </c>
      <c r="AL13" s="131"/>
      <c r="AM13" s="128">
        <f t="shared" si="16"/>
        <v>1</v>
      </c>
      <c r="AN13" s="129"/>
      <c r="AO13" s="130" t="str">
        <f t="shared" si="17"/>
        <v/>
      </c>
      <c r="AP13" s="131"/>
      <c r="AQ13" s="130" t="str">
        <f t="shared" si="18"/>
        <v/>
      </c>
      <c r="AR13" s="147"/>
      <c r="AS13" s="128">
        <f t="shared" si="19"/>
        <v>1</v>
      </c>
      <c r="AT13" s="129"/>
      <c r="AU13" s="130" t="str">
        <f t="shared" si="20"/>
        <v/>
      </c>
      <c r="AV13" s="131"/>
      <c r="AW13" s="132" t="str">
        <f t="shared" si="21"/>
        <v/>
      </c>
      <c r="AX13" s="131"/>
      <c r="AY13" s="128">
        <f t="shared" si="22"/>
        <v>1</v>
      </c>
      <c r="AZ13" s="129"/>
      <c r="BA13" s="130" t="str">
        <f t="shared" si="23"/>
        <v/>
      </c>
      <c r="BB13" s="131"/>
      <c r="BC13" s="130" t="str">
        <f t="shared" si="24"/>
        <v/>
      </c>
      <c r="BD13" s="147"/>
      <c r="BE13" s="128" t="str">
        <f t="shared" si="25"/>
        <v/>
      </c>
      <c r="BF13" s="129"/>
      <c r="BG13" s="130" t="str">
        <f t="shared" si="26"/>
        <v>X</v>
      </c>
      <c r="BH13" s="131"/>
      <c r="BI13" s="132" t="str">
        <f t="shared" si="27"/>
        <v/>
      </c>
      <c r="BJ13" s="131"/>
      <c r="BK13" s="128" t="str">
        <f t="shared" si="28"/>
        <v/>
      </c>
      <c r="BL13" s="129"/>
      <c r="BM13" s="130" t="str">
        <f t="shared" si="29"/>
        <v>X</v>
      </c>
      <c r="BN13" s="131"/>
      <c r="BO13" s="130" t="str">
        <f t="shared" si="30"/>
        <v/>
      </c>
      <c r="BP13" s="147"/>
      <c r="BQ13" s="25"/>
      <c r="BR13" s="185" t="str">
        <f>IF(CG14=13,DB!E15,DB!A15)</f>
        <v>Cork</v>
      </c>
      <c r="BS13" s="185"/>
      <c r="BT13" s="16" t="s">
        <v>20</v>
      </c>
      <c r="BU13" s="139" t="str">
        <f>IF(CG14=13,DB!F15,DB!B15)</f>
        <v>Tynde</v>
      </c>
      <c r="BV13" s="139"/>
      <c r="BW13" s="139"/>
      <c r="BX13" s="139"/>
      <c r="BY13" s="139"/>
      <c r="BZ13" s="139"/>
      <c r="CA13" s="139"/>
      <c r="CB13" s="21">
        <f>IF(CG14=13,DB!G15,DB!C15)</f>
        <v>8</v>
      </c>
      <c r="CC13" s="16" t="s">
        <v>20</v>
      </c>
      <c r="CD13" s="22">
        <f>IF(CG14=13,DB!H15,DB!D15)</f>
        <v>7</v>
      </c>
      <c r="CE13" s="16"/>
      <c r="CF13" s="16"/>
      <c r="CG13" s="16">
        <f t="shared" si="0"/>
        <v>1</v>
      </c>
      <c r="CH13" s="16">
        <f>IF(U32="",CS28,0)</f>
        <v>7</v>
      </c>
      <c r="CI13" s="16">
        <f>IF(U32="",1,0)</f>
        <v>1</v>
      </c>
      <c r="CJ13" s="16" t="str">
        <f>IF(V26=DB!K6,DB!W6,IF(V26=DB!K7,DB!W7,IF(V26=DB!K8,DB!W8,IF(V26=DB!K9,DB!W9,IF(V26=DB!K10,DB!W10,IF(V26=DB!K11,DB!W11,IF(V26=DB!K12,DB!W12,IF(V26=DB!K13,DB!W13,CK13))))))))</f>
        <v/>
      </c>
      <c r="CK13" s="16" t="str">
        <f>IF(V26=DB!K14,DB!W14,IF(V26=DB!K15,DB!W15,IF(V26=DB!K16,DB!W16,IF(V26=DB!K17,DB!W17,IF(V26=DB!K18,DB!W18,IF(V26=DB!K19,DB!W19,IF(V26=DB!K20,DB!W20,IF(V26=DB!K21,DB!W21,CL13))))))))</f>
        <v/>
      </c>
      <c r="CL13" s="16" t="str">
        <f>IF(V26=DB!K22,DB!W22,IF(V26=DB!K23,DB!W23,IF(V26=DB!K24,DB!W24,DB!W25)))</f>
        <v/>
      </c>
      <c r="CM13" s="16">
        <f>IF(J3=Rækker!B5,Rækker!B21,IF(J3=Rækker!D5,Rækker!D21,IF(J3=Rækker!F5,Rækker!F21,IF(J3=Rækker!H5,Rækker!H21,IF(J3=Rækker!J5,Rækker!J21,IF(J3=Rækker!L5,Rækker!L21,IF(J3=Rækker!N5,Rækker!N21,IF(J3=Rækker!P5,Rækker!P21,CN13))))))))</f>
        <v>1</v>
      </c>
      <c r="CN13" s="16">
        <f>IF(J3=Rækker!R5,Rækker!R21,IF(J3=Rækker!T5,Rækker!T21,IF(J3=Rækker!V5,Rækker!V21,IF(J3=Rækker!X5,Rækker!X21,IF(J3=Rækker!Z5,Rækker!Z21,IF(J3=Rækker!AB5,Rækker!AB21,IF(J3=Rækker!AD5,Rækker!AD21,IF(J3=Rækker!AF5,Rækker!AF21,CO13))))))))</f>
        <v>1</v>
      </c>
      <c r="CO13" s="16">
        <f>IF(J3=Rækker!AH5,Rækker!AH21,IF(J3=Rækker!AJ5,Rækker!AJ21,IF(J3=Rækker!AL5,Rækker!AL21,IF(J3=Rækker!AN5,Rækker!AN21,0))))</f>
        <v>0</v>
      </c>
      <c r="CP13" s="16">
        <f>IF(P3=Rækker!B5,Rækker!B21,IF(P3=Rækker!D5,Rækker!D21,IF(P3=Rækker!F5,Rækker!F21,IF(P3=Rækker!H5,Rækker!H21,IF(P3=Rækker!J5,Rækker!J21,IF(P3=Rækker!L5,Rækker!L21,IF(P3=Rækker!N5,Rækker!N21,IF(P3=Rækker!P5,Rækker!P21,CQ13))))))))</f>
        <v>1</v>
      </c>
      <c r="CQ13" s="16">
        <f>IF(P3=Rækker!R5,Rækker!R21,IF(P3=Rækker!T5,Rækker!T21,IF(P3=Rækker!V5,Rækker!V21,IF(P3=Rækker!X5,Rækker!X21,IF(P3=Rækker!Z5,Rækker!Z21,IF(P3=Rækker!AB5,Rækker!AB21,IF(P3=Rækker!AD5,Rækker!AD21,IF(P3=Rækker!AF5,Rækker!AF21,CR13))))))))</f>
        <v>0</v>
      </c>
      <c r="CR13" s="16">
        <f>IF(P3=Rækker!AH5,Rækker!AH21,IF(P3=Rækker!AJ5,Rækker!AJ21,IF(P3=Rækker!AL5,Rækker!AL21,IF(P3=Rækker!AN5,Rækker!AN21,0))))</f>
        <v>0</v>
      </c>
      <c r="CS13" s="16">
        <f>IF(V3=Rækker!B5,Rækker!B21,IF(V3=Rækker!D5,Rækker!D21,IF(V3=Rækker!F5,Rækker!F21,IF(V3=Rækker!H5,Rækker!H21,IF(V3=Rækker!J5,Rækker!J21,IF(V3=Rækker!L5,Rækker!L21,IF(V3=Rækker!N5,Rækker!N21,IF(V3=Rækker!P5,Rækker!P21,CT13))))))))</f>
        <v>1</v>
      </c>
      <c r="CT13" s="16">
        <f>IF(V3=Rækker!R5,Rækker!R21,IF(V3=Rækker!T5,Rækker!T21,IF(V3=Rækker!V5,Rækker!V21,IF(V3=Rækker!X5,Rækker!X21,IF(V3=Rækker!Z5,Rækker!Z21,IF(V3=Rækker!AB5,Rækker!AB21,IF(V3=Rækker!AD5,Rækker!AD21,IF(V3=Rækker!AF5,Rækker!AF21,CU13))))))))</f>
        <v>1</v>
      </c>
      <c r="CU13" s="16">
        <f>IF(V3=Rækker!AH5,Rækker!AH21,IF(V3=Rækker!AJ5,Rækker!AJ21,IF(V3=Rækker!AL5,Rækker!AL21,IF(V3=Rækker!AN5,Rækker!AN21,0))))</f>
        <v>0</v>
      </c>
      <c r="CV13" s="16">
        <f>IF(AB3=Rækker!B5,Rækker!B21,IF(AB3=Rækker!D5,Rækker!D21,IF(AB3=Rækker!F5,Rækker!F21,IF(AB3=Rækker!H5,Rækker!H21,IF(AB3=Rækker!J5,Rækker!J21,IF(AB3=Rækker!L5,Rækker!L21,IF(AB3=Rækker!N5,Rækker!N21,IF(AB3=Rækker!P5,Rækker!P21,CW13))))))))</f>
        <v>1</v>
      </c>
      <c r="CW13" s="16">
        <f>IF(AB3=Rækker!R5,Rækker!R21,IF(AB3=Rækker!T5,Rækker!T21,IF(AB3=Rækker!V5,Rækker!V21,IF(AB3=Rækker!X5,Rækker!X21,IF(AB3=Rækker!Z5,Rækker!Z21,IF(AB3=Rækker!AB5,Rækker!AB21,IF(AB3=Rækker!AD5,Rækker!AD21,IF(AB3=Rækker!AF5,Rækker!AF21,CX13))))))))</f>
        <v>1</v>
      </c>
      <c r="CX13" s="16">
        <f>IF(AB3=Rækker!AH5,Rækker!AH21,IF(AB3=Rækker!AJ5,Rækker!AJ21,IF(AB3=Rækker!AL5,Rækker!AL21,IF(AB3=Rækker!AN5,Rækker!AN21,0))))</f>
        <v>1</v>
      </c>
      <c r="CY13" s="16">
        <f>IF(AH3=Rækker!B5,Rækker!B21,IF(AH3=Rækker!D5,Rækker!D21,IF(AH3=Rækker!F5,Rækker!F21,IF(AH3=Rækker!H5,Rækker!H21,IF(AH3=Rækker!J5,Rækker!J21,IF(AH3=Rækker!L5,Rækker!L21,IF(AH3=Rækker!N5,Rækker!N21,IF(AH3=Rækker!P5,Rækker!P21,CZ13))))))))</f>
        <v>1</v>
      </c>
      <c r="CZ13" s="16">
        <f>IF(AH3=Rækker!R5,Rækker!R21,IF(AH3=Rækker!T5,Rækker!T21,IF(AH3=Rækker!V5,Rækker!V21,IF(AH3=Rækker!X5,Rækker!X21,IF(AH3=Rækker!Z5,Rækker!Z21,IF(AH3=Rækker!AB5,Rækker!AB21,IF(AH3=Rækker!AD5,Rækker!AD21,IF(AH3=Rækker!AF5,Rækker!AF21,DA13))))))))</f>
        <v>1</v>
      </c>
      <c r="DA13" s="16">
        <f>IF(AH3=Rækker!AH5,Rækker!AH21,IF(AH3=Rækker!AJ5,Rækker!AJ21,IF(AH3=Rækker!AL5,Rækker!AL21,IF(AH3=Rækker!AN5,Rækker!AN21,0))))</f>
        <v>0</v>
      </c>
      <c r="DB13" s="16">
        <f>IF(AN3=Rækker!B5,Rækker!B21,IF(AN3=Rækker!D5,Rækker!D21,IF(AN3=Rækker!F5,Rækker!F21,IF(AN3=Rækker!H5,Rækker!H21,IF(AN3=Rækker!J5,Rækker!J21,IF(AN3=Rækker!L5,Rækker!L21,IF(AN3=Rækker!N5,Rækker!N21,IF(AN3=Rækker!P5,Rækker!P21,DC13))))))))</f>
        <v>1</v>
      </c>
      <c r="DC13" s="16">
        <f>IF(AN3=Rækker!R5,Rækker!R21,IF(AN3=Rækker!T5,Rækker!T21,IF(AN3=Rækker!V5,Rækker!V21,IF(AN3=Rækker!X5,Rækker!X21,IF(AN3=Rækker!Z5,Rækker!Z21,IF(AN3=Rækker!AB5,Rækker!AB21,IF(AN3=Rækker!AD5,Rækker!AD21,IF(AN3=Rækker!AF5,Rækker!AF21,DD13))))))))</f>
        <v>1</v>
      </c>
      <c r="DD13" s="16">
        <f>IF(AN3=Rækker!AH5,Rækker!AH21,IF(AN3=Rækker!AJ5,Rækker!AJ21,IF(AN3=Rækker!AL5,Rækker!AL21,IF(AN3=Rækker!AN5,Rækker!AN21,0))))</f>
        <v>0</v>
      </c>
      <c r="DE13" s="16">
        <f>IF(AT3=Rækker!B5,Rækker!B21,IF(AT3=Rækker!D5,Rækker!D21,IF(AT3=Rækker!F5,Rækker!F21,IF(AT3=Rækker!H5,Rækker!H21,IF(AT3=Rækker!J5,Rækker!J21,IF(AT3=Rækker!L5,Rækker!L21,IF(AT3=Rækker!N5,Rækker!N21,IF(AT3=Rækker!P5,Rækker!P21,DF13))))))))</f>
        <v>1</v>
      </c>
      <c r="DF13" s="16">
        <f>IF(AT3=Rækker!R5,Rækker!R21,IF(AT3=Rækker!T5,Rækker!T21,IF(AT3=Rækker!V5,Rækker!V21,IF(AT3=Rækker!X5,Rækker!X21,IF(AT3=Rækker!Z5,Rækker!Z21,IF(AT3=Rækker!AB5,Rækker!AB21,IF(AT3=Rækker!AD5,Rækker!AD21,IF(AT3=Rækker!AF5,Rækker!AF21,DG13))))))))</f>
        <v>0</v>
      </c>
      <c r="DG13" s="16">
        <f>IF(AT3=Rækker!AH5,Rækker!AH21,IF(AT3=Rækker!AJ5,Rækker!AJ21,IF(AT3=Rækker!AL5,Rækker!AL21,IF(AT3=Rækker!AN5,Rækker!AN21,0))))</f>
        <v>0</v>
      </c>
      <c r="DH13" s="16">
        <f>IF(AZ3=Rækker!B5,Rækker!B21,IF(AZ3=Rækker!D5,Rækker!D21,IF(AZ3=Rækker!F5,Rækker!F21,IF(AZ3=Rækker!H5,Rækker!H21,IF(AZ3=Rækker!J5,Rækker!J21,IF(AZ3=Rækker!L5,Rækker!L21,IF(AZ3=Rækker!N5,Rækker!N21,IF(AZ3=Rækker!P5,Rækker!P21,DI13))))))))</f>
        <v>1</v>
      </c>
      <c r="DI13" s="16">
        <f>IF(AZ3=Rækker!R5,Rækker!R21,IF(AZ3=Rækker!T5,Rækker!T21,IF(AZ3=Rækker!V5,Rækker!V21,IF(AZ3=Rækker!X5,Rækker!X21,IF(AZ3=Rækker!Z5,Rækker!Z21,IF(AZ3=Rækker!AB5,Rækker!AB21,IF(AZ3=Rækker!AD5,Rækker!AD21,IF(AZ3=Rækker!AF5,Rækker!AF21,DJ13))))))))</f>
        <v>0</v>
      </c>
      <c r="DJ13" s="16">
        <f>IF(AZ3=Rækker!AH5,Rækker!AH21,IF(AZ3=Rækker!AJ5,Rækker!AJ21,IF(AZ3=Rækker!AL5,Rækker!AL21,IF(AZ3=Rækker!AN5,Rækker!AN21,0))))</f>
        <v>0</v>
      </c>
      <c r="DK13" s="16">
        <f>IF(BF3=Rækker!B5,Rækker!B21,IF(BF3=Rækker!D5,Rækker!D21,IF(BF3=Rækker!F5,Rækker!F21,IF(BF3=Rækker!H5,Rækker!H21,IF(BF3=Rækker!J5,Rækker!J21,IF(BF3=Rækker!L5,Rækker!L21,IF(BF3=Rækker!N5,Rækker!N21,IF(BF3=Rækker!P5,Rækker!P21,DL13))))))))</f>
        <v>1</v>
      </c>
      <c r="DL13" s="16">
        <f>IF(BF3=Rækker!R5,Rækker!R21,IF(BF3=Rækker!T5,Rækker!T21,IF(BF3=Rækker!V5,Rækker!V21,IF(BF3=Rækker!X5,Rækker!X21,IF(BF3=Rækker!Z5,Rækker!Z21,IF(BF3=Rækker!AB5,Rækker!AB21,IF(BF3=Rækker!AD5,Rækker!AD21,IF(BF3=Rækker!AF5,Rækker!AF21,DM13))))))))</f>
        <v>1</v>
      </c>
      <c r="DM13" s="16">
        <f>IF(BF3=Rækker!AH5,Rækker!AH21,IF(BF3=Rækker!AJ5,Rækker!AJ21,IF(BF3=Rækker!AL5,Rækker!AL21,IF(BF3=Rækker!AN5,Rækker!AN21,0))))</f>
        <v>0</v>
      </c>
      <c r="DN13" s="16">
        <f>IF(BL3=Rækker!B5,Rækker!B21,IF(BL3=Rækker!D5,Rækker!D21,IF(BL3=Rækker!F5,Rækker!F21,IF(BL3=Rækker!H5,Rækker!H21,IF(BL3=Rækker!J5,Rækker!J21,IF(BL3=Rækker!L5,Rækker!L21,IF(BL3=Rækker!N5,Rækker!N21,IF(BL3=Rækker!P5,Rækker!P21,DO13))))))))</f>
        <v>1</v>
      </c>
      <c r="DO13" s="16">
        <f>IF(BL3=Rækker!R5,Rækker!R21,IF(BL3=Rækker!T5,Rækker!T21,IF(BL3=Rækker!V5,Rækker!V21,IF(BL3=Rækker!X5,Rækker!X21,IF(BL3=Rækker!Z5,Rækker!Z21,IF(BL3=Rækker!AB5,Rækker!AB21,IF(BL3=Rækker!AD5,Rækker!AD21,IF(BL3=Rækker!AF5,Rækker!AF21,DP13))))))))</f>
        <v>0</v>
      </c>
      <c r="DP13" s="16">
        <f>IF(BL3=Rækker!AH5,Rækker!AH21,IF(BL3=Rækker!AJ5,Rækker!AJ21,IF(BL3=Rækker!AL5,Rækker!AL21,IF(BL3=Rækker!AN5,Rækker!AN21,0))))</f>
        <v>0</v>
      </c>
    </row>
    <row r="14" spans="1:120" ht="14.45" customHeight="1" x14ac:dyDescent="0.15">
      <c r="A14" s="60"/>
      <c r="B14" s="62" t="s">
        <v>61</v>
      </c>
      <c r="C14" s="91" t="str">
        <f>CONCATENATE(Kampe!B8," - ",Kampe!D8,"..........................................................................................")</f>
        <v>Birmingham - Bristol C..........................................................................................</v>
      </c>
      <c r="D14" s="91"/>
      <c r="E14" s="91"/>
      <c r="F14" s="92"/>
      <c r="G14" s="61" t="s">
        <v>74</v>
      </c>
      <c r="H14" s="37">
        <v>1</v>
      </c>
      <c r="I14" s="160">
        <f t="shared" si="1"/>
        <v>1</v>
      </c>
      <c r="J14" s="161"/>
      <c r="K14" s="162" t="str">
        <f t="shared" si="2"/>
        <v/>
      </c>
      <c r="L14" s="161"/>
      <c r="M14" s="162" t="str">
        <f t="shared" si="3"/>
        <v/>
      </c>
      <c r="N14" s="163"/>
      <c r="O14" s="164">
        <f t="shared" si="4"/>
        <v>1</v>
      </c>
      <c r="P14" s="161"/>
      <c r="Q14" s="162" t="str">
        <f t="shared" si="5"/>
        <v/>
      </c>
      <c r="R14" s="161"/>
      <c r="S14" s="162" t="str">
        <f t="shared" si="6"/>
        <v/>
      </c>
      <c r="T14" s="163"/>
      <c r="U14" s="140">
        <f t="shared" si="7"/>
        <v>1</v>
      </c>
      <c r="V14" s="141"/>
      <c r="W14" s="142" t="str">
        <f t="shared" si="8"/>
        <v/>
      </c>
      <c r="X14" s="143"/>
      <c r="Y14" s="144" t="str">
        <f t="shared" si="9"/>
        <v/>
      </c>
      <c r="Z14" s="143"/>
      <c r="AA14" s="140">
        <f t="shared" si="10"/>
        <v>1</v>
      </c>
      <c r="AB14" s="141"/>
      <c r="AC14" s="142" t="str">
        <f t="shared" si="11"/>
        <v/>
      </c>
      <c r="AD14" s="143"/>
      <c r="AE14" s="142" t="str">
        <f t="shared" si="12"/>
        <v/>
      </c>
      <c r="AF14" s="148"/>
      <c r="AG14" s="140">
        <f t="shared" si="13"/>
        <v>1</v>
      </c>
      <c r="AH14" s="141"/>
      <c r="AI14" s="142" t="str">
        <f t="shared" si="14"/>
        <v/>
      </c>
      <c r="AJ14" s="143"/>
      <c r="AK14" s="144" t="str">
        <f t="shared" si="15"/>
        <v/>
      </c>
      <c r="AL14" s="143"/>
      <c r="AM14" s="140">
        <f t="shared" si="16"/>
        <v>1</v>
      </c>
      <c r="AN14" s="141"/>
      <c r="AO14" s="142" t="str">
        <f t="shared" si="17"/>
        <v/>
      </c>
      <c r="AP14" s="143"/>
      <c r="AQ14" s="142" t="str">
        <f t="shared" si="18"/>
        <v/>
      </c>
      <c r="AR14" s="148"/>
      <c r="AS14" s="140">
        <f t="shared" si="19"/>
        <v>1</v>
      </c>
      <c r="AT14" s="141"/>
      <c r="AU14" s="142" t="str">
        <f t="shared" si="20"/>
        <v/>
      </c>
      <c r="AV14" s="143"/>
      <c r="AW14" s="144" t="str">
        <f t="shared" si="21"/>
        <v/>
      </c>
      <c r="AX14" s="143"/>
      <c r="AY14" s="140">
        <f t="shared" si="22"/>
        <v>1</v>
      </c>
      <c r="AZ14" s="141"/>
      <c r="BA14" s="142" t="str">
        <f t="shared" si="23"/>
        <v/>
      </c>
      <c r="BB14" s="143"/>
      <c r="BC14" s="142" t="str">
        <f t="shared" si="24"/>
        <v/>
      </c>
      <c r="BD14" s="148"/>
      <c r="BE14" s="140">
        <f t="shared" si="25"/>
        <v>1</v>
      </c>
      <c r="BF14" s="141"/>
      <c r="BG14" s="142" t="str">
        <f t="shared" si="26"/>
        <v/>
      </c>
      <c r="BH14" s="143"/>
      <c r="BI14" s="144" t="str">
        <f t="shared" si="27"/>
        <v/>
      </c>
      <c r="BJ14" s="143"/>
      <c r="BK14" s="140">
        <f t="shared" si="28"/>
        <v>1</v>
      </c>
      <c r="BL14" s="141"/>
      <c r="BM14" s="142" t="str">
        <f t="shared" si="29"/>
        <v/>
      </c>
      <c r="BN14" s="143"/>
      <c r="BO14" s="142" t="str">
        <f t="shared" si="30"/>
        <v/>
      </c>
      <c r="BP14" s="148"/>
      <c r="BQ14" s="25"/>
      <c r="BR14" s="185" t="s">
        <v>78</v>
      </c>
      <c r="BS14" s="185"/>
      <c r="BT14" s="185"/>
      <c r="BU14" s="185"/>
      <c r="BV14" s="185"/>
      <c r="BW14" s="185"/>
      <c r="BX14" s="185"/>
      <c r="BY14" s="185"/>
      <c r="BZ14" s="185"/>
      <c r="CA14" s="185"/>
      <c r="CB14" s="186">
        <f>IF(CG14=13,CG17,DB!F1)</f>
        <v>7</v>
      </c>
      <c r="CC14" s="186"/>
      <c r="CD14" s="186"/>
      <c r="CE14" s="16"/>
      <c r="CF14" s="16"/>
      <c r="CG14" s="16">
        <f>SUM(CG1:CG13)</f>
        <v>13</v>
      </c>
      <c r="CH14" s="16">
        <f>IF(AA32="",CV28,0)</f>
        <v>6</v>
      </c>
      <c r="CI14" s="16">
        <f>IF(AA32="",1,0)</f>
        <v>1</v>
      </c>
      <c r="CJ14" s="16" t="str">
        <f>IF(AB26=DB!K6,DB!W6,IF(AB26=DB!K7,DB!W7,IF(AB26=DB!K8,DB!W8,IF(AB26=DB!K9,DB!W9,IF(AB26=DB!K10,DB!W10,IF(AB26=DB!K11,DB!W11,IF(AB26=DB!K12,DB!W12,IF(AB26=DB!K13,DB!W13,CK14))))))))</f>
        <v/>
      </c>
      <c r="CK14" s="16" t="str">
        <f>IF(AB26=DB!K14,DB!W14,IF(AB26=DB!K15,DB!W15,IF(AB26=DB!K16,DB!W16,IF(AB26=DB!K17,DB!W17,IF(AB26=DB!K18,DB!W18,IF(AB26=DB!K19,DB!W19,IF(AB26=DB!K20,DB!W20,IF(AB26=DB!K21,DB!W21,CL14))))))))</f>
        <v/>
      </c>
      <c r="CL14" s="16" t="str">
        <f>IF(AB26=DB!K22,DB!W22,IF(AB26=DB!K23,DB!W23,IF(AB26=DB!K24,DB!W24,DB!W25)))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8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8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7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8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8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9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6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8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7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7</v>
      </c>
    </row>
    <row r="15" spans="1:120" ht="14.45" customHeight="1" x14ac:dyDescent="0.15">
      <c r="A15" s="60"/>
      <c r="B15" s="62" t="s">
        <v>62</v>
      </c>
      <c r="C15" s="91" t="str">
        <f>CONCATENATE(Kampe!B9," - ",Kampe!D9,"..........................................................................................")</f>
        <v>Norwich - Swansea..........................................................................................</v>
      </c>
      <c r="D15" s="91"/>
      <c r="E15" s="91"/>
      <c r="F15" s="92"/>
      <c r="G15" s="61" t="s">
        <v>74</v>
      </c>
      <c r="H15" s="35" t="s">
        <v>131</v>
      </c>
      <c r="I15" s="119">
        <f t="shared" si="1"/>
        <v>1</v>
      </c>
      <c r="J15" s="120"/>
      <c r="K15" s="122" t="str">
        <f t="shared" si="2"/>
        <v/>
      </c>
      <c r="L15" s="120"/>
      <c r="M15" s="122" t="str">
        <f t="shared" si="3"/>
        <v/>
      </c>
      <c r="N15" s="123"/>
      <c r="O15" s="124">
        <f t="shared" si="4"/>
        <v>1</v>
      </c>
      <c r="P15" s="120"/>
      <c r="Q15" s="122" t="str">
        <f t="shared" si="5"/>
        <v/>
      </c>
      <c r="R15" s="120"/>
      <c r="S15" s="122" t="str">
        <f t="shared" si="6"/>
        <v/>
      </c>
      <c r="T15" s="123"/>
      <c r="U15" s="124">
        <f t="shared" si="7"/>
        <v>1</v>
      </c>
      <c r="V15" s="125"/>
      <c r="W15" s="122" t="str">
        <f t="shared" si="8"/>
        <v/>
      </c>
      <c r="X15" s="120"/>
      <c r="Y15" s="119" t="str">
        <f t="shared" si="9"/>
        <v/>
      </c>
      <c r="Z15" s="120"/>
      <c r="AA15" s="124">
        <f t="shared" si="10"/>
        <v>1</v>
      </c>
      <c r="AB15" s="125"/>
      <c r="AC15" s="122" t="str">
        <f t="shared" si="11"/>
        <v/>
      </c>
      <c r="AD15" s="120"/>
      <c r="AE15" s="122" t="str">
        <f t="shared" si="12"/>
        <v/>
      </c>
      <c r="AF15" s="123"/>
      <c r="AG15" s="124">
        <f t="shared" si="13"/>
        <v>1</v>
      </c>
      <c r="AH15" s="125"/>
      <c r="AI15" s="122" t="str">
        <f t="shared" si="14"/>
        <v/>
      </c>
      <c r="AJ15" s="120"/>
      <c r="AK15" s="119" t="str">
        <f t="shared" si="15"/>
        <v/>
      </c>
      <c r="AL15" s="120"/>
      <c r="AM15" s="124">
        <f t="shared" si="16"/>
        <v>1</v>
      </c>
      <c r="AN15" s="125"/>
      <c r="AO15" s="122" t="str">
        <f t="shared" si="17"/>
        <v/>
      </c>
      <c r="AP15" s="120"/>
      <c r="AQ15" s="122" t="str">
        <f t="shared" si="18"/>
        <v/>
      </c>
      <c r="AR15" s="123"/>
      <c r="AS15" s="124">
        <f t="shared" si="19"/>
        <v>1</v>
      </c>
      <c r="AT15" s="125"/>
      <c r="AU15" s="122" t="str">
        <f t="shared" si="20"/>
        <v/>
      </c>
      <c r="AV15" s="120"/>
      <c r="AW15" s="119" t="str">
        <f t="shared" si="21"/>
        <v/>
      </c>
      <c r="AX15" s="120"/>
      <c r="AY15" s="124">
        <f t="shared" si="22"/>
        <v>1</v>
      </c>
      <c r="AZ15" s="125"/>
      <c r="BA15" s="122" t="str">
        <f t="shared" si="23"/>
        <v/>
      </c>
      <c r="BB15" s="120"/>
      <c r="BC15" s="122" t="str">
        <f t="shared" si="24"/>
        <v/>
      </c>
      <c r="BD15" s="123"/>
      <c r="BE15" s="124">
        <f t="shared" si="25"/>
        <v>1</v>
      </c>
      <c r="BF15" s="125"/>
      <c r="BG15" s="122" t="str">
        <f t="shared" si="26"/>
        <v/>
      </c>
      <c r="BH15" s="120"/>
      <c r="BI15" s="119" t="str">
        <f t="shared" si="27"/>
        <v/>
      </c>
      <c r="BJ15" s="120"/>
      <c r="BK15" s="124">
        <f t="shared" si="28"/>
        <v>1</v>
      </c>
      <c r="BL15" s="125"/>
      <c r="BM15" s="122" t="str">
        <f t="shared" si="29"/>
        <v/>
      </c>
      <c r="BN15" s="120"/>
      <c r="BO15" s="122" t="str">
        <f t="shared" si="30"/>
        <v/>
      </c>
      <c r="BP15" s="123"/>
      <c r="BQ15" s="2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6"/>
      <c r="CC15" s="186"/>
      <c r="CD15" s="186"/>
      <c r="CE15" s="16"/>
      <c r="CF15" s="16"/>
      <c r="CH15" s="16">
        <f>IF(AG32="",CY28,0)</f>
        <v>6</v>
      </c>
      <c r="CI15" s="16">
        <f>IF(AG32="",1,0)</f>
        <v>1</v>
      </c>
      <c r="CJ15" s="16" t="str">
        <f>IF(AH26=DB!K6,DB!W6,IF(AH26=DB!K7,DB!W7,IF(AH26=DB!K8,DB!W8,IF(AH26=DB!K9,DB!W9,IF(AH26=DB!K10,DB!W10,IF(AH26=DB!K11,DB!W11,IF(AH26=DB!K12,DB!W12,IF(AH26=DB!K13,DB!W13,CK15))))))))</f>
        <v/>
      </c>
      <c r="CK15" s="16" t="str">
        <f>IF(AH26=DB!K14,DB!W14,IF(AH26=DB!K15,DB!W15,IF(AH26=DB!K16,DB!W16,IF(AH26=DB!K17,DB!W17,IF(AH26=DB!K18,DB!W18,IF(AH26=DB!K19,DB!W19,IF(AH26=DB!K20,DB!W20,IF(AH26=DB!K21,DB!W21,CL15))))))))</f>
        <v/>
      </c>
      <c r="CL15" s="16" t="str">
        <f>IF(AH26=DB!K22,DB!W22,IF(AH26=DB!K23,DB!W23,IF(AH26=DB!K24,DB!W24,DB!W25)))</f>
        <v/>
      </c>
      <c r="CM15" s="16">
        <f>IF(J26=Rækker!B5,Rækker!B9,IF(J26=Rækker!D5,Rækker!D9,IF(J26=Rækker!F5,Rækker!F9,IF(J26=Rækker!H5,Rækker!H9,IF(J26=Rækker!J5,Rækker!J9,IF(J26=Rækker!L5,Rækker!L9,IF(J26=Rækker!N5,Rækker!N9,IF(J26=Rækker!P5,Rækker!P9,CN15))))))))</f>
        <v>1</v>
      </c>
      <c r="CN15" s="16">
        <f>IF(J26=Rækker!R5,Rækker!R9,IF(J26=Rækker!T5,Rækker!T9,IF(J26=Rækker!V5,Rækker!V9,IF(J26=Rækker!X5,Rækker!X9,IF(J26=Rækker!Z5,Rækker!Z9,IF(J26=Rækker!AB5,Rækker!AB9,IF(J26=Rækker!AD5,Rækker!AD9,IF(J26=Rækker!AF5,Rækker!AF9,CO15))))))))</f>
        <v>0</v>
      </c>
      <c r="CO15" s="16">
        <f>IF(J26=Rækker!AH5,Rækker!AH9,IF(J26=Rækker!AJ5,Rækker!AJ9,IF(J26=Rækker!AL5,Rækker!AL9,IF(J26=Rækker!AN5,Rækker!AN9,0))))</f>
        <v>0</v>
      </c>
      <c r="CP15" s="16">
        <f>IF(P26=Rækker!B5,Rækker!B9,IF(P26=Rækker!D5,Rækker!D9,IF(P26=Rækker!F5,Rækker!F9,IF(P26=Rækker!H5,Rækker!H9,IF(P26=Rækker!J5,Rækker!J9,IF(P26=Rækker!L5,Rækker!L9,IF(P26=Rækker!N5,Rækker!N9,IF(P26=Rækker!P5,Rækker!P9,CQ15))))))))</f>
        <v>1</v>
      </c>
      <c r="CQ15" s="16">
        <f>IF(P26=Rækker!R5,Rækker!R9,IF(P26=Rækker!T5,Rækker!T9,IF(P26=Rækker!V5,Rækker!V9,IF(P26=Rækker!X5,Rækker!X9,IF(P26=Rækker!Z5,Rækker!Z9,IF(P26=Rækker!AB5,Rækker!AB9,IF(P26=Rækker!AD5,Rækker!AD9,IF(P26=Rækker!AF5,Rækker!AF9,CR15))))))))</f>
        <v>1</v>
      </c>
      <c r="CR15" s="16">
        <f>IF(P26=Rækker!AH5,Rækker!AH9,IF(P26=Rækker!AJ5,Rækker!AJ9,IF(P26=Rækker!AL5,Rækker!AL9,IF(P26=Rækker!AN5,Rækker!AN9,0))))</f>
        <v>0</v>
      </c>
      <c r="CS15" s="16">
        <f>IF(V26=Rækker!B5,Rækker!B9,IF(V26=Rækker!D5,Rækker!D9,IF(V26=Rækker!F5,Rækker!F9,IF(V26=Rækker!H5,Rækker!H9,IF(V26=Rækker!J5,Rækker!J9,IF(V26=Rækker!L5,Rækker!L9,IF(V26=Rækker!N5,Rækker!N9,IF(V26=Rækker!P5,Rækker!P9,CT15))))))))</f>
        <v>1</v>
      </c>
      <c r="CT15" s="16">
        <f>IF(V26=Rækker!R5,Rækker!R9,IF(V26=Rækker!T5,Rækker!T9,IF(V26=Rækker!V5,Rækker!V9,IF(V26=Rækker!X5,Rækker!X9,IF(V26=Rækker!Z5,Rækker!Z9,IF(V26=Rækker!AB5,Rækker!AB9,IF(V26=Rækker!AD5,Rækker!AD9,IF(V26=Rækker!AF5,Rækker!AF9,CU15))))))))</f>
        <v>1</v>
      </c>
      <c r="CU15" s="16">
        <f>IF(V26=Rækker!AH5,Rækker!AH9,IF(V26=Rækker!AJ5,Rækker!AJ9,IF(V26=Rækker!AL5,Rækker!AL9,IF(V26=Rækker!AN5,Rækker!AN9,0))))</f>
        <v>1</v>
      </c>
      <c r="CV15" s="16">
        <f>IF(AB26=Rækker!B5,Rækker!B9,IF(AB26=Rækker!D5,Rækker!D9,IF(AB26=Rækker!F5,Rækker!F9,IF(AB26=Rækker!H5,Rækker!H9,IF(AB26=Rækker!J5,Rækker!J9,IF(AB26=Rækker!L5,Rækker!L9,IF(AB26=Rækker!N5,Rækker!N9,IF(AB26=Rækker!P5,Rækker!P9,CW15))))))))</f>
        <v>1</v>
      </c>
      <c r="CW15" s="16">
        <f>IF(AB26=Rækker!R5,Rækker!R9,IF(AB26=Rækker!T5,Rækker!T9,IF(AB26=Rækker!V5,Rækker!V9,IF(AB26=Rækker!X5,Rækker!X9,IF(AB26=Rækker!Z5,Rækker!Z9,IF(AB26=Rækker!AB5,Rækker!AB9,IF(AB26=Rækker!AD5,Rækker!AD9,IF(AB26=Rækker!AF5,Rækker!AF9,CX15))))))))</f>
        <v>1</v>
      </c>
      <c r="CX15" s="16">
        <f>IF(AB26=Rækker!AH5,Rækker!AH9,IF(AB26=Rækker!AJ5,Rækker!AJ9,IF(AB26=Rækker!AL5,Rækker!AL9,IF(AB26=Rækker!AN5,Rækker!AN9,0))))</f>
        <v>1</v>
      </c>
      <c r="CY15" s="16">
        <f>IF(AH26=Rækker!B5,Rækker!B9,IF(AH26=Rækker!D5,Rækker!D9,IF(AH26=Rækker!F5,Rækker!F9,IF(AH26=Rækker!H5,Rækker!H9,IF(AH26=Rækker!J5,Rækker!J9,IF(AH26=Rækker!L5,Rækker!L9,IF(AH26=Rækker!N5,Rækker!N9,IF(AH26=Rækker!P5,Rækker!P9,CZ15))))))))</f>
        <v>1</v>
      </c>
      <c r="CZ15" s="16">
        <f>IF(AH26=Rækker!R5,Rækker!R9,IF(AH26=Rækker!T5,Rækker!T9,IF(AH26=Rækker!V5,Rækker!V9,IF(AH26=Rækker!X5,Rækker!X9,IF(AH26=Rækker!Z5,Rækker!Z9,IF(AH26=Rækker!AB5,Rækker!AB9,IF(AH26=Rækker!AD5,Rækker!AD9,IF(AH26=Rækker!AF5,Rækker!AF9,DA15))))))))</f>
        <v>1</v>
      </c>
      <c r="DA15" s="16">
        <f>IF(AH26=Rækker!AH5,Rækker!AH9,IF(AH26=Rækker!AJ5,Rækker!AJ9,IF(AH26=Rækker!AL5,Rækker!AL9,IF(AH26=Rækker!AN5,Rækker!AN9,0))))</f>
        <v>0</v>
      </c>
      <c r="DB15" s="16">
        <f>IF(AN26=Rækker!B5,Rækker!B9,IF(AN26=Rækker!D5,Rækker!D9,IF(AN26=Rækker!F5,Rækker!F9,IF(AN26=Rækker!H5,Rækker!H9,IF(AN26=Rækker!J5,Rækker!J9,IF(AN26=Rækker!L5,Rækker!L9,IF(AN26=Rækker!N5,Rækker!N9,IF(AN26=Rækker!P5,Rækker!P9,DC15))))))))</f>
        <v>1</v>
      </c>
      <c r="DC15" s="16">
        <f>IF(AN26=Rækker!R5,Rækker!R9,IF(AN26=Rækker!T5,Rækker!T9,IF(AN26=Rækker!V5,Rækker!V9,IF(AN26=Rækker!X5,Rækker!X9,IF(AN26=Rækker!Z5,Rækker!Z9,IF(AN26=Rækker!AB5,Rækker!AB9,IF(AN26=Rækker!AD5,Rækker!AD9,IF(AN26=Rækker!AF5,Rækker!AF9,DD15))))))))</f>
        <v>1</v>
      </c>
      <c r="DD15" s="16">
        <f>IF(AN26=Rækker!AH5,Rækker!AH9,IF(AN26=Rækker!AJ5,Rækker!AJ9,IF(AN26=Rækker!AL5,Rækker!AL9,IF(AN26=Rækker!AN5,Rækker!AN9,0))))</f>
        <v>0</v>
      </c>
      <c r="DE15" s="16">
        <f>IF(AT26=Rækker!B5,Rækker!B9,IF(AT26=Rækker!D5,Rækker!D9,IF(AT26=Rækker!F5,Rækker!F9,IF(AT26=Rækker!H5,Rækker!H9,IF(AT26=Rækker!J5,Rækker!J9,IF(AT26=Rækker!L5,Rækker!L9,IF(AT26=Rækker!N5,Rækker!N9,IF(AT26=Rækker!P5,Rækker!P9,DF15))))))))</f>
        <v>1</v>
      </c>
      <c r="DF15" s="16">
        <f>IF(AT26=Rækker!R5,Rækker!R9,IF(AT26=Rækker!T5,Rækker!T9,IF(AT26=Rækker!V5,Rækker!V9,IF(AT26=Rækker!X5,Rækker!X9,IF(AT26=Rækker!Z5,Rækker!Z9,IF(AT26=Rækker!AB5,Rækker!AB9,IF(AT26=Rækker!AD5,Rækker!AD9,IF(AT26=Rækker!AF5,Rækker!AF9,DG15))))))))</f>
        <v>0</v>
      </c>
      <c r="DG15" s="16">
        <f>IF(AT26=Rækker!AH5,Rækker!AH9,IF(AT26=Rækker!AJ5,Rækker!AJ9,IF(AT26=Rækker!AL5,Rækker!AL9,IF(AT26=Rækker!AN5,Rækker!AN9,0))))</f>
        <v>0</v>
      </c>
      <c r="DH15" s="16">
        <f>IF(AZ26=Rækker!B5,Rækker!B9,IF(AZ26=Rækker!D5,Rækker!D9,IF(AZ26=Rækker!F5,Rækker!F9,IF(AZ26=Rækker!H5,Rækker!H9,IF(AZ26=Rækker!J5,Rækker!J9,IF(AZ26=Rækker!L5,Rækker!L9,IF(AZ26=Rækker!N5,Rækker!N9,IF(AZ26=Rækker!P5,Rækker!P9,DI15))))))))</f>
        <v>1</v>
      </c>
      <c r="DI15" s="16">
        <f>IF(AZ26=Rækker!R5,Rækker!R9,IF(AZ26=Rækker!T5,Rækker!T9,IF(AZ26=Rækker!V5,Rækker!V9,IF(AZ26=Rækker!X5,Rækker!X9,IF(AZ26=Rækker!Z5,Rækker!Z9,IF(AZ26=Rækker!AB5,Rækker!AB9,IF(AZ26=Rækker!AD5,Rækker!AD9,IF(AZ26=Rækker!AF5,Rækker!AF9,DJ15))))))))</f>
        <v>0</v>
      </c>
      <c r="DJ15" s="16">
        <f>IF(AZ26=Rækker!AH5,Rækker!AH9,IF(AZ26=Rækker!AJ5,Rækker!AJ9,IF(AZ26=Rækker!AL5,Rækker!AL9,IF(AZ26=Rækker!AN5,Rækker!AN9,0))))</f>
        <v>0</v>
      </c>
      <c r="DK15" s="16">
        <f>IF(BF26=Rækker!B5,Rækker!B9,IF(BF26=Rækker!D5,Rækker!D9,IF(BF26=Rækker!F5,Rækker!F9,IF(BF26=Rækker!H5,Rækker!H9,IF(BF26=Rækker!J5,Rækker!J9,IF(BF26=Rækker!L5,Rækker!L9,IF(BF26=Rækker!N5,Rækker!N9,IF(BF26=Rækker!P5,Rækker!P9,DL15))))))))</f>
        <v>1</v>
      </c>
      <c r="DL15" s="16">
        <f>IF(BF26=Rækker!R5,Rækker!R9,IF(BF26=Rækker!T5,Rækker!T9,IF(BF26=Rækker!V5,Rækker!V9,IF(BF26=Rækker!X5,Rækker!X9,IF(BF26=Rækker!Z5,Rækker!Z9,IF(BF26=Rækker!AB5,Rækker!AB9,IF(BF26=Rækker!AD5,Rækker!AD9,IF(BF26=Rækker!AF5,Rækker!AF9,DM15))))))))</f>
        <v>0</v>
      </c>
      <c r="DM15" s="16">
        <f>IF(BF26=Rækker!AH5,Rækker!AH9,IF(BF26=Rækker!AJ5,Rækker!AJ9,IF(BF26=Rækker!AL5,Rækker!AL9,IF(BF26=Rækker!AN5,Rækker!AN9,0))))</f>
        <v>0</v>
      </c>
      <c r="DN15" s="16">
        <f>IF(BL26=Rækker!B5,Rækker!B9,IF(BL26=Rækker!D5,Rækker!D9,IF(BL26=Rækker!F5,Rækker!F9,IF(BL26=Rækker!H5,Rækker!H9,IF(BL26=Rækker!J5,Rækker!J9,IF(BL26=Rækker!L5,Rækker!L9,IF(BL26=Rækker!N5,Rækker!N9,IF(BL26=Rækker!P5,Rækker!P9,DO15))))))))</f>
        <v>1</v>
      </c>
      <c r="DO15" s="16">
        <f>IF(BL26=Rækker!R5,Rækker!R9,IF(BL26=Rækker!T5,Rækker!T9,IF(BL26=Rækker!V5,Rækker!V9,IF(BL26=Rækker!X5,Rækker!X9,IF(BL26=Rækker!Z5,Rækker!Z9,IF(BL26=Rækker!AB5,Rækker!AB9,IF(BL26=Rækker!AD5,Rækker!AD9,IF(BL26=Rækker!AF5,Rækker!AF9,DP15))))))))</f>
        <v>1</v>
      </c>
      <c r="DP15" s="16">
        <f>IF(BL26=Rækker!AH5,Rækker!AH9,IF(BL26=Rækker!AJ5,Rækker!AJ9,IF(BL26=Rækker!AL5,Rækker!AL9,IF(BL26=Rækker!AN5,Rækker!AN9,0))))</f>
        <v>1</v>
      </c>
    </row>
    <row r="16" spans="1:120" ht="14.45" customHeight="1" thickBot="1" x14ac:dyDescent="0.2">
      <c r="A16" s="60"/>
      <c r="B16" s="63" t="s">
        <v>63</v>
      </c>
      <c r="C16" s="93" t="str">
        <f>CONCATENATE(Kampe!B10," - ",Kampe!D10,"..........................................................................................")</f>
        <v>Oxford - Sheffield W..........................................................................................</v>
      </c>
      <c r="D16" s="93"/>
      <c r="E16" s="93"/>
      <c r="F16" s="94"/>
      <c r="G16" s="61" t="s">
        <v>74</v>
      </c>
      <c r="H16" s="36">
        <v>1</v>
      </c>
      <c r="I16" s="132">
        <f t="shared" si="1"/>
        <v>1</v>
      </c>
      <c r="J16" s="131"/>
      <c r="K16" s="130" t="str">
        <f t="shared" si="2"/>
        <v/>
      </c>
      <c r="L16" s="131"/>
      <c r="M16" s="130" t="str">
        <f t="shared" si="3"/>
        <v/>
      </c>
      <c r="N16" s="147"/>
      <c r="O16" s="128">
        <f t="shared" si="4"/>
        <v>1</v>
      </c>
      <c r="P16" s="131"/>
      <c r="Q16" s="130" t="str">
        <f t="shared" si="5"/>
        <v/>
      </c>
      <c r="R16" s="131"/>
      <c r="S16" s="130" t="str">
        <f t="shared" si="6"/>
        <v/>
      </c>
      <c r="T16" s="147"/>
      <c r="U16" s="128">
        <f t="shared" si="7"/>
        <v>1</v>
      </c>
      <c r="V16" s="129"/>
      <c r="W16" s="130" t="str">
        <f t="shared" si="8"/>
        <v/>
      </c>
      <c r="X16" s="131"/>
      <c r="Y16" s="132" t="str">
        <f t="shared" si="9"/>
        <v/>
      </c>
      <c r="Z16" s="131"/>
      <c r="AA16" s="128">
        <f t="shared" si="10"/>
        <v>1</v>
      </c>
      <c r="AB16" s="129"/>
      <c r="AC16" s="130" t="str">
        <f t="shared" si="11"/>
        <v/>
      </c>
      <c r="AD16" s="131"/>
      <c r="AE16" s="130" t="str">
        <f t="shared" si="12"/>
        <v/>
      </c>
      <c r="AF16" s="147"/>
      <c r="AG16" s="128">
        <f t="shared" si="13"/>
        <v>1</v>
      </c>
      <c r="AH16" s="129"/>
      <c r="AI16" s="130" t="str">
        <f t="shared" si="14"/>
        <v/>
      </c>
      <c r="AJ16" s="131"/>
      <c r="AK16" s="132" t="str">
        <f t="shared" si="15"/>
        <v/>
      </c>
      <c r="AL16" s="131"/>
      <c r="AM16" s="128">
        <f t="shared" si="16"/>
        <v>1</v>
      </c>
      <c r="AN16" s="129"/>
      <c r="AO16" s="130" t="str">
        <f t="shared" si="17"/>
        <v/>
      </c>
      <c r="AP16" s="131"/>
      <c r="AQ16" s="130" t="str">
        <f t="shared" si="18"/>
        <v/>
      </c>
      <c r="AR16" s="147"/>
      <c r="AS16" s="128">
        <f t="shared" si="19"/>
        <v>1</v>
      </c>
      <c r="AT16" s="129"/>
      <c r="AU16" s="130" t="str">
        <f t="shared" si="20"/>
        <v/>
      </c>
      <c r="AV16" s="131"/>
      <c r="AW16" s="132" t="str">
        <f t="shared" si="21"/>
        <v/>
      </c>
      <c r="AX16" s="131"/>
      <c r="AY16" s="128">
        <f t="shared" si="22"/>
        <v>1</v>
      </c>
      <c r="AZ16" s="129"/>
      <c r="BA16" s="130" t="str">
        <f t="shared" si="23"/>
        <v/>
      </c>
      <c r="BB16" s="131"/>
      <c r="BC16" s="130" t="str">
        <f t="shared" si="24"/>
        <v/>
      </c>
      <c r="BD16" s="147"/>
      <c r="BE16" s="128">
        <f t="shared" si="25"/>
        <v>1</v>
      </c>
      <c r="BF16" s="129"/>
      <c r="BG16" s="130" t="str">
        <f t="shared" si="26"/>
        <v/>
      </c>
      <c r="BH16" s="131"/>
      <c r="BI16" s="132" t="str">
        <f t="shared" si="27"/>
        <v/>
      </c>
      <c r="BJ16" s="131"/>
      <c r="BK16" s="128">
        <f t="shared" si="28"/>
        <v>1</v>
      </c>
      <c r="BL16" s="129"/>
      <c r="BM16" s="130" t="str">
        <f t="shared" si="29"/>
        <v/>
      </c>
      <c r="BN16" s="131"/>
      <c r="BO16" s="130" t="str">
        <f t="shared" si="30"/>
        <v/>
      </c>
      <c r="BP16" s="147"/>
      <c r="BQ16" s="25"/>
      <c r="BR16" s="136" t="str">
        <f>IF(CG14=13,CONCATENATE("Stillingen efter ",A1,":"),CONCATENATE("Stillingen efter ",DB!D1,". runde",":"))</f>
        <v>Stillingen efter 17. runde:</v>
      </c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29">
        <f>CH21/CI21</f>
        <v>7.25</v>
      </c>
      <c r="CH16" s="16">
        <f>IF(AM32="",DB28,0)</f>
        <v>6</v>
      </c>
      <c r="CI16" s="16">
        <f>IF(AM32="",1,0)</f>
        <v>1</v>
      </c>
      <c r="CJ16" s="16" t="str">
        <f>IF(AN26=DB!K6,DB!W6,IF(AN26=DB!K7,DB!W7,IF(AN26=DB!K8,DB!W8,IF(AN26=DB!K9,DB!W9,IF(AN26=DB!K10,DB!W10,IF(AN26=DB!K11,DB!W11,IF(AN26=DB!K12,DB!W12,IF(AN26=DB!K13,DB!W13,CK16))))))))</f>
        <v/>
      </c>
      <c r="CK16" s="16" t="str">
        <f>IF(AN26=DB!K14,DB!W14,IF(AN26=DB!K15,DB!W15,IF(AN26=DB!K16,DB!W16,IF(AN26=DB!K17,DB!W17,IF(AN26=DB!K18,DB!W18,IF(AN26=DB!K19,DB!W19,IF(AN26=DB!K20,DB!W20,IF(AN26=DB!K21,DB!W21,CL16))))))))</f>
        <v/>
      </c>
      <c r="CL16" s="16" t="str">
        <f>IF(AN26=DB!K22,DB!W22,IF(AN26=DB!K23,DB!W23,IF(AN26=DB!K24,DB!W24,DB!W25)))</f>
        <v/>
      </c>
      <c r="CM16" s="16">
        <f>IF(J26=Rækker!B5,Rækker!B10,IF(J26=Rækker!D5,Rækker!D10,IF(J26=Rækker!F5,Rækker!F10,IF(J26=Rækker!H5,Rækker!H10,IF(J26=Rækker!J5,Rækker!J10,IF(J26=Rækker!L5,Rækker!L10,IF(J26=Rækker!N5,Rækker!N10,IF(J26=Rækker!P5,Rækker!P10,CN16))))))))</f>
        <v>2</v>
      </c>
      <c r="CN16" s="16">
        <f>IF(J26=Rækker!R5,Rækker!R10,IF(J26=Rækker!T5,Rækker!T10,IF(J26=Rækker!V5,Rækker!V10,IF(J26=Rækker!X5,Rækker!X10,IF(J26=Rækker!Z5,Rækker!Z10,IF(J26=Rækker!AB5,Rækker!AB10,IF(J26=Rækker!AD5,Rækker!AD10,IF(J26=Rækker!AF5,Rækker!AF10,CO16))))))))</f>
        <v>0</v>
      </c>
      <c r="CO16" s="16">
        <f>IF(J26=Rækker!AH5,Rækker!AH10,IF(J26=Rækker!AJ5,Rækker!AJ10,IF(J26=Rækker!AL5,Rækker!AL10,IF(J26=Rækker!AN5,Rækker!AN10,0))))</f>
        <v>0</v>
      </c>
      <c r="CP16" s="16">
        <f>IF(P26=Rækker!B5,Rækker!B10,IF(P26=Rækker!D5,Rækker!D10,IF(P26=Rækker!F5,Rækker!F10,IF(P26=Rækker!H5,Rækker!H10,IF(P26=Rækker!J5,Rækker!J10,IF(P26=Rækker!L5,Rækker!L10,IF(P26=Rækker!N5,Rækker!N10,IF(P26=Rækker!P5,Rækker!P10,CQ16))))))))</f>
        <v>2</v>
      </c>
      <c r="CQ16" s="16">
        <f>IF(P26=Rækker!R5,Rækker!R10,IF(P26=Rækker!T5,Rækker!T10,IF(P26=Rækker!V5,Rækker!V10,IF(P26=Rækker!X5,Rækker!X10,IF(P26=Rækker!Z5,Rækker!Z10,IF(P26=Rækker!AB5,Rækker!AB10,IF(P26=Rækker!AD5,Rækker!AD10,IF(P26=Rækker!AF5,Rækker!AF10,CR16))))))))</f>
        <v>2</v>
      </c>
      <c r="CR16" s="16">
        <f>IF(P26=Rækker!AH5,Rækker!AH10,IF(P26=Rækker!AJ5,Rækker!AJ10,IF(P26=Rækker!AL5,Rækker!AL10,IF(P26=Rækker!AN5,Rækker!AN10,0))))</f>
        <v>0</v>
      </c>
      <c r="CS16" s="16">
        <f>IF(V26=Rækker!B5,Rækker!B10,IF(V26=Rækker!D5,Rækker!D10,IF(V26=Rækker!F5,Rækker!F10,IF(V26=Rækker!H5,Rækker!H10,IF(V26=Rækker!J5,Rækker!J10,IF(V26=Rækker!L5,Rækker!L10,IF(V26=Rækker!N5,Rækker!N10,IF(V26=Rækker!P5,Rækker!P10,CT16))))))))</f>
        <v>2</v>
      </c>
      <c r="CT16" s="16">
        <f>IF(V26=Rækker!R5,Rækker!R10,IF(V26=Rækker!T5,Rækker!T10,IF(V26=Rækker!V5,Rækker!V10,IF(V26=Rækker!X5,Rækker!X10,IF(V26=Rækker!Z5,Rækker!Z10,IF(V26=Rækker!AB5,Rækker!AB10,IF(V26=Rækker!AD5,Rækker!AD10,IF(V26=Rækker!AF5,Rækker!AF10,CU16))))))))</f>
        <v>2</v>
      </c>
      <c r="CU16" s="16">
        <f>IF(V26=Rækker!AH5,Rækker!AH10,IF(V26=Rækker!AJ5,Rækker!AJ10,IF(V26=Rækker!AL5,Rækker!AL10,IF(V26=Rækker!AN5,Rækker!AN10,0))))</f>
        <v>2</v>
      </c>
      <c r="CV16" s="16">
        <f>IF(AB26=Rækker!B5,Rækker!B10,IF(AB26=Rækker!D5,Rækker!D10,IF(AB26=Rækker!F5,Rækker!F10,IF(AB26=Rækker!H5,Rækker!H10,IF(AB26=Rækker!J5,Rækker!J10,IF(AB26=Rækker!L5,Rækker!L10,IF(AB26=Rækker!N5,Rækker!N10,IF(AB26=Rækker!P5,Rækker!P10,CW16))))))))</f>
        <v>2</v>
      </c>
      <c r="CW16" s="16">
        <f>IF(AB26=Rækker!R5,Rækker!R10,IF(AB26=Rækker!T5,Rækker!T10,IF(AB26=Rækker!V5,Rækker!V10,IF(AB26=Rækker!X5,Rækker!X10,IF(AB26=Rækker!Z5,Rækker!Z10,IF(AB26=Rækker!AB5,Rækker!AB10,IF(AB26=Rækker!AD5,Rækker!AD10,IF(AB26=Rækker!AF5,Rækker!AF10,CX16))))))))</f>
        <v>2</v>
      </c>
      <c r="CX16" s="16">
        <f>IF(AB26=Rækker!AH5,Rækker!AH10,IF(AB26=Rækker!AJ5,Rækker!AJ10,IF(AB26=Rækker!AL5,Rækker!AL10,IF(AB26=Rækker!AN5,Rækker!AN10,0))))</f>
        <v>2</v>
      </c>
      <c r="CY16" s="16">
        <f>IF(AH26=Rækker!B5,Rækker!B10,IF(AH26=Rækker!D5,Rækker!D10,IF(AH26=Rækker!F5,Rækker!F10,IF(AH26=Rækker!H5,Rækker!H10,IF(AH26=Rækker!J5,Rækker!J10,IF(AH26=Rækker!L5,Rækker!L10,IF(AH26=Rækker!N5,Rækker!N10,IF(AH26=Rækker!P5,Rækker!P10,CZ16))))))))</f>
        <v>2</v>
      </c>
      <c r="CZ16" s="16">
        <f>IF(AH26=Rækker!R5,Rækker!R10,IF(AH26=Rækker!T5,Rækker!T10,IF(AH26=Rækker!V5,Rækker!V10,IF(AH26=Rækker!X5,Rækker!X10,IF(AH26=Rækker!Z5,Rækker!Z10,IF(AH26=Rækker!AB5,Rækker!AB10,IF(AH26=Rækker!AD5,Rækker!AD10,IF(AH26=Rækker!AF5,Rækker!AF10,DA16))))))))</f>
        <v>2</v>
      </c>
      <c r="DA16" s="16">
        <f>IF(AH26=Rækker!AH5,Rækker!AH10,IF(AH26=Rækker!AJ5,Rækker!AJ10,IF(AH26=Rækker!AL5,Rækker!AL10,IF(AH26=Rækker!AN5,Rækker!AN10,0))))</f>
        <v>0</v>
      </c>
      <c r="DB16" s="16">
        <f>IF(AN26=Rækker!B5,Rækker!B10,IF(AN26=Rækker!D5,Rækker!D10,IF(AN26=Rækker!F5,Rækker!F10,IF(AN26=Rækker!H5,Rækker!H10,IF(AN26=Rækker!J5,Rækker!J10,IF(AN26=Rækker!L5,Rækker!L10,IF(AN26=Rækker!N5,Rækker!N10,IF(AN26=Rækker!P5,Rækker!P10,DC16))))))))</f>
        <v>2</v>
      </c>
      <c r="DC16" s="16">
        <f>IF(AN26=Rækker!R5,Rækker!R10,IF(AN26=Rækker!T5,Rækker!T10,IF(AN26=Rækker!V5,Rækker!V10,IF(AN26=Rækker!X5,Rækker!X10,IF(AN26=Rækker!Z5,Rækker!Z10,IF(AN26=Rækker!AB5,Rækker!AB10,IF(AN26=Rækker!AD5,Rækker!AD10,IF(AN26=Rækker!AF5,Rækker!AF10,DD16))))))))</f>
        <v>2</v>
      </c>
      <c r="DD16" s="16">
        <f>IF(AN26=Rækker!AH5,Rækker!AH10,IF(AN26=Rækker!AJ5,Rækker!AJ10,IF(AN26=Rækker!AL5,Rækker!AL10,IF(AN26=Rækker!AN5,Rækker!AN10,0))))</f>
        <v>0</v>
      </c>
      <c r="DE16" s="16" t="str">
        <f>IF(AT26=Rækker!B5,Rækker!B10,IF(AT26=Rækker!D5,Rækker!D10,IF(AT26=Rækker!F5,Rækker!F10,IF(AT26=Rækker!H5,Rækker!H10,IF(AT26=Rækker!J5,Rækker!J10,IF(AT26=Rækker!L5,Rækker!L10,IF(AT26=Rækker!N5,Rækker!N10,IF(AT26=Rækker!P5,Rækker!P10,DF16))))))))</f>
        <v>x</v>
      </c>
      <c r="DF16" s="16">
        <f>IF(AT26=Rækker!R5,Rækker!R10,IF(AT26=Rækker!T5,Rækker!T10,IF(AT26=Rækker!V5,Rækker!V10,IF(AT26=Rækker!X5,Rækker!X10,IF(AT26=Rækker!Z5,Rækker!Z10,IF(AT26=Rækker!AB5,Rækker!AB10,IF(AT26=Rækker!AD5,Rækker!AD10,IF(AT26=Rækker!AF5,Rækker!AF10,DG16))))))))</f>
        <v>0</v>
      </c>
      <c r="DG16" s="16">
        <f>IF(AT26=Rækker!AH5,Rækker!AH10,IF(AT26=Rækker!AJ5,Rækker!AJ10,IF(AT26=Rækker!AL5,Rækker!AL10,IF(AT26=Rækker!AN5,Rækker!AN10,0))))</f>
        <v>0</v>
      </c>
      <c r="DH16" s="16">
        <f>IF(AZ26=Rækker!B5,Rækker!B10,IF(AZ26=Rækker!D5,Rækker!D10,IF(AZ26=Rækker!F5,Rækker!F10,IF(AZ26=Rækker!H5,Rækker!H10,IF(AZ26=Rækker!J5,Rækker!J10,IF(AZ26=Rækker!L5,Rækker!L10,IF(AZ26=Rækker!N5,Rækker!N10,IF(AZ26=Rækker!P5,Rækker!P10,DI16))))))))</f>
        <v>2</v>
      </c>
      <c r="DI16" s="16">
        <f>IF(AZ26=Rækker!R5,Rækker!R10,IF(AZ26=Rækker!T5,Rækker!T10,IF(AZ26=Rækker!V5,Rækker!V10,IF(AZ26=Rækker!X5,Rækker!X10,IF(AZ26=Rækker!Z5,Rækker!Z10,IF(AZ26=Rækker!AB5,Rækker!AB10,IF(AZ26=Rækker!AD5,Rækker!AD10,IF(AZ26=Rækker!AF5,Rækker!AF10,DJ16))))))))</f>
        <v>0</v>
      </c>
      <c r="DJ16" s="16">
        <f>IF(AZ26=Rækker!AH5,Rækker!AH10,IF(AZ26=Rækker!AJ5,Rækker!AJ10,IF(AZ26=Rækker!AL5,Rækker!AL10,IF(AZ26=Rækker!AN5,Rækker!AN10,0))))</f>
        <v>0</v>
      </c>
      <c r="DK16" s="16">
        <f>IF(BF26=Rækker!B5,Rækker!B10,IF(BF26=Rækker!D5,Rækker!D10,IF(BF26=Rækker!F5,Rækker!F10,IF(BF26=Rækker!H5,Rækker!H10,IF(BF26=Rækker!J5,Rækker!J10,IF(BF26=Rækker!L5,Rækker!L10,IF(BF26=Rækker!N5,Rækker!N10,IF(BF26=Rækker!P5,Rækker!P10,DL16))))))))</f>
        <v>2</v>
      </c>
      <c r="DL16" s="16">
        <f>IF(BF26=Rækker!R5,Rækker!R10,IF(BF26=Rækker!T5,Rækker!T10,IF(BF26=Rækker!V5,Rækker!V10,IF(BF26=Rækker!X5,Rækker!X10,IF(BF26=Rækker!Z5,Rækker!Z10,IF(BF26=Rækker!AB5,Rækker!AB10,IF(BF26=Rækker!AD5,Rækker!AD10,IF(BF26=Rækker!AF5,Rækker!AF10,DM16))))))))</f>
        <v>0</v>
      </c>
      <c r="DM16" s="16">
        <f>IF(BF26=Rækker!AH5,Rækker!AH10,IF(BF26=Rækker!AJ5,Rækker!AJ10,IF(BF26=Rækker!AL5,Rækker!AL10,IF(BF26=Rækker!AN5,Rækker!AN10,0))))</f>
        <v>0</v>
      </c>
      <c r="DN16" s="16">
        <f>IF(BL26=Rækker!B5,Rækker!B10,IF(BL26=Rækker!D5,Rækker!D10,IF(BL26=Rækker!F5,Rækker!F10,IF(BL26=Rækker!H5,Rækker!H10,IF(BL26=Rækker!J5,Rækker!J10,IF(BL26=Rækker!L5,Rækker!L10,IF(BL26=Rækker!N5,Rækker!N10,IF(BL26=Rækker!P5,Rækker!P10,DO16))))))))</f>
        <v>2</v>
      </c>
      <c r="DO16" s="16">
        <f>IF(BL26=Rækker!R5,Rækker!R10,IF(BL26=Rækker!T5,Rækker!T10,IF(BL26=Rækker!V5,Rækker!V10,IF(BL26=Rækker!X5,Rækker!X10,IF(BL26=Rækker!Z5,Rækker!Z10,IF(BL26=Rækker!AB5,Rækker!AB10,IF(BL26=Rækker!AD5,Rækker!AD10,IF(BL26=Rækker!AF5,Rækker!AF10,DP16))))))))</f>
        <v>2</v>
      </c>
      <c r="DP16" s="16">
        <f>IF(BL26=Rækker!AH5,Rækker!AH10,IF(BL26=Rækker!AJ5,Rækker!AJ10,IF(BL26=Rækker!AL5,Rækker!AL10,IF(BL26=Rækker!AN5,Rækker!AN10,0))))</f>
        <v>2</v>
      </c>
    </row>
    <row r="17" spans="1:120" ht="14.45" customHeight="1" x14ac:dyDescent="0.15">
      <c r="A17" s="60"/>
      <c r="B17" s="62" t="s">
        <v>64</v>
      </c>
      <c r="C17" s="91" t="str">
        <f>CONCATENATE(Kampe!B11," - ",Kampe!D11,"..........................................................................................")</f>
        <v>Queens Park R - Derby..........................................................................................</v>
      </c>
      <c r="D17" s="91"/>
      <c r="E17" s="91"/>
      <c r="F17" s="92"/>
      <c r="G17" s="61" t="s">
        <v>74</v>
      </c>
      <c r="H17" s="37">
        <v>2</v>
      </c>
      <c r="I17" s="160" t="str">
        <f t="shared" si="1"/>
        <v/>
      </c>
      <c r="J17" s="161"/>
      <c r="K17" s="162" t="str">
        <f t="shared" si="2"/>
        <v/>
      </c>
      <c r="L17" s="161"/>
      <c r="M17" s="162">
        <f t="shared" si="3"/>
        <v>2</v>
      </c>
      <c r="N17" s="163"/>
      <c r="O17" s="164" t="str">
        <f t="shared" si="4"/>
        <v/>
      </c>
      <c r="P17" s="161"/>
      <c r="Q17" s="162" t="str">
        <f t="shared" si="5"/>
        <v/>
      </c>
      <c r="R17" s="161"/>
      <c r="S17" s="162">
        <f t="shared" si="6"/>
        <v>2</v>
      </c>
      <c r="T17" s="163"/>
      <c r="U17" s="140" t="str">
        <f t="shared" si="7"/>
        <v/>
      </c>
      <c r="V17" s="141"/>
      <c r="W17" s="142" t="str">
        <f t="shared" si="8"/>
        <v/>
      </c>
      <c r="X17" s="143"/>
      <c r="Y17" s="144">
        <f t="shared" si="9"/>
        <v>2</v>
      </c>
      <c r="Z17" s="143"/>
      <c r="AA17" s="140" t="str">
        <f t="shared" si="10"/>
        <v/>
      </c>
      <c r="AB17" s="141"/>
      <c r="AC17" s="142" t="str">
        <f t="shared" si="11"/>
        <v/>
      </c>
      <c r="AD17" s="143"/>
      <c r="AE17" s="142">
        <f t="shared" si="12"/>
        <v>2</v>
      </c>
      <c r="AF17" s="148"/>
      <c r="AG17" s="140" t="str">
        <f t="shared" si="13"/>
        <v/>
      </c>
      <c r="AH17" s="141"/>
      <c r="AI17" s="142" t="str">
        <f t="shared" si="14"/>
        <v/>
      </c>
      <c r="AJ17" s="143"/>
      <c r="AK17" s="144">
        <f t="shared" si="15"/>
        <v>2</v>
      </c>
      <c r="AL17" s="143"/>
      <c r="AM17" s="140" t="str">
        <f t="shared" si="16"/>
        <v/>
      </c>
      <c r="AN17" s="141"/>
      <c r="AO17" s="142" t="str">
        <f t="shared" si="17"/>
        <v/>
      </c>
      <c r="AP17" s="143"/>
      <c r="AQ17" s="142">
        <f t="shared" si="18"/>
        <v>2</v>
      </c>
      <c r="AR17" s="148"/>
      <c r="AS17" s="140">
        <f t="shared" si="19"/>
        <v>1</v>
      </c>
      <c r="AT17" s="141"/>
      <c r="AU17" s="142" t="str">
        <f t="shared" si="20"/>
        <v/>
      </c>
      <c r="AV17" s="143"/>
      <c r="AW17" s="144" t="str">
        <f t="shared" si="21"/>
        <v/>
      </c>
      <c r="AX17" s="143"/>
      <c r="AY17" s="140" t="str">
        <f t="shared" si="22"/>
        <v/>
      </c>
      <c r="AZ17" s="141"/>
      <c r="BA17" s="142" t="str">
        <f t="shared" si="23"/>
        <v/>
      </c>
      <c r="BB17" s="143"/>
      <c r="BC17" s="142">
        <f t="shared" si="24"/>
        <v>2</v>
      </c>
      <c r="BD17" s="148"/>
      <c r="BE17" s="140" t="str">
        <f t="shared" si="25"/>
        <v/>
      </c>
      <c r="BF17" s="141"/>
      <c r="BG17" s="142" t="str">
        <f t="shared" si="26"/>
        <v/>
      </c>
      <c r="BH17" s="143"/>
      <c r="BI17" s="144">
        <f t="shared" si="27"/>
        <v>2</v>
      </c>
      <c r="BJ17" s="143"/>
      <c r="BK17" s="140" t="str">
        <f t="shared" si="28"/>
        <v/>
      </c>
      <c r="BL17" s="141"/>
      <c r="BM17" s="142" t="str">
        <f t="shared" si="29"/>
        <v/>
      </c>
      <c r="BN17" s="143"/>
      <c r="BO17" s="142">
        <f t="shared" si="30"/>
        <v>2</v>
      </c>
      <c r="BP17" s="148"/>
      <c r="BQ17" s="25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30">
        <f>ROUND(CG16,0)</f>
        <v>7</v>
      </c>
      <c r="CH17" s="16">
        <f>IF(AS32="",DE28,0)</f>
        <v>7</v>
      </c>
      <c r="CI17" s="16">
        <f>IF(AS32="",1,0)</f>
        <v>1</v>
      </c>
      <c r="CJ17" s="16" t="str">
        <f>IF(AT26=DB!K6,DB!W6,IF(AT26=DB!K7,DB!W7,IF(AT26=DB!K8,DB!W8,IF(AT26=DB!K9,DB!W9,IF(AT26=DB!K10,DB!W10,IF(AT26=DB!K11,DB!W11,IF(AT26=DB!K12,DB!W12,IF(AT26=DB!K13,DB!W13,CK17))))))))</f>
        <v/>
      </c>
      <c r="CK17" s="16" t="str">
        <f>IF(AT26=DB!K14,DB!W14,IF(AT26=DB!K15,DB!W15,IF(AT26=DB!K16,DB!W16,IF(AT26=DB!K17,DB!W17,IF(AT26=DB!K18,DB!W18,IF(AT26=DB!K19,DB!W19,IF(AT26=DB!K20,DB!W20,IF(AT26=DB!K21,DB!W21,CL17))))))))</f>
        <v/>
      </c>
      <c r="CL17" s="16" t="str">
        <f>IF(AT26=DB!K22,DB!W22,IF(AT26=DB!K23,DB!W23,IF(AT26=DB!K24,DB!W24,DB!W25)))</f>
        <v/>
      </c>
      <c r="CM17" s="16" t="str">
        <f>IF(J26=Rækker!B5,Rækker!B11,IF(J26=Rækker!D5,Rækker!D11,IF(J26=Rækker!F5,Rækker!F11,IF(J26=Rækker!H5,Rækker!H11,IF(J26=Rækker!J5,Rækker!J11,IF(J26=Rækker!L5,Rækker!L11,IF(J26=Rækker!N5,Rækker!N11,IF(J26=Rækker!P5,Rækker!P11,CN17))))))))</f>
        <v>x</v>
      </c>
      <c r="CN17" s="16">
        <f>IF(J26=Rækker!R5,Rækker!R11,IF(J26=Rækker!T5,Rækker!T11,IF(J26=Rækker!V5,Rækker!V11,IF(J26=Rækker!X5,Rækker!X11,IF(J26=Rækker!Z5,Rækker!Z11,IF(J26=Rækker!AB5,Rækker!AB11,IF(J26=Rækker!AD5,Rækker!AD11,IF(J26=Rækker!AF5,Rækker!AF11,CO17))))))))</f>
        <v>0</v>
      </c>
      <c r="CO17" s="16">
        <f>IF(J26=Rækker!AH5,Rækker!AH11,IF(J26=Rækker!AJ5,Rækker!AJ11,IF(J26=Rækker!AL5,Rækker!AL11,IF(J26=Rækker!AN5,Rækker!AN11,0))))</f>
        <v>0</v>
      </c>
      <c r="CP17" s="16">
        <f>IF(P26=Rækker!B5,Rækker!B11,IF(P26=Rækker!D5,Rækker!D11,IF(P26=Rækker!F5,Rækker!F11,IF(P26=Rækker!H5,Rækker!H11,IF(P26=Rækker!J5,Rækker!J11,IF(P26=Rækker!L5,Rækker!L11,IF(P26=Rækker!N5,Rækker!N11,IF(P26=Rækker!P5,Rækker!P11,CQ17))))))))</f>
        <v>1</v>
      </c>
      <c r="CQ17" s="16">
        <f>IF(P26=Rækker!R5,Rækker!R11,IF(P26=Rækker!T5,Rækker!T11,IF(P26=Rækker!V5,Rækker!V11,IF(P26=Rækker!X5,Rækker!X11,IF(P26=Rækker!Z5,Rækker!Z11,IF(P26=Rækker!AB5,Rækker!AB11,IF(P26=Rækker!AD5,Rækker!AD11,IF(P26=Rækker!AF5,Rækker!AF11,CR17))))))))</f>
        <v>1</v>
      </c>
      <c r="CR17" s="16">
        <f>IF(P26=Rækker!AH5,Rækker!AH11,IF(P26=Rækker!AJ5,Rækker!AJ11,IF(P26=Rækker!AL5,Rækker!AL11,IF(P26=Rækker!AN5,Rækker!AN11,0))))</f>
        <v>0</v>
      </c>
      <c r="CS17" s="16" t="str">
        <f>IF(V26=Rækker!B5,Rækker!B11,IF(V26=Rækker!D5,Rækker!D11,IF(V26=Rækker!F5,Rækker!F11,IF(V26=Rækker!H5,Rækker!H11,IF(V26=Rækker!J5,Rækker!J11,IF(V26=Rækker!L5,Rækker!L11,IF(V26=Rækker!N5,Rækker!N11,IF(V26=Rækker!P5,Rækker!P11,CT17))))))))</f>
        <v>x</v>
      </c>
      <c r="CT17" s="16" t="str">
        <f>IF(V26=Rækker!R5,Rækker!R11,IF(V26=Rækker!T5,Rækker!T11,IF(V26=Rækker!V5,Rækker!V11,IF(V26=Rækker!X5,Rækker!X11,IF(V26=Rækker!Z5,Rækker!Z11,IF(V26=Rækker!AB5,Rækker!AB11,IF(V26=Rækker!AD5,Rækker!AD11,IF(V26=Rækker!AF5,Rækker!AF11,CU17))))))))</f>
        <v>x</v>
      </c>
      <c r="CU17" s="16" t="str">
        <f>IF(V26=Rækker!AH5,Rækker!AH11,IF(V26=Rækker!AJ5,Rækker!AJ11,IF(V26=Rækker!AL5,Rækker!AL11,IF(V26=Rækker!AN5,Rækker!AN11,0))))</f>
        <v>x</v>
      </c>
      <c r="CV17" s="16">
        <f>IF(AB26=Rækker!B5,Rækker!B11,IF(AB26=Rækker!D5,Rækker!D11,IF(AB26=Rækker!F5,Rækker!F11,IF(AB26=Rækker!H5,Rækker!H11,IF(AB26=Rækker!J5,Rækker!J11,IF(AB26=Rækker!L5,Rækker!L11,IF(AB26=Rækker!N5,Rækker!N11,IF(AB26=Rækker!P5,Rækker!P11,CW17))))))))</f>
        <v>1</v>
      </c>
      <c r="CW17" s="16">
        <f>IF(AB26=Rækker!R5,Rækker!R11,IF(AB26=Rækker!T5,Rækker!T11,IF(AB26=Rækker!V5,Rækker!V11,IF(AB26=Rækker!X5,Rækker!X11,IF(AB26=Rækker!Z5,Rækker!Z11,IF(AB26=Rækker!AB5,Rækker!AB11,IF(AB26=Rækker!AD5,Rækker!AD11,IF(AB26=Rækker!AF5,Rækker!AF11,CX17))))))))</f>
        <v>1</v>
      </c>
      <c r="CX17" s="16">
        <f>IF(AB26=Rækker!AH5,Rækker!AH11,IF(AB26=Rækker!AJ5,Rækker!AJ11,IF(AB26=Rækker!AL5,Rækker!AL11,IF(AB26=Rækker!AN5,Rækker!AN11,0))))</f>
        <v>1</v>
      </c>
      <c r="CY17" s="16">
        <f>IF(AH26=Rækker!B5,Rækker!B11,IF(AH26=Rækker!D5,Rækker!D11,IF(AH26=Rækker!F5,Rækker!F11,IF(AH26=Rækker!H5,Rækker!H11,IF(AH26=Rækker!J5,Rækker!J11,IF(AH26=Rækker!L5,Rækker!L11,IF(AH26=Rækker!N5,Rækker!N11,IF(AH26=Rækker!P5,Rækker!P11,CZ17))))))))</f>
        <v>1</v>
      </c>
      <c r="CZ17" s="16">
        <f>IF(AH26=Rækker!R5,Rækker!R11,IF(AH26=Rækker!T5,Rækker!T11,IF(AH26=Rækker!V5,Rækker!V11,IF(AH26=Rækker!X5,Rækker!X11,IF(AH26=Rækker!Z5,Rækker!Z11,IF(AH26=Rækker!AB5,Rækker!AB11,IF(AH26=Rækker!AD5,Rækker!AD11,IF(AH26=Rækker!AF5,Rækker!AF11,DA17))))))))</f>
        <v>1</v>
      </c>
      <c r="DA17" s="16">
        <f>IF(AH26=Rækker!AH5,Rækker!AH11,IF(AH26=Rækker!AJ5,Rækker!AJ11,IF(AH26=Rækker!AL5,Rækker!AL11,IF(AH26=Rækker!AN5,Rækker!AN11,0))))</f>
        <v>0</v>
      </c>
      <c r="DB17" s="16" t="str">
        <f>IF(AN26=Rækker!B5,Rækker!B11,IF(AN26=Rækker!D5,Rækker!D11,IF(AN26=Rækker!F5,Rækker!F11,IF(AN26=Rækker!H5,Rækker!H11,IF(AN26=Rækker!J5,Rækker!J11,IF(AN26=Rækker!L5,Rækker!L11,IF(AN26=Rækker!N5,Rækker!N11,IF(AN26=Rækker!P5,Rækker!P11,DC17))))))))</f>
        <v>x</v>
      </c>
      <c r="DC17" s="16" t="str">
        <f>IF(AN26=Rækker!R5,Rækker!R11,IF(AN26=Rækker!T5,Rækker!T11,IF(AN26=Rækker!V5,Rækker!V11,IF(AN26=Rækker!X5,Rækker!X11,IF(AN26=Rækker!Z5,Rækker!Z11,IF(AN26=Rækker!AB5,Rækker!AB11,IF(AN26=Rækker!AD5,Rækker!AD11,IF(AN26=Rækker!AF5,Rækker!AF11,DD17))))))))</f>
        <v>x</v>
      </c>
      <c r="DD17" s="16">
        <f>IF(AN26=Rækker!AH5,Rækker!AH11,IF(AN26=Rækker!AJ5,Rækker!AJ11,IF(AN26=Rækker!AL5,Rækker!AL11,IF(AN26=Rækker!AN5,Rækker!AN11,0))))</f>
        <v>0</v>
      </c>
      <c r="DE17" s="16">
        <f>IF(AT26=Rækker!B5,Rækker!B11,IF(AT26=Rækker!D5,Rækker!D11,IF(AT26=Rækker!F5,Rækker!F11,IF(AT26=Rækker!H5,Rækker!H11,IF(AT26=Rækker!J5,Rækker!J11,IF(AT26=Rækker!L5,Rækker!L11,IF(AT26=Rækker!N5,Rækker!N11,IF(AT26=Rækker!P5,Rækker!P11,DF17))))))))</f>
        <v>1</v>
      </c>
      <c r="DF17" s="16">
        <f>IF(AT26=Rækker!R5,Rækker!R11,IF(AT26=Rækker!T5,Rækker!T11,IF(AT26=Rækker!V5,Rækker!V11,IF(AT26=Rækker!X5,Rækker!X11,IF(AT26=Rækker!Z5,Rækker!Z11,IF(AT26=Rækker!AB5,Rækker!AB11,IF(AT26=Rækker!AD5,Rækker!AD11,IF(AT26=Rækker!AF5,Rækker!AF11,DG17))))))))</f>
        <v>0</v>
      </c>
      <c r="DG17" s="16">
        <f>IF(AT26=Rækker!AH5,Rækker!AH11,IF(AT26=Rækker!AJ5,Rækker!AJ11,IF(AT26=Rækker!AL5,Rækker!AL11,IF(AT26=Rækker!AN5,Rækker!AN11,0))))</f>
        <v>0</v>
      </c>
      <c r="DH17" s="16">
        <f>IF(AZ26=Rækker!B5,Rækker!B11,IF(AZ26=Rækker!D5,Rækker!D11,IF(AZ26=Rækker!F5,Rækker!F11,IF(AZ26=Rækker!H5,Rækker!H11,IF(AZ26=Rækker!J5,Rækker!J11,IF(AZ26=Rækker!L5,Rækker!L11,IF(AZ26=Rækker!N5,Rækker!N11,IF(AZ26=Rækker!P5,Rækker!P11,DI17))))))))</f>
        <v>1</v>
      </c>
      <c r="DI17" s="16">
        <f>IF(AZ26=Rækker!R5,Rækker!R11,IF(AZ26=Rækker!T5,Rækker!T11,IF(AZ26=Rækker!V5,Rækker!V11,IF(AZ26=Rækker!X5,Rækker!X11,IF(AZ26=Rækker!Z5,Rækker!Z11,IF(AZ26=Rækker!AB5,Rækker!AB11,IF(AZ26=Rækker!AD5,Rækker!AD11,IF(AZ26=Rækker!AF5,Rækker!AF11,DJ17))))))))</f>
        <v>0</v>
      </c>
      <c r="DJ17" s="16">
        <f>IF(AZ26=Rækker!AH5,Rækker!AH11,IF(AZ26=Rækker!AJ5,Rækker!AJ11,IF(AZ26=Rækker!AL5,Rækker!AL11,IF(AZ26=Rækker!AN5,Rækker!AN11,0))))</f>
        <v>0</v>
      </c>
      <c r="DK17" s="16">
        <f>IF(BF26=Rækker!B5,Rækker!B11,IF(BF26=Rækker!D5,Rækker!D11,IF(BF26=Rækker!F5,Rækker!F11,IF(BF26=Rækker!H5,Rækker!H11,IF(BF26=Rækker!J5,Rækker!J11,IF(BF26=Rækker!L5,Rækker!L11,IF(BF26=Rækker!N5,Rækker!N11,IF(BF26=Rækker!P5,Rækker!P11,DL17))))))))</f>
        <v>1</v>
      </c>
      <c r="DL17" s="16">
        <f>IF(BF26=Rækker!R5,Rækker!R11,IF(BF26=Rækker!T5,Rækker!T11,IF(BF26=Rækker!V5,Rækker!V11,IF(BF26=Rækker!X5,Rækker!X11,IF(BF26=Rækker!Z5,Rækker!Z11,IF(BF26=Rækker!AB5,Rækker!AB11,IF(BF26=Rækker!AD5,Rækker!AD11,IF(BF26=Rækker!AF5,Rækker!AF11,DM17))))))))</f>
        <v>0</v>
      </c>
      <c r="DM17" s="16">
        <f>IF(BF26=Rækker!AH5,Rækker!AH11,IF(BF26=Rækker!AJ5,Rækker!AJ11,IF(BF26=Rækker!AL5,Rækker!AL11,IF(BF26=Rækker!AN5,Rækker!AN11,0))))</f>
        <v>0</v>
      </c>
      <c r="DN17" s="16">
        <f>IF(BL26=Rækker!B5,Rækker!B11,IF(BL26=Rækker!D5,Rækker!D11,IF(BL26=Rækker!F5,Rækker!F11,IF(BL26=Rækker!H5,Rækker!H11,IF(BL26=Rækker!J5,Rækker!J11,IF(BL26=Rækker!L5,Rækker!L11,IF(BL26=Rækker!N5,Rækker!N11,IF(BL26=Rækker!P5,Rækker!P11,DO17))))))))</f>
        <v>1</v>
      </c>
      <c r="DO17" s="16">
        <f>IF(BL26=Rækker!R5,Rækker!R11,IF(BL26=Rækker!T5,Rækker!T11,IF(BL26=Rækker!V5,Rækker!V11,IF(BL26=Rækker!X5,Rækker!X11,IF(BL26=Rækker!Z5,Rækker!Z11,IF(BL26=Rækker!AB5,Rækker!AB11,IF(BL26=Rækker!AD5,Rækker!AD11,IF(BL26=Rækker!AF5,Rækker!AF11,DP17))))))))</f>
        <v>1</v>
      </c>
      <c r="DP17" s="16">
        <f>IF(BL26=Rækker!AH5,Rækker!AH11,IF(BL26=Rækker!AJ5,Rækker!AJ11,IF(BL26=Rækker!AL5,Rækker!AL11,IF(BL26=Rækker!AN5,Rækker!AN11,0))))</f>
        <v>1</v>
      </c>
    </row>
    <row r="18" spans="1:120" ht="14.45" customHeight="1" thickBot="1" x14ac:dyDescent="0.2">
      <c r="A18" s="60"/>
      <c r="B18" s="62" t="s">
        <v>65</v>
      </c>
      <c r="C18" s="91" t="str">
        <f>CONCATENATE(Kampe!B12," - ",Kampe!D12,"..........................................................................................")</f>
        <v>Sheffield U - Preston..........................................................................................</v>
      </c>
      <c r="D18" s="91"/>
      <c r="E18" s="91"/>
      <c r="F18" s="92"/>
      <c r="G18" s="61" t="s">
        <v>74</v>
      </c>
      <c r="H18" s="35">
        <v>2</v>
      </c>
      <c r="I18" s="119">
        <f t="shared" si="1"/>
        <v>1</v>
      </c>
      <c r="J18" s="120"/>
      <c r="K18" s="122" t="str">
        <f t="shared" si="2"/>
        <v/>
      </c>
      <c r="L18" s="120"/>
      <c r="M18" s="122" t="str">
        <f t="shared" si="3"/>
        <v/>
      </c>
      <c r="N18" s="123"/>
      <c r="O18" s="124">
        <f t="shared" si="4"/>
        <v>1</v>
      </c>
      <c r="P18" s="120"/>
      <c r="Q18" s="122" t="str">
        <f t="shared" si="5"/>
        <v/>
      </c>
      <c r="R18" s="120"/>
      <c r="S18" s="122" t="str">
        <f t="shared" si="6"/>
        <v/>
      </c>
      <c r="T18" s="123"/>
      <c r="U18" s="124">
        <f t="shared" si="7"/>
        <v>1</v>
      </c>
      <c r="V18" s="125"/>
      <c r="W18" s="122" t="str">
        <f t="shared" si="8"/>
        <v/>
      </c>
      <c r="X18" s="120"/>
      <c r="Y18" s="119" t="str">
        <f t="shared" si="9"/>
        <v/>
      </c>
      <c r="Z18" s="120"/>
      <c r="AA18" s="124">
        <f t="shared" si="10"/>
        <v>1</v>
      </c>
      <c r="AB18" s="125"/>
      <c r="AC18" s="122" t="str">
        <f t="shared" si="11"/>
        <v/>
      </c>
      <c r="AD18" s="120"/>
      <c r="AE18" s="122" t="str">
        <f t="shared" si="12"/>
        <v/>
      </c>
      <c r="AF18" s="123"/>
      <c r="AG18" s="124">
        <f t="shared" si="13"/>
        <v>1</v>
      </c>
      <c r="AH18" s="125"/>
      <c r="AI18" s="122" t="str">
        <f t="shared" si="14"/>
        <v/>
      </c>
      <c r="AJ18" s="120"/>
      <c r="AK18" s="119" t="str">
        <f t="shared" si="15"/>
        <v/>
      </c>
      <c r="AL18" s="120"/>
      <c r="AM18" s="124">
        <f t="shared" si="16"/>
        <v>1</v>
      </c>
      <c r="AN18" s="125"/>
      <c r="AO18" s="122" t="str">
        <f t="shared" si="17"/>
        <v/>
      </c>
      <c r="AP18" s="120"/>
      <c r="AQ18" s="122" t="str">
        <f t="shared" si="18"/>
        <v/>
      </c>
      <c r="AR18" s="123"/>
      <c r="AS18" s="124">
        <f t="shared" si="19"/>
        <v>1</v>
      </c>
      <c r="AT18" s="125"/>
      <c r="AU18" s="122" t="str">
        <f t="shared" si="20"/>
        <v/>
      </c>
      <c r="AV18" s="120"/>
      <c r="AW18" s="119" t="str">
        <f t="shared" si="21"/>
        <v/>
      </c>
      <c r="AX18" s="120"/>
      <c r="AY18" s="124">
        <f t="shared" si="22"/>
        <v>1</v>
      </c>
      <c r="AZ18" s="125"/>
      <c r="BA18" s="122" t="str">
        <f t="shared" si="23"/>
        <v/>
      </c>
      <c r="BB18" s="120"/>
      <c r="BC18" s="122" t="str">
        <f t="shared" si="24"/>
        <v/>
      </c>
      <c r="BD18" s="123"/>
      <c r="BE18" s="124">
        <f t="shared" si="25"/>
        <v>1</v>
      </c>
      <c r="BF18" s="125"/>
      <c r="BG18" s="122" t="str">
        <f t="shared" si="26"/>
        <v/>
      </c>
      <c r="BH18" s="120"/>
      <c r="BI18" s="119" t="str">
        <f t="shared" si="27"/>
        <v/>
      </c>
      <c r="BJ18" s="120"/>
      <c r="BK18" s="124">
        <f t="shared" si="28"/>
        <v>1</v>
      </c>
      <c r="BL18" s="125"/>
      <c r="BM18" s="122" t="str">
        <f t="shared" si="29"/>
        <v/>
      </c>
      <c r="BN18" s="120"/>
      <c r="BO18" s="122" t="str">
        <f t="shared" si="30"/>
        <v/>
      </c>
      <c r="BP18" s="123"/>
      <c r="BQ18" s="25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8</v>
      </c>
      <c r="CI18" s="16">
        <f>IF(AY32="",1,0)</f>
        <v>1</v>
      </c>
      <c r="CJ18" s="16" t="str">
        <f>IF(AZ26=DB!K6,DB!W6,IF(AZ26=DB!K7,DB!W7,IF(AZ26=DB!K8,DB!W8,IF(AZ26=DB!K9,DB!W9,IF(AZ26=DB!K10,DB!W10,IF(AZ26=DB!K11,DB!W11,IF(AZ26=DB!K12,DB!W12,IF(AZ26=DB!K13,DB!W13,CK18))))))))</f>
        <v/>
      </c>
      <c r="CK18" s="16" t="str">
        <f>IF(AZ26=DB!K14,DB!W14,IF(AZ26=DB!K15,DB!W15,IF(AZ26=DB!K16,DB!W16,IF(AZ26=DB!K17,DB!W17,IF(AZ26=DB!K18,DB!W18,IF(AZ26=DB!K19,DB!W19,IF(AZ26=DB!K20,DB!W20,IF(AZ26=DB!K21,DB!W21,CL18))))))))</f>
        <v/>
      </c>
      <c r="CL18" s="16" t="str">
        <f>IF(AZ26=DB!K22,DB!W22,IF(AZ26=DB!K23,DB!W23,IF(AZ26=DB!K24,DB!W24,DB!W25)))</f>
        <v/>
      </c>
      <c r="CM18" s="16">
        <f>IF(J26=Rækker!B5,Rækker!B12,IF(J26=Rækker!D5,Rækker!D12,IF(J26=Rækker!F5,Rækker!F12,IF(J26=Rækker!H5,Rækker!H12,IF(J26=Rækker!J5,Rækker!J12,IF(J26=Rækker!L5,Rækker!L12,IF(J26=Rækker!N5,Rækker!N12,IF(J26=Rækker!P5,Rækker!P12,CN18))))))))</f>
        <v>1</v>
      </c>
      <c r="CN18" s="16">
        <f>IF(J26=Rækker!R5,Rækker!R12,IF(J26=Rækker!T5,Rækker!T12,IF(J26=Rækker!V5,Rækker!V12,IF(J26=Rækker!X5,Rækker!X12,IF(J26=Rækker!Z5,Rækker!Z12,IF(J26=Rækker!AB5,Rækker!AB12,IF(J26=Rækker!AD5,Rækker!AD12,IF(J26=Rækker!AF5,Rækker!AF12,CO18))))))))</f>
        <v>0</v>
      </c>
      <c r="CO18" s="16">
        <f>IF(J26=Rækker!AH5,Rækker!AH12,IF(J26=Rækker!AJ5,Rækker!AJ12,IF(J26=Rækker!AL5,Rækker!AL12,IF(J26=Rækker!AN5,Rækker!AN12,0))))</f>
        <v>0</v>
      </c>
      <c r="CP18" s="16">
        <f>IF(P26=Rækker!B5,Rækker!B12,IF(P26=Rækker!D5,Rækker!D12,IF(P26=Rækker!F5,Rækker!F12,IF(P26=Rækker!H5,Rækker!H12,IF(P26=Rækker!J5,Rækker!J12,IF(P26=Rækker!L5,Rækker!L12,IF(P26=Rækker!N5,Rækker!N12,IF(P26=Rækker!P5,Rækker!P12,CQ18))))))))</f>
        <v>1</v>
      </c>
      <c r="CQ18" s="16">
        <f>IF(P26=Rækker!R5,Rækker!R12,IF(P26=Rækker!T5,Rækker!T12,IF(P26=Rækker!V5,Rækker!V12,IF(P26=Rækker!X5,Rækker!X12,IF(P26=Rækker!Z5,Rækker!Z12,IF(P26=Rækker!AB5,Rækker!AB12,IF(P26=Rækker!AD5,Rækker!AD12,IF(P26=Rækker!AF5,Rækker!AF12,CR18))))))))</f>
        <v>1</v>
      </c>
      <c r="CR18" s="16">
        <f>IF(P26=Rækker!AH5,Rækker!AH12,IF(P26=Rækker!AJ5,Rækker!AJ12,IF(P26=Rækker!AL5,Rækker!AL12,IF(P26=Rækker!AN5,Rækker!AN12,0))))</f>
        <v>0</v>
      </c>
      <c r="CS18" s="16">
        <f>IF(V26=Rækker!B5,Rækker!B12,IF(V26=Rækker!D5,Rækker!D12,IF(V26=Rækker!F5,Rækker!F12,IF(V26=Rækker!H5,Rækker!H12,IF(V26=Rækker!J5,Rækker!J12,IF(V26=Rækker!L5,Rækker!L12,IF(V26=Rækker!N5,Rækker!N12,IF(V26=Rækker!P5,Rækker!P12,CT18))))))))</f>
        <v>1</v>
      </c>
      <c r="CT18" s="16">
        <f>IF(V26=Rækker!R5,Rækker!R12,IF(V26=Rækker!T5,Rækker!T12,IF(V26=Rækker!V5,Rækker!V12,IF(V26=Rækker!X5,Rækker!X12,IF(V26=Rækker!Z5,Rækker!Z12,IF(V26=Rækker!AB5,Rækker!AB12,IF(V26=Rækker!AD5,Rækker!AD12,IF(V26=Rækker!AF5,Rækker!AF12,CU18))))))))</f>
        <v>1</v>
      </c>
      <c r="CU18" s="16">
        <f>IF(V26=Rækker!AH5,Rækker!AH12,IF(V26=Rækker!AJ5,Rækker!AJ12,IF(V26=Rækker!AL5,Rækker!AL12,IF(V26=Rækker!AN5,Rækker!AN12,0))))</f>
        <v>1</v>
      </c>
      <c r="CV18" s="16">
        <f>IF(AB26=Rækker!B5,Rækker!B12,IF(AB26=Rækker!D5,Rækker!D12,IF(AB26=Rækker!F5,Rækker!F12,IF(AB26=Rækker!H5,Rækker!H12,IF(AB26=Rækker!J5,Rækker!J12,IF(AB26=Rækker!L5,Rækker!L12,IF(AB26=Rækker!N5,Rækker!N12,IF(AB26=Rækker!P5,Rækker!P12,CW18))))))))</f>
        <v>1</v>
      </c>
      <c r="CW18" s="16">
        <f>IF(AB26=Rækker!R5,Rækker!R12,IF(AB26=Rækker!T5,Rækker!T12,IF(AB26=Rækker!V5,Rækker!V12,IF(AB26=Rækker!X5,Rækker!X12,IF(AB26=Rækker!Z5,Rækker!Z12,IF(AB26=Rækker!AB5,Rækker!AB12,IF(AB26=Rækker!AD5,Rækker!AD12,IF(AB26=Rækker!AF5,Rækker!AF12,CX18))))))))</f>
        <v>1</v>
      </c>
      <c r="CX18" s="16">
        <f>IF(AB26=Rækker!AH5,Rækker!AH12,IF(AB26=Rækker!AJ5,Rækker!AJ12,IF(AB26=Rækker!AL5,Rækker!AL12,IF(AB26=Rækker!AN5,Rækker!AN12,0))))</f>
        <v>1</v>
      </c>
      <c r="CY18" s="16">
        <f>IF(AH26=Rækker!B5,Rækker!B12,IF(AH26=Rækker!D5,Rækker!D12,IF(AH26=Rækker!F5,Rækker!F12,IF(AH26=Rækker!H5,Rækker!H12,IF(AH26=Rækker!J5,Rækker!J12,IF(AH26=Rækker!L5,Rækker!L12,IF(AH26=Rækker!N5,Rækker!N12,IF(AH26=Rækker!P5,Rækker!P12,CZ18))))))))</f>
        <v>1</v>
      </c>
      <c r="CZ18" s="16">
        <f>IF(AH26=Rækker!R5,Rækker!R12,IF(AH26=Rækker!T5,Rækker!T12,IF(AH26=Rækker!V5,Rækker!V12,IF(AH26=Rækker!X5,Rækker!X12,IF(AH26=Rækker!Z5,Rækker!Z12,IF(AH26=Rækker!AB5,Rækker!AB12,IF(AH26=Rækker!AD5,Rækker!AD12,IF(AH26=Rækker!AF5,Rækker!AF12,DA18))))))))</f>
        <v>1</v>
      </c>
      <c r="DA18" s="16">
        <f>IF(AH26=Rækker!AH5,Rækker!AH12,IF(AH26=Rækker!AJ5,Rækker!AJ12,IF(AH26=Rækker!AL5,Rækker!AL12,IF(AH26=Rækker!AN5,Rækker!AN12,0))))</f>
        <v>0</v>
      </c>
      <c r="DB18" s="16">
        <f>IF(AN26=Rækker!B5,Rækker!B12,IF(AN26=Rækker!D5,Rækker!D12,IF(AN26=Rækker!F5,Rækker!F12,IF(AN26=Rækker!H5,Rækker!H12,IF(AN26=Rækker!J5,Rækker!J12,IF(AN26=Rækker!L5,Rækker!L12,IF(AN26=Rækker!N5,Rækker!N12,IF(AN26=Rækker!P5,Rækker!P12,DC18))))))))</f>
        <v>1</v>
      </c>
      <c r="DC18" s="16">
        <f>IF(AN26=Rækker!R5,Rækker!R12,IF(AN26=Rækker!T5,Rækker!T12,IF(AN26=Rækker!V5,Rækker!V12,IF(AN26=Rækker!X5,Rækker!X12,IF(AN26=Rækker!Z5,Rækker!Z12,IF(AN26=Rækker!AB5,Rækker!AB12,IF(AN26=Rækker!AD5,Rækker!AD12,IF(AN26=Rækker!AF5,Rækker!AF12,DD18))))))))</f>
        <v>1</v>
      </c>
      <c r="DD18" s="16">
        <f>IF(AN26=Rækker!AH5,Rækker!AH12,IF(AN26=Rækker!AJ5,Rækker!AJ12,IF(AN26=Rækker!AL5,Rækker!AL12,IF(AN26=Rækker!AN5,Rækker!AN12,0))))</f>
        <v>0</v>
      </c>
      <c r="DE18" s="16">
        <f>IF(AT26=Rækker!B5,Rækker!B12,IF(AT26=Rækker!D5,Rækker!D12,IF(AT26=Rækker!F5,Rækker!F12,IF(AT26=Rækker!H5,Rækker!H12,IF(AT26=Rækker!J5,Rækker!J12,IF(AT26=Rækker!L5,Rækker!L12,IF(AT26=Rækker!N5,Rækker!N12,IF(AT26=Rækker!P5,Rækker!P12,DF18))))))))</f>
        <v>1</v>
      </c>
      <c r="DF18" s="16">
        <f>IF(AT26=Rækker!R5,Rækker!R12,IF(AT26=Rækker!T5,Rækker!T12,IF(AT26=Rækker!V5,Rækker!V12,IF(AT26=Rækker!X5,Rækker!X12,IF(AT26=Rækker!Z5,Rækker!Z12,IF(AT26=Rækker!AB5,Rækker!AB12,IF(AT26=Rækker!AD5,Rækker!AD12,IF(AT26=Rækker!AF5,Rækker!AF12,DG18))))))))</f>
        <v>0</v>
      </c>
      <c r="DG18" s="16">
        <f>IF(AT26=Rækker!AH5,Rækker!AH12,IF(AT26=Rækker!AJ5,Rækker!AJ12,IF(AT26=Rækker!AL5,Rækker!AL12,IF(AT26=Rækker!AN5,Rækker!AN12,0))))</f>
        <v>0</v>
      </c>
      <c r="DH18" s="16">
        <f>IF(AZ26=Rækker!B5,Rækker!B12,IF(AZ26=Rækker!D5,Rækker!D12,IF(AZ26=Rækker!F5,Rækker!F12,IF(AZ26=Rækker!H5,Rækker!H12,IF(AZ26=Rækker!J5,Rækker!J12,IF(AZ26=Rækker!L5,Rækker!L12,IF(AZ26=Rækker!N5,Rækker!N12,IF(AZ26=Rækker!P5,Rækker!P12,DI18))))))))</f>
        <v>1</v>
      </c>
      <c r="DI18" s="16">
        <f>IF(AZ26=Rækker!R5,Rækker!R12,IF(AZ26=Rækker!T5,Rækker!T12,IF(AZ26=Rækker!V5,Rækker!V12,IF(AZ26=Rækker!X5,Rækker!X12,IF(AZ26=Rækker!Z5,Rækker!Z12,IF(AZ26=Rækker!AB5,Rækker!AB12,IF(AZ26=Rækker!AD5,Rækker!AD12,IF(AZ26=Rækker!AF5,Rækker!AF12,DJ18))))))))</f>
        <v>0</v>
      </c>
      <c r="DJ18" s="16">
        <f>IF(AZ26=Rækker!AH5,Rækker!AH12,IF(AZ26=Rækker!AJ5,Rækker!AJ12,IF(AZ26=Rækker!AL5,Rækker!AL12,IF(AZ26=Rækker!AN5,Rækker!AN12,0))))</f>
        <v>0</v>
      </c>
      <c r="DK18" s="16">
        <f>IF(BF26=Rækker!B5,Rækker!B12,IF(BF26=Rækker!D5,Rækker!D12,IF(BF26=Rækker!F5,Rækker!F12,IF(BF26=Rækker!H5,Rækker!H12,IF(BF26=Rækker!J5,Rækker!J12,IF(BF26=Rækker!L5,Rækker!L12,IF(BF26=Rækker!N5,Rækker!N12,IF(BF26=Rækker!P5,Rækker!P12,DL18))))))))</f>
        <v>1</v>
      </c>
      <c r="DL18" s="16">
        <f>IF(BF26=Rækker!R5,Rækker!R12,IF(BF26=Rækker!T5,Rækker!T12,IF(BF26=Rækker!V5,Rækker!V12,IF(BF26=Rækker!X5,Rækker!X12,IF(BF26=Rækker!Z5,Rækker!Z12,IF(BF26=Rækker!AB5,Rækker!AB12,IF(BF26=Rækker!AD5,Rækker!AD12,IF(BF26=Rækker!AF5,Rækker!AF12,DM18))))))))</f>
        <v>0</v>
      </c>
      <c r="DM18" s="16">
        <f>IF(BF26=Rækker!AH5,Rækker!AH12,IF(BF26=Rækker!AJ5,Rækker!AJ12,IF(BF26=Rækker!AL5,Rækker!AL12,IF(BF26=Rækker!AN5,Rækker!AN12,0))))</f>
        <v>0</v>
      </c>
      <c r="DN18" s="16" t="str">
        <f>IF(BL26=Rækker!B5,Rækker!B12,IF(BL26=Rækker!D5,Rækker!D12,IF(BL26=Rækker!F5,Rækker!F12,IF(BL26=Rækker!H5,Rækker!H12,IF(BL26=Rækker!J5,Rækker!J12,IF(BL26=Rækker!L5,Rækker!L12,IF(BL26=Rækker!N5,Rækker!N12,IF(BL26=Rækker!P5,Rækker!P12,DO18))))))))</f>
        <v>x</v>
      </c>
      <c r="DO18" s="16" t="str">
        <f>IF(BL26=Rækker!R5,Rækker!R12,IF(BL26=Rækker!T5,Rækker!T12,IF(BL26=Rækker!V5,Rækker!V12,IF(BL26=Rækker!X5,Rækker!X12,IF(BL26=Rækker!Z5,Rækker!Z12,IF(BL26=Rækker!AB5,Rækker!AB12,IF(BL26=Rækker!AD5,Rækker!AD12,IF(BL26=Rækker!AF5,Rækker!AF12,DP18))))))))</f>
        <v>x</v>
      </c>
      <c r="DP18" s="16" t="str">
        <f>IF(BL26=Rækker!AH5,Rækker!AH12,IF(BL26=Rækker!AJ5,Rækker!AJ12,IF(BL26=Rækker!AL5,Rækker!AL12,IF(BL26=Rækker!AN5,Rækker!AN12,0))))</f>
        <v>x</v>
      </c>
    </row>
    <row r="19" spans="1:120" ht="14.45" customHeight="1" thickTop="1" thickBot="1" x14ac:dyDescent="0.2">
      <c r="A19" s="60"/>
      <c r="B19" s="63" t="s">
        <v>66</v>
      </c>
      <c r="C19" s="93" t="str">
        <f>CONCATENATE(Kampe!B13," - ",Kampe!D13,"..........................................................................................")</f>
        <v>Stoke - Portsmouth..........................................................................................</v>
      </c>
      <c r="D19" s="93"/>
      <c r="E19" s="93"/>
      <c r="F19" s="94"/>
      <c r="G19" s="61" t="s">
        <v>74</v>
      </c>
      <c r="H19" s="36">
        <v>2</v>
      </c>
      <c r="I19" s="132" t="str">
        <f t="shared" si="1"/>
        <v/>
      </c>
      <c r="J19" s="131"/>
      <c r="K19" s="130" t="str">
        <f t="shared" si="2"/>
        <v>X</v>
      </c>
      <c r="L19" s="131"/>
      <c r="M19" s="130" t="str">
        <f t="shared" si="3"/>
        <v/>
      </c>
      <c r="N19" s="147"/>
      <c r="O19" s="128" t="str">
        <f t="shared" si="4"/>
        <v/>
      </c>
      <c r="P19" s="131"/>
      <c r="Q19" s="130" t="str">
        <f t="shared" si="5"/>
        <v>X</v>
      </c>
      <c r="R19" s="131"/>
      <c r="S19" s="130" t="str">
        <f t="shared" si="6"/>
        <v/>
      </c>
      <c r="T19" s="147"/>
      <c r="U19" s="128">
        <f t="shared" si="7"/>
        <v>1</v>
      </c>
      <c r="V19" s="129"/>
      <c r="W19" s="130" t="str">
        <f t="shared" si="8"/>
        <v/>
      </c>
      <c r="X19" s="131"/>
      <c r="Y19" s="132" t="str">
        <f t="shared" si="9"/>
        <v/>
      </c>
      <c r="Z19" s="131"/>
      <c r="AA19" s="128" t="str">
        <f t="shared" si="10"/>
        <v/>
      </c>
      <c r="AB19" s="129"/>
      <c r="AC19" s="130" t="str">
        <f t="shared" si="11"/>
        <v>X</v>
      </c>
      <c r="AD19" s="131"/>
      <c r="AE19" s="130" t="str">
        <f t="shared" si="12"/>
        <v/>
      </c>
      <c r="AF19" s="147"/>
      <c r="AG19" s="128" t="str">
        <f t="shared" si="13"/>
        <v/>
      </c>
      <c r="AH19" s="129"/>
      <c r="AI19" s="130" t="str">
        <f t="shared" si="14"/>
        <v>X</v>
      </c>
      <c r="AJ19" s="131"/>
      <c r="AK19" s="132" t="str">
        <f t="shared" si="15"/>
        <v/>
      </c>
      <c r="AL19" s="131"/>
      <c r="AM19" s="128">
        <f t="shared" si="16"/>
        <v>1</v>
      </c>
      <c r="AN19" s="129"/>
      <c r="AO19" s="130" t="str">
        <f t="shared" si="17"/>
        <v/>
      </c>
      <c r="AP19" s="131"/>
      <c r="AQ19" s="130" t="str">
        <f t="shared" si="18"/>
        <v/>
      </c>
      <c r="AR19" s="147"/>
      <c r="AS19" s="128" t="str">
        <f t="shared" si="19"/>
        <v/>
      </c>
      <c r="AT19" s="129"/>
      <c r="AU19" s="130" t="str">
        <f t="shared" si="20"/>
        <v>X</v>
      </c>
      <c r="AV19" s="131"/>
      <c r="AW19" s="132" t="str">
        <f t="shared" si="21"/>
        <v/>
      </c>
      <c r="AX19" s="131"/>
      <c r="AY19" s="128" t="str">
        <f t="shared" si="22"/>
        <v/>
      </c>
      <c r="AZ19" s="129"/>
      <c r="BA19" s="130" t="str">
        <f t="shared" si="23"/>
        <v>X</v>
      </c>
      <c r="BB19" s="131"/>
      <c r="BC19" s="130" t="str">
        <f t="shared" si="24"/>
        <v/>
      </c>
      <c r="BD19" s="147"/>
      <c r="BE19" s="128">
        <f t="shared" si="25"/>
        <v>1</v>
      </c>
      <c r="BF19" s="129"/>
      <c r="BG19" s="130" t="str">
        <f t="shared" si="26"/>
        <v/>
      </c>
      <c r="BH19" s="131"/>
      <c r="BI19" s="132" t="str">
        <f t="shared" si="27"/>
        <v/>
      </c>
      <c r="BJ19" s="131"/>
      <c r="BK19" s="128">
        <f t="shared" si="28"/>
        <v>1</v>
      </c>
      <c r="BL19" s="129"/>
      <c r="BM19" s="130" t="str">
        <f t="shared" si="29"/>
        <v/>
      </c>
      <c r="BN19" s="131"/>
      <c r="BO19" s="130" t="str">
        <f t="shared" si="30"/>
        <v/>
      </c>
      <c r="BP19" s="147"/>
      <c r="BQ19" s="25"/>
      <c r="BR19" s="21" t="str">
        <f>IF(CG14=13,CONCATENATE(DB!BE6,"."),CONCATENATE(DB!BA6,"."))</f>
        <v>1.</v>
      </c>
      <c r="BS19" s="22" t="str">
        <f>IF(CG14=13,DB!BF6,DB!X6)</f>
        <v>Frydkær</v>
      </c>
      <c r="BT19" s="16">
        <f>IF(CG14=13,DB!BM6,DB!AJ6)</f>
        <v>17</v>
      </c>
      <c r="BU19" s="16"/>
      <c r="BV19" s="16">
        <f>IF(CG14=13,DB!BN6,DB!AL6)</f>
        <v>8</v>
      </c>
      <c r="BW19" s="16"/>
      <c r="BX19" s="16">
        <f>IF(CG14=13,DB!BO6,DB!AN6)</f>
        <v>7</v>
      </c>
      <c r="BY19" s="16"/>
      <c r="BZ19" s="16">
        <f>IF(CG14=13,DB!BP6,DB!AP6)</f>
        <v>2</v>
      </c>
      <c r="CA19" s="16"/>
      <c r="CB19" s="21">
        <f>IF(CG14=13,DB!BQ6,DB!AR6)</f>
        <v>121</v>
      </c>
      <c r="CC19" s="16" t="s">
        <v>20</v>
      </c>
      <c r="CD19" s="22">
        <f>IF(CG14=13,DB!BR6,DB!AU6)</f>
        <v>112</v>
      </c>
      <c r="CE19" s="16"/>
      <c r="CF19" s="21">
        <f>IF(CG14=13,DB!BS6,DB!AX6)</f>
        <v>31</v>
      </c>
      <c r="CH19" s="16">
        <f>IF(BE32="",DK28,0)</f>
        <v>8</v>
      </c>
      <c r="CI19" s="16">
        <f>IF(BE32="",1,0)</f>
        <v>1</v>
      </c>
      <c r="CJ19" s="16" t="str">
        <f>IF(BF26=DB!K6,DB!W6,IF(BF26=DB!K7,DB!W7,IF(BF26=DB!K8,DB!W8,IF(BF26=DB!K9,DB!W9,IF(BF26=DB!K10,DB!W10,IF(BF26=DB!K11,DB!W11,IF(BF26=DB!K12,DB!W12,IF(BF26=DB!K13,DB!W13,CK19))))))))</f>
        <v/>
      </c>
      <c r="CK19" s="16" t="str">
        <f>IF(BF26=DB!K14,DB!W14,IF(BF26=DB!K15,DB!W15,IF(BF26=DB!K16,DB!W16,IF(BF26=DB!K17,DB!W17,IF(BF26=DB!K18,DB!W18,IF(BF26=DB!K19,DB!W19,IF(BF26=DB!K20,DB!W20,IF(BF26=DB!K21,DB!W21,CL19))))))))</f>
        <v/>
      </c>
      <c r="CL19" s="16" t="str">
        <f>IF(BF26=DB!K22,DB!W22,IF(BF26=DB!K23,DB!W23,IF(BF26=DB!K24,DB!W24,DB!W25)))</f>
        <v/>
      </c>
      <c r="CM19" s="16">
        <f>IF(J26=Rækker!B5,Rækker!B13,IF(J26=Rækker!D5,Rækker!D13,IF(J26=Rækker!F5,Rækker!F13,IF(J26=Rækker!H5,Rækker!H13,IF(J26=Rækker!J5,Rækker!J13,IF(J26=Rækker!L5,Rækker!L13,IF(J26=Rækker!N5,Rækker!N13,IF(J26=Rækker!P5,Rækker!P13,CN19))))))))</f>
        <v>1</v>
      </c>
      <c r="CN19" s="16">
        <f>IF(J26=Rækker!R5,Rækker!R13,IF(J26=Rækker!T5,Rækker!T13,IF(J26=Rækker!V5,Rækker!V13,IF(J26=Rækker!X5,Rækker!X13,IF(J26=Rækker!Z5,Rækker!Z13,IF(J26=Rækker!AB5,Rækker!AB13,IF(J26=Rækker!AD5,Rækker!AD13,IF(J26=Rækker!AF5,Rækker!AF13,CO19))))))))</f>
        <v>0</v>
      </c>
      <c r="CO19" s="16">
        <f>IF(J26=Rækker!AH5,Rækker!AH13,IF(J26=Rækker!AJ5,Rækker!AJ13,IF(J26=Rækker!AL5,Rækker!AL13,IF(J26=Rækker!AN5,Rækker!AN13,0))))</f>
        <v>0</v>
      </c>
      <c r="CP19" s="16">
        <f>IF(P26=Rækker!B5,Rækker!B13,IF(P26=Rækker!D5,Rækker!D13,IF(P26=Rækker!F5,Rækker!F13,IF(P26=Rækker!H5,Rækker!H13,IF(P26=Rækker!J5,Rækker!J13,IF(P26=Rækker!L5,Rækker!L13,IF(P26=Rækker!N5,Rækker!N13,IF(P26=Rækker!P5,Rækker!P13,CQ19))))))))</f>
        <v>1</v>
      </c>
      <c r="CQ19" s="16">
        <f>IF(P26=Rækker!R5,Rækker!R13,IF(P26=Rækker!T5,Rækker!T13,IF(P26=Rækker!V5,Rækker!V13,IF(P26=Rækker!X5,Rækker!X13,IF(P26=Rækker!Z5,Rækker!Z13,IF(P26=Rækker!AB5,Rækker!AB13,IF(P26=Rækker!AD5,Rækker!AD13,IF(P26=Rækker!AF5,Rækker!AF13,CR19))))))))</f>
        <v>1</v>
      </c>
      <c r="CR19" s="16">
        <f>IF(P26=Rækker!AH5,Rækker!AH13,IF(P26=Rækker!AJ5,Rækker!AJ13,IF(P26=Rækker!AL5,Rækker!AL13,IF(P26=Rækker!AN5,Rækker!AN13,0))))</f>
        <v>0</v>
      </c>
      <c r="CS19" s="16">
        <f>IF(V26=Rækker!B5,Rækker!B13,IF(V26=Rækker!D5,Rækker!D13,IF(V26=Rækker!F5,Rækker!F13,IF(V26=Rækker!H5,Rækker!H13,IF(V26=Rækker!J5,Rækker!J13,IF(V26=Rækker!L5,Rækker!L13,IF(V26=Rækker!N5,Rækker!N13,IF(V26=Rækker!P5,Rækker!P13,CT19))))))))</f>
        <v>1</v>
      </c>
      <c r="CT19" s="16">
        <f>IF(V26=Rækker!R5,Rækker!R13,IF(V26=Rækker!T5,Rækker!T13,IF(V26=Rækker!V5,Rækker!V13,IF(V26=Rækker!X5,Rækker!X13,IF(V26=Rækker!Z5,Rækker!Z13,IF(V26=Rækker!AB5,Rækker!AB13,IF(V26=Rækker!AD5,Rækker!AD13,IF(V26=Rækker!AF5,Rækker!AF13,CU19))))))))</f>
        <v>1</v>
      </c>
      <c r="CU19" s="16">
        <f>IF(V26=Rækker!AH5,Rækker!AH13,IF(V26=Rækker!AJ5,Rækker!AJ13,IF(V26=Rækker!AL5,Rækker!AL13,IF(V26=Rækker!AN5,Rækker!AN13,0))))</f>
        <v>1</v>
      </c>
      <c r="CV19" s="16">
        <f>IF(AB26=Rækker!B5,Rækker!B13,IF(AB26=Rækker!D5,Rækker!D13,IF(AB26=Rækker!F5,Rækker!F13,IF(AB26=Rækker!H5,Rækker!H13,IF(AB26=Rækker!J5,Rækker!J13,IF(AB26=Rækker!L5,Rækker!L13,IF(AB26=Rækker!N5,Rækker!N13,IF(AB26=Rækker!P5,Rækker!P13,CW19))))))))</f>
        <v>1</v>
      </c>
      <c r="CW19" s="16">
        <f>IF(AB26=Rækker!R5,Rækker!R13,IF(AB26=Rækker!T5,Rækker!T13,IF(AB26=Rækker!V5,Rækker!V13,IF(AB26=Rækker!X5,Rækker!X13,IF(AB26=Rækker!Z5,Rækker!Z13,IF(AB26=Rækker!AB5,Rækker!AB13,IF(AB26=Rækker!AD5,Rækker!AD13,IF(AB26=Rækker!AF5,Rækker!AF13,CX19))))))))</f>
        <v>1</v>
      </c>
      <c r="CX19" s="16">
        <f>IF(AB26=Rækker!AH5,Rækker!AH13,IF(AB26=Rækker!AJ5,Rækker!AJ13,IF(AB26=Rækker!AL5,Rækker!AL13,IF(AB26=Rækker!AN5,Rækker!AN13,0))))</f>
        <v>1</v>
      </c>
      <c r="CY19" s="16">
        <f>IF(AH26=Rækker!B5,Rækker!B13,IF(AH26=Rækker!D5,Rækker!D13,IF(AH26=Rækker!F5,Rækker!F13,IF(AH26=Rækker!H5,Rækker!H13,IF(AH26=Rækker!J5,Rækker!J13,IF(AH26=Rækker!L5,Rækker!L13,IF(AH26=Rækker!N5,Rækker!N13,IF(AH26=Rækker!P5,Rækker!P13,CZ19))))))))</f>
        <v>1</v>
      </c>
      <c r="CZ19" s="16">
        <f>IF(AH26=Rækker!R5,Rækker!R13,IF(AH26=Rækker!T5,Rækker!T13,IF(AH26=Rækker!V5,Rækker!V13,IF(AH26=Rækker!X5,Rækker!X13,IF(AH26=Rækker!Z5,Rækker!Z13,IF(AH26=Rækker!AB5,Rækker!AB13,IF(AH26=Rækker!AD5,Rækker!AD13,IF(AH26=Rækker!AF5,Rækker!AF13,DA19))))))))</f>
        <v>1</v>
      </c>
      <c r="DA19" s="16">
        <f>IF(AH26=Rækker!AH5,Rækker!AH13,IF(AH26=Rækker!AJ5,Rækker!AJ13,IF(AH26=Rækker!AL5,Rækker!AL13,IF(AH26=Rækker!AN5,Rækker!AN13,0))))</f>
        <v>0</v>
      </c>
      <c r="DB19" s="16">
        <f>IF(AN26=Rækker!B5,Rækker!B13,IF(AN26=Rækker!D5,Rækker!D13,IF(AN26=Rækker!F5,Rækker!F13,IF(AN26=Rækker!H5,Rækker!H13,IF(AN26=Rækker!J5,Rækker!J13,IF(AN26=Rækker!L5,Rækker!L13,IF(AN26=Rækker!N5,Rækker!N13,IF(AN26=Rækker!P5,Rækker!P13,DC19))))))))</f>
        <v>1</v>
      </c>
      <c r="DC19" s="16">
        <f>IF(AN26=Rækker!R5,Rækker!R13,IF(AN26=Rækker!T5,Rækker!T13,IF(AN26=Rækker!V5,Rækker!V13,IF(AN26=Rækker!X5,Rækker!X13,IF(AN26=Rækker!Z5,Rækker!Z13,IF(AN26=Rækker!AB5,Rækker!AB13,IF(AN26=Rækker!AD5,Rækker!AD13,IF(AN26=Rækker!AF5,Rækker!AF13,DD19))))))))</f>
        <v>1</v>
      </c>
      <c r="DD19" s="16">
        <f>IF(AN26=Rækker!AH5,Rækker!AH13,IF(AN26=Rækker!AJ5,Rækker!AJ13,IF(AN26=Rækker!AL5,Rækker!AL13,IF(AN26=Rækker!AN5,Rækker!AN13,0))))</f>
        <v>0</v>
      </c>
      <c r="DE19" s="16">
        <f>IF(AT26=Rækker!B5,Rækker!B13,IF(AT26=Rækker!D5,Rækker!D13,IF(AT26=Rækker!F5,Rækker!F13,IF(AT26=Rækker!H5,Rækker!H13,IF(AT26=Rækker!J5,Rækker!J13,IF(AT26=Rækker!L5,Rækker!L13,IF(AT26=Rækker!N5,Rækker!N13,IF(AT26=Rækker!P5,Rækker!P13,DF19))))))))</f>
        <v>1</v>
      </c>
      <c r="DF19" s="16">
        <f>IF(AT26=Rækker!R5,Rækker!R13,IF(AT26=Rækker!T5,Rækker!T13,IF(AT26=Rækker!V5,Rækker!V13,IF(AT26=Rækker!X5,Rækker!X13,IF(AT26=Rækker!Z5,Rækker!Z13,IF(AT26=Rækker!AB5,Rækker!AB13,IF(AT26=Rækker!AD5,Rækker!AD13,IF(AT26=Rækker!AF5,Rækker!AF13,DG19))))))))</f>
        <v>0</v>
      </c>
      <c r="DG19" s="16">
        <f>IF(AT26=Rækker!AH5,Rækker!AH13,IF(AT26=Rækker!AJ5,Rækker!AJ13,IF(AT26=Rækker!AL5,Rækker!AL13,IF(AT26=Rækker!AN5,Rækker!AN13,0))))</f>
        <v>0</v>
      </c>
      <c r="DH19" s="16">
        <f>IF(AZ26=Rækker!B5,Rækker!B13,IF(AZ26=Rækker!D5,Rækker!D13,IF(AZ26=Rækker!F5,Rækker!F13,IF(AZ26=Rækker!H5,Rækker!H13,IF(AZ26=Rækker!J5,Rækker!J13,IF(AZ26=Rækker!L5,Rækker!L13,IF(AZ26=Rækker!N5,Rækker!N13,IF(AZ26=Rækker!P5,Rækker!P13,DI19))))))))</f>
        <v>1</v>
      </c>
      <c r="DI19" s="16">
        <f>IF(AZ26=Rækker!R5,Rækker!R13,IF(AZ26=Rækker!T5,Rækker!T13,IF(AZ26=Rækker!V5,Rækker!V13,IF(AZ26=Rækker!X5,Rækker!X13,IF(AZ26=Rækker!Z5,Rækker!Z13,IF(AZ26=Rækker!AB5,Rækker!AB13,IF(AZ26=Rækker!AD5,Rækker!AD13,IF(AZ26=Rækker!AF5,Rækker!AF13,DJ19))))))))</f>
        <v>0</v>
      </c>
      <c r="DJ19" s="16">
        <f>IF(AZ26=Rækker!AH5,Rækker!AH13,IF(AZ26=Rækker!AJ5,Rækker!AJ13,IF(AZ26=Rækker!AL5,Rækker!AL13,IF(AZ26=Rækker!AN5,Rækker!AN13,0))))</f>
        <v>0</v>
      </c>
      <c r="DK19" s="16">
        <f>IF(BF26=Rækker!B5,Rækker!B13,IF(BF26=Rækker!D5,Rækker!D13,IF(BF26=Rækker!F5,Rækker!F13,IF(BF26=Rækker!H5,Rækker!H13,IF(BF26=Rækker!J5,Rækker!J13,IF(BF26=Rækker!L5,Rækker!L13,IF(BF26=Rækker!N5,Rækker!N13,IF(BF26=Rækker!P5,Rækker!P13,DL19))))))))</f>
        <v>1</v>
      </c>
      <c r="DL19" s="16">
        <f>IF(BF26=Rækker!R5,Rækker!R13,IF(BF26=Rækker!T5,Rækker!T13,IF(BF26=Rækker!V5,Rækker!V13,IF(BF26=Rækker!X5,Rækker!X13,IF(BF26=Rækker!Z5,Rækker!Z13,IF(BF26=Rækker!AB5,Rækker!AB13,IF(BF26=Rækker!AD5,Rækker!AD13,IF(BF26=Rækker!AF5,Rækker!AF13,DM19))))))))</f>
        <v>0</v>
      </c>
      <c r="DM19" s="16">
        <f>IF(BF26=Rækker!AH5,Rækker!AH13,IF(BF26=Rækker!AJ5,Rækker!AJ13,IF(BF26=Rækker!AL5,Rækker!AL13,IF(BF26=Rækker!AN5,Rækker!AN13,0))))</f>
        <v>0</v>
      </c>
      <c r="DN19" s="16">
        <f>IF(BL26=Rækker!B5,Rækker!B13,IF(BL26=Rækker!D5,Rækker!D13,IF(BL26=Rækker!F5,Rækker!F13,IF(BL26=Rækker!H5,Rækker!H13,IF(BL26=Rækker!J5,Rækker!J13,IF(BL26=Rækker!L5,Rækker!L13,IF(BL26=Rækker!N5,Rækker!N13,IF(BL26=Rækker!P5,Rækker!P13,DO19))))))))</f>
        <v>1</v>
      </c>
      <c r="DO19" s="16">
        <f>IF(BL26=Rækker!R5,Rækker!R13,IF(BL26=Rækker!T5,Rækker!T13,IF(BL26=Rækker!V5,Rækker!V13,IF(BL26=Rækker!X5,Rækker!X13,IF(BL26=Rækker!Z5,Rækker!Z13,IF(BL26=Rækker!AB5,Rækker!AB13,IF(BL26=Rækker!AD5,Rækker!AD13,IF(BL26=Rækker!AF5,Rækker!AF13,DP19))))))))</f>
        <v>1</v>
      </c>
      <c r="DP19" s="16">
        <f>IF(BL26=Rækker!AH5,Rækker!AH13,IF(BL26=Rækker!AJ5,Rækker!AJ13,IF(BL26=Rækker!AL5,Rækker!AL13,IF(BL26=Rækker!AN5,Rækker!AN13,0))))</f>
        <v>1</v>
      </c>
    </row>
    <row r="20" spans="1:120" ht="14.45" customHeight="1" x14ac:dyDescent="0.15">
      <c r="A20" s="60"/>
      <c r="B20" s="62" t="s">
        <v>67</v>
      </c>
      <c r="C20" s="91" t="str">
        <f>CONCATENATE(Kampe!B14," - ",Kampe!D14,"..........................................................................................")</f>
        <v>Cardiff - Northampton..........................................................................................</v>
      </c>
      <c r="D20" s="91"/>
      <c r="E20" s="91"/>
      <c r="F20" s="92"/>
      <c r="G20" s="61" t="s">
        <v>74</v>
      </c>
      <c r="H20" s="37">
        <v>1</v>
      </c>
      <c r="I20" s="160">
        <f t="shared" si="1"/>
        <v>1</v>
      </c>
      <c r="J20" s="161"/>
      <c r="K20" s="162" t="str">
        <f t="shared" si="2"/>
        <v/>
      </c>
      <c r="L20" s="161"/>
      <c r="M20" s="162" t="str">
        <f t="shared" si="3"/>
        <v/>
      </c>
      <c r="N20" s="163"/>
      <c r="O20" s="164">
        <f t="shared" si="4"/>
        <v>1</v>
      </c>
      <c r="P20" s="161"/>
      <c r="Q20" s="162" t="str">
        <f t="shared" si="5"/>
        <v/>
      </c>
      <c r="R20" s="161"/>
      <c r="S20" s="162" t="str">
        <f t="shared" si="6"/>
        <v/>
      </c>
      <c r="T20" s="163"/>
      <c r="U20" s="140">
        <f t="shared" si="7"/>
        <v>1</v>
      </c>
      <c r="V20" s="141"/>
      <c r="W20" s="142" t="str">
        <f t="shared" si="8"/>
        <v/>
      </c>
      <c r="X20" s="143"/>
      <c r="Y20" s="144" t="str">
        <f t="shared" si="9"/>
        <v/>
      </c>
      <c r="Z20" s="143"/>
      <c r="AA20" s="140">
        <f t="shared" si="10"/>
        <v>1</v>
      </c>
      <c r="AB20" s="141"/>
      <c r="AC20" s="142" t="str">
        <f t="shared" si="11"/>
        <v/>
      </c>
      <c r="AD20" s="143"/>
      <c r="AE20" s="142" t="str">
        <f t="shared" si="12"/>
        <v/>
      </c>
      <c r="AF20" s="148"/>
      <c r="AG20" s="140">
        <f t="shared" si="13"/>
        <v>1</v>
      </c>
      <c r="AH20" s="141"/>
      <c r="AI20" s="142" t="str">
        <f t="shared" si="14"/>
        <v/>
      </c>
      <c r="AJ20" s="143"/>
      <c r="AK20" s="144" t="str">
        <f t="shared" si="15"/>
        <v/>
      </c>
      <c r="AL20" s="143"/>
      <c r="AM20" s="140">
        <f t="shared" si="16"/>
        <v>1</v>
      </c>
      <c r="AN20" s="141"/>
      <c r="AO20" s="142" t="str">
        <f t="shared" si="17"/>
        <v/>
      </c>
      <c r="AP20" s="143"/>
      <c r="AQ20" s="142" t="str">
        <f t="shared" si="18"/>
        <v/>
      </c>
      <c r="AR20" s="148"/>
      <c r="AS20" s="140">
        <f t="shared" si="19"/>
        <v>1</v>
      </c>
      <c r="AT20" s="141"/>
      <c r="AU20" s="142" t="str">
        <f t="shared" si="20"/>
        <v/>
      </c>
      <c r="AV20" s="143"/>
      <c r="AW20" s="144" t="str">
        <f t="shared" si="21"/>
        <v/>
      </c>
      <c r="AX20" s="143"/>
      <c r="AY20" s="140">
        <f t="shared" si="22"/>
        <v>1</v>
      </c>
      <c r="AZ20" s="141"/>
      <c r="BA20" s="142" t="str">
        <f t="shared" si="23"/>
        <v/>
      </c>
      <c r="BB20" s="143"/>
      <c r="BC20" s="142" t="str">
        <f t="shared" si="24"/>
        <v/>
      </c>
      <c r="BD20" s="148"/>
      <c r="BE20" s="140">
        <f t="shared" si="25"/>
        <v>1</v>
      </c>
      <c r="BF20" s="141"/>
      <c r="BG20" s="142" t="str">
        <f t="shared" si="26"/>
        <v/>
      </c>
      <c r="BH20" s="143"/>
      <c r="BI20" s="144" t="str">
        <f t="shared" si="27"/>
        <v/>
      </c>
      <c r="BJ20" s="143"/>
      <c r="BK20" s="140">
        <f t="shared" si="28"/>
        <v>1</v>
      </c>
      <c r="BL20" s="141"/>
      <c r="BM20" s="142" t="str">
        <f t="shared" si="29"/>
        <v/>
      </c>
      <c r="BN20" s="143"/>
      <c r="BO20" s="142" t="str">
        <f t="shared" si="30"/>
        <v/>
      </c>
      <c r="BP20" s="148"/>
      <c r="BQ20" s="25"/>
      <c r="BR20" s="21" t="str">
        <f>IF(CG14=13,CONCATENATE(DB!BE7,"."),CONCATENATE(DB!BA7,"."))</f>
        <v>2.</v>
      </c>
      <c r="BS20" s="22" t="str">
        <f>IF(CG14=13,DB!BF7,DB!X7)</f>
        <v>Arsenal</v>
      </c>
      <c r="BT20" s="16">
        <f>IF(CG14=13,DB!BM7,DB!AJ7)</f>
        <v>17</v>
      </c>
      <c r="BU20" s="16"/>
      <c r="BV20" s="16">
        <f>IF(CG14=13,DB!BN7,DB!AL7)</f>
        <v>8</v>
      </c>
      <c r="BW20" s="16"/>
      <c r="BX20" s="16">
        <f>IF(CG14=13,DB!BO7,DB!AN7)</f>
        <v>6</v>
      </c>
      <c r="BY20" s="16"/>
      <c r="BZ20" s="16">
        <f>IF(CG14=13,DB!BP7,DB!AP7)</f>
        <v>3</v>
      </c>
      <c r="CA20" s="16"/>
      <c r="CB20" s="21">
        <f>IF(CG14=13,DB!BQ7,DB!AR7)</f>
        <v>114</v>
      </c>
      <c r="CC20" s="16" t="s">
        <v>20</v>
      </c>
      <c r="CD20" s="22">
        <f>IF(CG14=13,DB!BR7,DB!AU7)</f>
        <v>110</v>
      </c>
      <c r="CE20" s="16"/>
      <c r="CF20" s="21">
        <f>IF(CG14=13,DB!BS7,DB!AX7)</f>
        <v>30</v>
      </c>
      <c r="CH20" s="16">
        <f>IF(BK32="",DN28,0)</f>
        <v>7</v>
      </c>
      <c r="CI20" s="16">
        <f>IF(BK32="",1,0)</f>
        <v>1</v>
      </c>
      <c r="CJ20" s="16" t="str">
        <f>IF(BL26=DB!K6,DB!W6,IF(BL26=DB!K7,DB!W7,IF(BL26=DB!K8,DB!W8,IF(BL26=DB!K9,DB!W9,IF(BL26=DB!K10,DB!W10,IF(BL26=DB!K11,DB!W11,IF(BL26=DB!K12,DB!W12,IF(BL26=DB!K13,DB!W13,CK20))))))))</f>
        <v/>
      </c>
      <c r="CK20" s="16" t="str">
        <f>IF(BL26=DB!K14,DB!W14,IF(BL26=DB!K15,DB!W15,IF(BL26=DB!K16,DB!W16,IF(BL26=DB!K17,DB!W17,IF(BL26=DB!K18,DB!W18,IF(BL26=DB!K19,DB!W19,IF(BL26=DB!K20,DB!W20,IF(BL26=DB!K21,DB!W21,CL20))))))))</f>
        <v/>
      </c>
      <c r="CL20" s="16" t="str">
        <f>IF(BL26=DB!K22,DB!W22,IF(BL26=DB!K23,DB!W23,IF(BL26=DB!K24,DB!W24,DB!W25)))</f>
        <v/>
      </c>
      <c r="CM20" s="16">
        <f>IF(J26=Rækker!B5,Rækker!B14,IF(J26=Rækker!D5,Rækker!D14,IF(J26=Rækker!F5,Rækker!F14,IF(J26=Rækker!H5,Rækker!H14,IF(J26=Rækker!J5,Rækker!J14,IF(J26=Rækker!L5,Rækker!L14,IF(J26=Rækker!N5,Rækker!N14,IF(J26=Rækker!P5,Rækker!P14,CN20))))))))</f>
        <v>1</v>
      </c>
      <c r="CN20" s="16">
        <f>IF(J26=Rækker!R5,Rækker!R14,IF(J26=Rækker!T5,Rækker!T14,IF(J26=Rækker!V5,Rækker!V14,IF(J26=Rækker!X5,Rækker!X14,IF(J26=Rækker!Z5,Rækker!Z14,IF(J26=Rækker!AB5,Rækker!AB14,IF(J26=Rækker!AD5,Rækker!AD14,IF(J26=Rækker!AF5,Rækker!AF14,CO20))))))))</f>
        <v>0</v>
      </c>
      <c r="CO20" s="16">
        <f>IF(J26=Rækker!AH5,Rækker!AH14,IF(J26=Rækker!AJ5,Rækker!AJ14,IF(J26=Rækker!AL5,Rækker!AL14,IF(J26=Rækker!AN5,Rækker!AN14,0))))</f>
        <v>0</v>
      </c>
      <c r="CP20" s="16">
        <f>IF(P26=Rækker!B5,Rækker!B14,IF(P26=Rækker!D5,Rækker!D14,IF(P26=Rækker!F5,Rækker!F14,IF(P26=Rækker!H5,Rækker!H14,IF(P26=Rækker!J5,Rækker!J14,IF(P26=Rækker!L5,Rækker!L14,IF(P26=Rækker!N5,Rækker!N14,IF(P26=Rækker!P5,Rækker!P14,CQ20))))))))</f>
        <v>1</v>
      </c>
      <c r="CQ20" s="16">
        <f>IF(P26=Rækker!R5,Rækker!R14,IF(P26=Rækker!T5,Rækker!T14,IF(P26=Rækker!V5,Rækker!V14,IF(P26=Rækker!X5,Rækker!X14,IF(P26=Rækker!Z5,Rækker!Z14,IF(P26=Rækker!AB5,Rækker!AB14,IF(P26=Rækker!AD5,Rækker!AD14,IF(P26=Rækker!AF5,Rækker!AF14,CR20))))))))</f>
        <v>1</v>
      </c>
      <c r="CR20" s="16">
        <f>IF(P26=Rækker!AH5,Rækker!AH14,IF(P26=Rækker!AJ5,Rækker!AJ14,IF(P26=Rækker!AL5,Rækker!AL14,IF(P26=Rækker!AN5,Rækker!AN14,0))))</f>
        <v>0</v>
      </c>
      <c r="CS20" s="16">
        <f>IF(V26=Rækker!B5,Rækker!B14,IF(V26=Rækker!D5,Rækker!D14,IF(V26=Rækker!F5,Rækker!F14,IF(V26=Rækker!H5,Rækker!H14,IF(V26=Rækker!J5,Rækker!J14,IF(V26=Rækker!L5,Rækker!L14,IF(V26=Rækker!N5,Rækker!N14,IF(V26=Rækker!P5,Rækker!P14,CT20))))))))</f>
        <v>1</v>
      </c>
      <c r="CT20" s="16">
        <f>IF(V26=Rækker!R5,Rækker!R14,IF(V26=Rækker!T5,Rækker!T14,IF(V26=Rækker!V5,Rækker!V14,IF(V26=Rækker!X5,Rækker!X14,IF(V26=Rækker!Z5,Rækker!Z14,IF(V26=Rækker!AB5,Rækker!AB14,IF(V26=Rækker!AD5,Rækker!AD14,IF(V26=Rækker!AF5,Rækker!AF14,CU20))))))))</f>
        <v>1</v>
      </c>
      <c r="CU20" s="16">
        <f>IF(V26=Rækker!AH5,Rækker!AH14,IF(V26=Rækker!AJ5,Rækker!AJ14,IF(V26=Rækker!AL5,Rækker!AL14,IF(V26=Rækker!AN5,Rækker!AN14,0))))</f>
        <v>1</v>
      </c>
      <c r="CV20" s="16">
        <f>IF(AB26=Rækker!B5,Rækker!B14,IF(AB26=Rækker!D5,Rækker!D14,IF(AB26=Rækker!F5,Rækker!F14,IF(AB26=Rækker!H5,Rækker!H14,IF(AB26=Rækker!J5,Rækker!J14,IF(AB26=Rækker!L5,Rækker!L14,IF(AB26=Rækker!N5,Rækker!N14,IF(AB26=Rækker!P5,Rækker!P14,CW20))))))))</f>
        <v>1</v>
      </c>
      <c r="CW20" s="16">
        <f>IF(AB26=Rækker!R5,Rækker!R14,IF(AB26=Rækker!T5,Rækker!T14,IF(AB26=Rækker!V5,Rækker!V14,IF(AB26=Rækker!X5,Rækker!X14,IF(AB26=Rækker!Z5,Rækker!Z14,IF(AB26=Rækker!AB5,Rækker!AB14,IF(AB26=Rækker!AD5,Rækker!AD14,IF(AB26=Rækker!AF5,Rækker!AF14,CX20))))))))</f>
        <v>1</v>
      </c>
      <c r="CX20" s="16">
        <f>IF(AB26=Rækker!AH5,Rækker!AH14,IF(AB26=Rækker!AJ5,Rækker!AJ14,IF(AB26=Rækker!AL5,Rækker!AL14,IF(AB26=Rækker!AN5,Rækker!AN14,0))))</f>
        <v>1</v>
      </c>
      <c r="CY20" s="16">
        <f>IF(AH26=Rækker!B5,Rækker!B14,IF(AH26=Rækker!D5,Rækker!D14,IF(AH26=Rækker!F5,Rækker!F14,IF(AH26=Rækker!H5,Rækker!H14,IF(AH26=Rækker!J5,Rækker!J14,IF(AH26=Rækker!L5,Rækker!L14,IF(AH26=Rækker!N5,Rækker!N14,IF(AH26=Rækker!P5,Rækker!P14,CZ20))))))))</f>
        <v>1</v>
      </c>
      <c r="CZ20" s="16">
        <f>IF(AH26=Rækker!R5,Rækker!R14,IF(AH26=Rækker!T5,Rækker!T14,IF(AH26=Rækker!V5,Rækker!V14,IF(AH26=Rækker!X5,Rækker!X14,IF(AH26=Rækker!Z5,Rækker!Z14,IF(AH26=Rækker!AB5,Rækker!AB14,IF(AH26=Rækker!AD5,Rækker!AD14,IF(AH26=Rækker!AF5,Rækker!AF14,DA20))))))))</f>
        <v>1</v>
      </c>
      <c r="DA20" s="16">
        <f>IF(AH26=Rækker!AH5,Rækker!AH14,IF(AH26=Rækker!AJ5,Rækker!AJ14,IF(AH26=Rækker!AL5,Rækker!AL14,IF(AH26=Rækker!AN5,Rækker!AN14,0))))</f>
        <v>0</v>
      </c>
      <c r="DB20" s="16">
        <f>IF(AN26=Rækker!B5,Rækker!B14,IF(AN26=Rækker!D5,Rækker!D14,IF(AN26=Rækker!F5,Rækker!F14,IF(AN26=Rækker!H5,Rækker!H14,IF(AN26=Rækker!J5,Rækker!J14,IF(AN26=Rækker!L5,Rækker!L14,IF(AN26=Rækker!N5,Rækker!N14,IF(AN26=Rækker!P5,Rækker!P14,DC20))))))))</f>
        <v>1</v>
      </c>
      <c r="DC20" s="16">
        <f>IF(AN26=Rækker!R5,Rækker!R14,IF(AN26=Rækker!T5,Rækker!T14,IF(AN26=Rækker!V5,Rækker!V14,IF(AN26=Rækker!X5,Rækker!X14,IF(AN26=Rækker!Z5,Rækker!Z14,IF(AN26=Rækker!AB5,Rækker!AB14,IF(AN26=Rækker!AD5,Rækker!AD14,IF(AN26=Rækker!AF5,Rækker!AF14,DD20))))))))</f>
        <v>1</v>
      </c>
      <c r="DD20" s="16">
        <f>IF(AN26=Rækker!AH5,Rækker!AH14,IF(AN26=Rækker!AJ5,Rækker!AJ14,IF(AN26=Rækker!AL5,Rækker!AL14,IF(AN26=Rækker!AN5,Rækker!AN14,0))))</f>
        <v>0</v>
      </c>
      <c r="DE20" s="16">
        <f>IF(AT26=Rækker!B5,Rækker!B14,IF(AT26=Rækker!D5,Rækker!D14,IF(AT26=Rækker!F5,Rækker!F14,IF(AT26=Rækker!H5,Rækker!H14,IF(AT26=Rækker!J5,Rækker!J14,IF(AT26=Rækker!L5,Rækker!L14,IF(AT26=Rækker!N5,Rækker!N14,IF(AT26=Rækker!P5,Rækker!P14,DF20))))))))</f>
        <v>1</v>
      </c>
      <c r="DF20" s="16">
        <f>IF(AT26=Rækker!R5,Rækker!R14,IF(AT26=Rækker!T5,Rækker!T14,IF(AT26=Rækker!V5,Rækker!V14,IF(AT26=Rækker!X5,Rækker!X14,IF(AT26=Rækker!Z5,Rækker!Z14,IF(AT26=Rækker!AB5,Rækker!AB14,IF(AT26=Rækker!AD5,Rækker!AD14,IF(AT26=Rækker!AF5,Rækker!AF14,DG20))))))))</f>
        <v>0</v>
      </c>
      <c r="DG20" s="16">
        <f>IF(AT26=Rækker!AH5,Rækker!AH14,IF(AT26=Rækker!AJ5,Rækker!AJ14,IF(AT26=Rækker!AL5,Rækker!AL14,IF(AT26=Rækker!AN5,Rækker!AN14,0))))</f>
        <v>0</v>
      </c>
      <c r="DH20" s="16">
        <f>IF(AZ26=Rækker!B5,Rækker!B14,IF(AZ26=Rækker!D5,Rækker!D14,IF(AZ26=Rækker!F5,Rækker!F14,IF(AZ26=Rækker!H5,Rækker!H14,IF(AZ26=Rækker!J5,Rækker!J14,IF(AZ26=Rækker!L5,Rækker!L14,IF(AZ26=Rækker!N5,Rækker!N14,IF(AZ26=Rækker!P5,Rækker!P14,DI20))))))))</f>
        <v>1</v>
      </c>
      <c r="DI20" s="16">
        <f>IF(AZ26=Rækker!R5,Rækker!R14,IF(AZ26=Rækker!T5,Rækker!T14,IF(AZ26=Rækker!V5,Rækker!V14,IF(AZ26=Rækker!X5,Rækker!X14,IF(AZ26=Rækker!Z5,Rækker!Z14,IF(AZ26=Rækker!AB5,Rækker!AB14,IF(AZ26=Rækker!AD5,Rækker!AD14,IF(AZ26=Rækker!AF5,Rækker!AF14,DJ20))))))))</f>
        <v>0</v>
      </c>
      <c r="DJ20" s="16">
        <f>IF(AZ26=Rækker!AH5,Rækker!AH14,IF(AZ26=Rækker!AJ5,Rækker!AJ14,IF(AZ26=Rækker!AL5,Rækker!AL14,IF(AZ26=Rækker!AN5,Rækker!AN14,0))))</f>
        <v>0</v>
      </c>
      <c r="DK20" s="16">
        <f>IF(BF26=Rækker!B5,Rækker!B14,IF(BF26=Rækker!D5,Rækker!D14,IF(BF26=Rækker!F5,Rækker!F14,IF(BF26=Rækker!H5,Rækker!H14,IF(BF26=Rækker!J5,Rækker!J14,IF(BF26=Rækker!L5,Rækker!L14,IF(BF26=Rækker!N5,Rækker!N14,IF(BF26=Rækker!P5,Rækker!P14,DL20))))))))</f>
        <v>1</v>
      </c>
      <c r="DL20" s="16">
        <f>IF(BF26=Rækker!R5,Rækker!R14,IF(BF26=Rækker!T5,Rækker!T14,IF(BF26=Rækker!V5,Rækker!V14,IF(BF26=Rækker!X5,Rækker!X14,IF(BF26=Rækker!Z5,Rækker!Z14,IF(BF26=Rækker!AB5,Rækker!AB14,IF(BF26=Rækker!AD5,Rækker!AD14,IF(BF26=Rækker!AF5,Rækker!AF14,DM20))))))))</f>
        <v>0</v>
      </c>
      <c r="DM20" s="16">
        <f>IF(BF26=Rækker!AH5,Rækker!AH14,IF(BF26=Rækker!AJ5,Rækker!AJ14,IF(BF26=Rækker!AL5,Rækker!AL14,IF(BF26=Rækker!AN5,Rækker!AN14,0))))</f>
        <v>0</v>
      </c>
      <c r="DN20" s="16">
        <f>IF(BL26=Rækker!B5,Rækker!B14,IF(BL26=Rækker!D5,Rækker!D14,IF(BL26=Rækker!F5,Rækker!F14,IF(BL26=Rækker!H5,Rækker!H14,IF(BL26=Rækker!J5,Rækker!J14,IF(BL26=Rækker!L5,Rækker!L14,IF(BL26=Rækker!N5,Rækker!N14,IF(BL26=Rækker!P5,Rækker!P14,DO20))))))))</f>
        <v>1</v>
      </c>
      <c r="DO20" s="16">
        <f>IF(BL26=Rækker!R5,Rækker!R14,IF(BL26=Rækker!T5,Rækker!T14,IF(BL26=Rækker!V5,Rækker!V14,IF(BL26=Rækker!X5,Rækker!X14,IF(BL26=Rækker!Z5,Rækker!Z14,IF(BL26=Rækker!AB5,Rækker!AB14,IF(BL26=Rækker!AD5,Rækker!AD14,IF(BL26=Rækker!AF5,Rækker!AF14,DP20))))))))</f>
        <v>1</v>
      </c>
      <c r="DP20" s="16">
        <f>IF(BL26=Rækker!AH5,Rækker!AH14,IF(BL26=Rækker!AJ5,Rækker!AJ14,IF(BL26=Rækker!AL5,Rækker!AL14,IF(BL26=Rækker!AN5,Rækker!AN14,0))))</f>
        <v>1</v>
      </c>
    </row>
    <row r="21" spans="1:120" ht="14.45" customHeight="1" x14ac:dyDescent="0.15">
      <c r="A21" s="60"/>
      <c r="B21" s="62" t="s">
        <v>68</v>
      </c>
      <c r="C21" s="91" t="str">
        <f>CONCATENATE(Kampe!B15," - ",Kampe!D15,"..........................................................................................")</f>
        <v>Blackpool - Leyton Orient..........................................................................................</v>
      </c>
      <c r="D21" s="91"/>
      <c r="E21" s="91"/>
      <c r="F21" s="92"/>
      <c r="G21" s="61" t="s">
        <v>74</v>
      </c>
      <c r="H21" s="35">
        <v>1</v>
      </c>
      <c r="I21" s="119">
        <f t="shared" si="1"/>
        <v>1</v>
      </c>
      <c r="J21" s="120"/>
      <c r="K21" s="122" t="str">
        <f t="shared" si="2"/>
        <v/>
      </c>
      <c r="L21" s="120"/>
      <c r="M21" s="122" t="str">
        <f t="shared" si="3"/>
        <v/>
      </c>
      <c r="N21" s="123"/>
      <c r="O21" s="124">
        <f t="shared" si="4"/>
        <v>1</v>
      </c>
      <c r="P21" s="120"/>
      <c r="Q21" s="122" t="str">
        <f t="shared" si="5"/>
        <v/>
      </c>
      <c r="R21" s="120"/>
      <c r="S21" s="122" t="str">
        <f t="shared" si="6"/>
        <v/>
      </c>
      <c r="T21" s="123"/>
      <c r="U21" s="124">
        <f t="shared" si="7"/>
        <v>1</v>
      </c>
      <c r="V21" s="125"/>
      <c r="W21" s="122" t="str">
        <f t="shared" si="8"/>
        <v/>
      </c>
      <c r="X21" s="120"/>
      <c r="Y21" s="119" t="str">
        <f t="shared" si="9"/>
        <v/>
      </c>
      <c r="Z21" s="120"/>
      <c r="AA21" s="124">
        <f t="shared" si="10"/>
        <v>1</v>
      </c>
      <c r="AB21" s="125"/>
      <c r="AC21" s="122" t="str">
        <f t="shared" si="11"/>
        <v/>
      </c>
      <c r="AD21" s="120"/>
      <c r="AE21" s="122" t="str">
        <f t="shared" si="12"/>
        <v/>
      </c>
      <c r="AF21" s="123"/>
      <c r="AG21" s="124">
        <f t="shared" si="13"/>
        <v>1</v>
      </c>
      <c r="AH21" s="125"/>
      <c r="AI21" s="122" t="str">
        <f t="shared" si="14"/>
        <v/>
      </c>
      <c r="AJ21" s="120"/>
      <c r="AK21" s="119" t="str">
        <f t="shared" si="15"/>
        <v/>
      </c>
      <c r="AL21" s="120"/>
      <c r="AM21" s="124">
        <f t="shared" si="16"/>
        <v>1</v>
      </c>
      <c r="AN21" s="125"/>
      <c r="AO21" s="122" t="str">
        <f t="shared" si="17"/>
        <v/>
      </c>
      <c r="AP21" s="120"/>
      <c r="AQ21" s="122" t="str">
        <f t="shared" si="18"/>
        <v/>
      </c>
      <c r="AR21" s="123"/>
      <c r="AS21" s="124" t="str">
        <f t="shared" si="19"/>
        <v/>
      </c>
      <c r="AT21" s="125"/>
      <c r="AU21" s="122" t="str">
        <f t="shared" si="20"/>
        <v/>
      </c>
      <c r="AV21" s="120"/>
      <c r="AW21" s="119">
        <f t="shared" si="21"/>
        <v>2</v>
      </c>
      <c r="AX21" s="120"/>
      <c r="AY21" s="124">
        <f t="shared" si="22"/>
        <v>1</v>
      </c>
      <c r="AZ21" s="125"/>
      <c r="BA21" s="122" t="str">
        <f t="shared" si="23"/>
        <v/>
      </c>
      <c r="BB21" s="120"/>
      <c r="BC21" s="122" t="str">
        <f t="shared" si="24"/>
        <v/>
      </c>
      <c r="BD21" s="123"/>
      <c r="BE21" s="124">
        <f t="shared" si="25"/>
        <v>1</v>
      </c>
      <c r="BF21" s="125"/>
      <c r="BG21" s="122" t="str">
        <f t="shared" si="26"/>
        <v/>
      </c>
      <c r="BH21" s="120"/>
      <c r="BI21" s="119" t="str">
        <f t="shared" si="27"/>
        <v/>
      </c>
      <c r="BJ21" s="120"/>
      <c r="BK21" s="124">
        <f t="shared" si="28"/>
        <v>1</v>
      </c>
      <c r="BL21" s="125"/>
      <c r="BM21" s="122" t="str">
        <f t="shared" si="29"/>
        <v/>
      </c>
      <c r="BN21" s="120"/>
      <c r="BO21" s="122" t="str">
        <f t="shared" si="30"/>
        <v/>
      </c>
      <c r="BP21" s="123"/>
      <c r="BQ21" s="25"/>
      <c r="BR21" s="21" t="str">
        <f>IF(CG14=13,CONCATENATE(DB!BE8,"."),CONCATENATE(DB!BA8,"."))</f>
        <v>3.</v>
      </c>
      <c r="BS21" s="22" t="str">
        <f>IF(CG14=13,DB!BF8,DB!X8)</f>
        <v>Canary</v>
      </c>
      <c r="BT21" s="16">
        <f>IF(CG14=13,DB!BM8,DB!AJ8)</f>
        <v>17</v>
      </c>
      <c r="BU21" s="16"/>
      <c r="BV21" s="16">
        <f>IF(CG14=13,DB!BN8,DB!AL8)</f>
        <v>7</v>
      </c>
      <c r="BW21" s="16"/>
      <c r="BX21" s="16">
        <f>IF(CG14=13,DB!BO8,DB!AN8)</f>
        <v>7</v>
      </c>
      <c r="BY21" s="16"/>
      <c r="BZ21" s="16">
        <f>IF(CG14=13,DB!BP8,DB!AP8)</f>
        <v>3</v>
      </c>
      <c r="CA21" s="16"/>
      <c r="CB21" s="21">
        <f>IF(CG14=13,DB!BQ8,DB!AR8)</f>
        <v>111</v>
      </c>
      <c r="CC21" s="16" t="s">
        <v>20</v>
      </c>
      <c r="CD21" s="22">
        <f>IF(CG14=13,DB!BR8,DB!AU8)</f>
        <v>107</v>
      </c>
      <c r="CE21" s="16"/>
      <c r="CF21" s="21">
        <f>IF(CG14=13,DB!BS8,DB!AX8)</f>
        <v>28</v>
      </c>
      <c r="CH21" s="16">
        <f>SUM(CH1:CH20)</f>
        <v>145</v>
      </c>
      <c r="CI21" s="16">
        <f>SUM(CI1:CI20)</f>
        <v>20</v>
      </c>
      <c r="CM21" s="16">
        <f>IF(J26=Rækker!B5,Rækker!B15,IF(J26=Rækker!D5,Rækker!D15,IF(J26=Rækker!F5,Rækker!F15,IF(J26=Rækker!H5,Rækker!H15,IF(J26=Rækker!J5,Rækker!J15,IF(J26=Rækker!L5,Rækker!L15,IF(J26=Rækker!N5,Rækker!N15,IF(J26=Rækker!P5,Rækker!P15,CN21))))))))</f>
        <v>2</v>
      </c>
      <c r="CN21" s="16">
        <f>IF(J26=Rækker!R5,Rækker!R15,IF(J26=Rækker!T5,Rækker!T15,IF(J26=Rækker!V5,Rækker!V15,IF(J26=Rækker!X5,Rækker!X15,IF(J26=Rækker!Z5,Rækker!Z15,IF(J26=Rækker!AB5,Rækker!AB15,IF(J26=Rækker!AD5,Rækker!AD15,IF(J26=Rækker!AF5,Rækker!AF15,CO21))))))))</f>
        <v>0</v>
      </c>
      <c r="CO21" s="16">
        <f>IF(J26=Rækker!AH5,Rækker!AH15,IF(J26=Rækker!AJ5,Rækker!AJ15,IF(J26=Rækker!AL5,Rækker!AL15,IF(J26=Rækker!AN5,Rækker!AN15,0))))</f>
        <v>0</v>
      </c>
      <c r="CP21" s="16">
        <f>IF(P26=Rækker!B5,Rækker!B15,IF(P26=Rækker!D5,Rækker!D15,IF(P26=Rækker!F5,Rækker!F15,IF(P26=Rækker!H5,Rækker!H15,IF(P26=Rækker!J5,Rækker!J15,IF(P26=Rækker!L5,Rækker!L15,IF(P26=Rækker!N5,Rækker!N15,IF(P26=Rækker!P5,Rækker!P15,CQ21))))))))</f>
        <v>1</v>
      </c>
      <c r="CQ21" s="16">
        <f>IF(P26=Rækker!R5,Rækker!R15,IF(P26=Rækker!T5,Rækker!T15,IF(P26=Rækker!V5,Rækker!V15,IF(P26=Rækker!X5,Rækker!X15,IF(P26=Rækker!Z5,Rækker!Z15,IF(P26=Rækker!AB5,Rækker!AB15,IF(P26=Rækker!AD5,Rækker!AD15,IF(P26=Rækker!AF5,Rækker!AF15,CR21))))))))</f>
        <v>1</v>
      </c>
      <c r="CR21" s="16">
        <f>IF(P26=Rækker!AH5,Rækker!AH15,IF(P26=Rækker!AJ5,Rækker!AJ15,IF(P26=Rækker!AL5,Rækker!AL15,IF(P26=Rækker!AN5,Rækker!AN15,0))))</f>
        <v>0</v>
      </c>
      <c r="CS21" s="16">
        <f>IF(V26=Rækker!B5,Rækker!B15,IF(V26=Rækker!D5,Rækker!D15,IF(V26=Rækker!F5,Rækker!F15,IF(V26=Rækker!H5,Rækker!H15,IF(V26=Rækker!J5,Rækker!J15,IF(V26=Rækker!L5,Rækker!L15,IF(V26=Rækker!N5,Rækker!N15,IF(V26=Rækker!P5,Rækker!P15,CT21))))))))</f>
        <v>2</v>
      </c>
      <c r="CT21" s="16">
        <f>IF(V26=Rækker!R5,Rækker!R15,IF(V26=Rækker!T5,Rækker!T15,IF(V26=Rækker!V5,Rækker!V15,IF(V26=Rækker!X5,Rækker!X15,IF(V26=Rækker!Z5,Rækker!Z15,IF(V26=Rækker!AB5,Rækker!AB15,IF(V26=Rækker!AD5,Rækker!AD15,IF(V26=Rækker!AF5,Rækker!AF15,CU21))))))))</f>
        <v>2</v>
      </c>
      <c r="CU21" s="16">
        <f>IF(V26=Rækker!AH5,Rækker!AH15,IF(V26=Rækker!AJ5,Rækker!AJ15,IF(V26=Rækker!AL5,Rækker!AL15,IF(V26=Rækker!AN5,Rækker!AN15,0))))</f>
        <v>2</v>
      </c>
      <c r="CV21" s="16">
        <f>IF(AB26=Rækker!B5,Rækker!B15,IF(AB26=Rækker!D5,Rækker!D15,IF(AB26=Rækker!F5,Rækker!F15,IF(AB26=Rækker!H5,Rækker!H15,IF(AB26=Rækker!J5,Rækker!J15,IF(AB26=Rækker!L5,Rækker!L15,IF(AB26=Rækker!N5,Rækker!N15,IF(AB26=Rækker!P5,Rækker!P15,CW21))))))))</f>
        <v>1</v>
      </c>
      <c r="CW21" s="16">
        <f>IF(AB26=Rækker!R5,Rækker!R15,IF(AB26=Rækker!T5,Rækker!T15,IF(AB26=Rækker!V5,Rækker!V15,IF(AB26=Rækker!X5,Rækker!X15,IF(AB26=Rækker!Z5,Rækker!Z15,IF(AB26=Rækker!AB5,Rækker!AB15,IF(AB26=Rækker!AD5,Rækker!AD15,IF(AB26=Rækker!AF5,Rækker!AF15,CX21))))))))</f>
        <v>1</v>
      </c>
      <c r="CX21" s="16">
        <f>IF(AB26=Rækker!AH5,Rækker!AH15,IF(AB26=Rækker!AJ5,Rækker!AJ15,IF(AB26=Rækker!AL5,Rækker!AL15,IF(AB26=Rækker!AN5,Rækker!AN15,0))))</f>
        <v>1</v>
      </c>
      <c r="CY21" s="16">
        <f>IF(AH26=Rækker!B5,Rækker!B15,IF(AH26=Rækker!D5,Rækker!D15,IF(AH26=Rækker!F5,Rækker!F15,IF(AH26=Rækker!H5,Rækker!H15,IF(AH26=Rækker!J5,Rækker!J15,IF(AH26=Rækker!L5,Rækker!L15,IF(AH26=Rækker!N5,Rækker!N15,IF(AH26=Rækker!P5,Rækker!P15,CZ21))))))))</f>
        <v>1</v>
      </c>
      <c r="CZ21" s="16">
        <f>IF(AH26=Rækker!R5,Rækker!R15,IF(AH26=Rækker!T5,Rækker!T15,IF(AH26=Rækker!V5,Rækker!V15,IF(AH26=Rækker!X5,Rækker!X15,IF(AH26=Rækker!Z5,Rækker!Z15,IF(AH26=Rækker!AB5,Rækker!AB15,IF(AH26=Rækker!AD5,Rækker!AD15,IF(AH26=Rækker!AF5,Rækker!AF15,DA21))))))))</f>
        <v>1</v>
      </c>
      <c r="DA21" s="16">
        <f>IF(AH26=Rækker!AH5,Rækker!AH15,IF(AH26=Rækker!AJ5,Rækker!AJ15,IF(AH26=Rækker!AL5,Rækker!AL15,IF(AH26=Rækker!AN5,Rækker!AN15,0))))</f>
        <v>0</v>
      </c>
      <c r="DB21" s="16">
        <f>IF(AN26=Rækker!B5,Rækker!B15,IF(AN26=Rækker!D5,Rækker!D15,IF(AN26=Rækker!F5,Rækker!F15,IF(AN26=Rækker!H5,Rækker!H15,IF(AN26=Rækker!J5,Rækker!J15,IF(AN26=Rækker!L5,Rækker!L15,IF(AN26=Rækker!N5,Rækker!N15,IF(AN26=Rækker!P5,Rækker!P15,DC21))))))))</f>
        <v>1</v>
      </c>
      <c r="DC21" s="16">
        <f>IF(AN26=Rækker!R5,Rækker!R15,IF(AN26=Rækker!T5,Rækker!T15,IF(AN26=Rækker!V5,Rækker!V15,IF(AN26=Rækker!X5,Rækker!X15,IF(AN26=Rækker!Z5,Rækker!Z15,IF(AN26=Rækker!AB5,Rækker!AB15,IF(AN26=Rækker!AD5,Rækker!AD15,IF(AN26=Rækker!AF5,Rækker!AF15,DD21))))))))</f>
        <v>1</v>
      </c>
      <c r="DD21" s="16">
        <f>IF(AN26=Rækker!AH5,Rækker!AH15,IF(AN26=Rækker!AJ5,Rækker!AJ15,IF(AN26=Rækker!AL5,Rækker!AL15,IF(AN26=Rækker!AN5,Rækker!AN15,0))))</f>
        <v>0</v>
      </c>
      <c r="DE21" s="16">
        <f>IF(AT26=Rækker!B5,Rækker!B15,IF(AT26=Rækker!D5,Rækker!D15,IF(AT26=Rækker!F5,Rækker!F15,IF(AT26=Rækker!H5,Rækker!H15,IF(AT26=Rækker!J5,Rækker!J15,IF(AT26=Rækker!L5,Rækker!L15,IF(AT26=Rækker!N5,Rækker!N15,IF(AT26=Rækker!P5,Rækker!P15,DF21))))))))</f>
        <v>2</v>
      </c>
      <c r="DF21" s="16">
        <f>IF(AT26=Rækker!R5,Rækker!R15,IF(AT26=Rækker!T5,Rækker!T15,IF(AT26=Rækker!V5,Rækker!V15,IF(AT26=Rækker!X5,Rækker!X15,IF(AT26=Rækker!Z5,Rækker!Z15,IF(AT26=Rækker!AB5,Rækker!AB15,IF(AT26=Rækker!AD5,Rækker!AD15,IF(AT26=Rækker!AF5,Rækker!AF15,DG21))))))))</f>
        <v>0</v>
      </c>
      <c r="DG21" s="16">
        <f>IF(AT26=Rækker!AH5,Rækker!AH15,IF(AT26=Rækker!AJ5,Rækker!AJ15,IF(AT26=Rækker!AL5,Rækker!AL15,IF(AT26=Rækker!AN5,Rækker!AN15,0))))</f>
        <v>0</v>
      </c>
      <c r="DH21" s="16">
        <f>IF(AZ26=Rækker!B5,Rækker!B15,IF(AZ26=Rækker!D5,Rækker!D15,IF(AZ26=Rækker!F5,Rækker!F15,IF(AZ26=Rækker!H5,Rækker!H15,IF(AZ26=Rækker!J5,Rækker!J15,IF(AZ26=Rækker!L5,Rækker!L15,IF(AZ26=Rækker!N5,Rækker!N15,IF(AZ26=Rækker!P5,Rækker!P15,DI21))))))))</f>
        <v>2</v>
      </c>
      <c r="DI21" s="16">
        <f>IF(AZ26=Rækker!R5,Rækker!R15,IF(AZ26=Rækker!T5,Rækker!T15,IF(AZ26=Rækker!V5,Rækker!V15,IF(AZ26=Rækker!X5,Rækker!X15,IF(AZ26=Rækker!Z5,Rækker!Z15,IF(AZ26=Rækker!AB5,Rækker!AB15,IF(AZ26=Rækker!AD5,Rækker!AD15,IF(AZ26=Rækker!AF5,Rækker!AF15,DJ21))))))))</f>
        <v>0</v>
      </c>
      <c r="DJ21" s="16">
        <f>IF(AZ26=Rækker!AH5,Rækker!AH15,IF(AZ26=Rækker!AJ5,Rækker!AJ15,IF(AZ26=Rækker!AL5,Rækker!AL15,IF(AZ26=Rækker!AN5,Rækker!AN15,0))))</f>
        <v>0</v>
      </c>
      <c r="DK21" s="16">
        <f>IF(BF26=Rækker!B5,Rækker!B15,IF(BF26=Rækker!D5,Rækker!D15,IF(BF26=Rækker!F5,Rækker!F15,IF(BF26=Rækker!H5,Rækker!H15,IF(BF26=Rækker!J5,Rækker!J15,IF(BF26=Rækker!L5,Rækker!L15,IF(BF26=Rækker!N5,Rækker!N15,IF(BF26=Rækker!P5,Rækker!P15,DL21))))))))</f>
        <v>2</v>
      </c>
      <c r="DL21" s="16">
        <f>IF(BF26=Rækker!R5,Rækker!R15,IF(BF26=Rækker!T5,Rækker!T15,IF(BF26=Rækker!V5,Rækker!V15,IF(BF26=Rækker!X5,Rækker!X15,IF(BF26=Rækker!Z5,Rækker!Z15,IF(BF26=Rækker!AB5,Rækker!AB15,IF(BF26=Rækker!AD5,Rækker!AD15,IF(BF26=Rækker!AF5,Rækker!AF15,DM21))))))))</f>
        <v>0</v>
      </c>
      <c r="DM21" s="16">
        <f>IF(BF26=Rækker!AH5,Rækker!AH15,IF(BF26=Rækker!AJ5,Rækker!AJ15,IF(BF26=Rækker!AL5,Rækker!AL15,IF(BF26=Rækker!AN5,Rækker!AN15,0))))</f>
        <v>0</v>
      </c>
      <c r="DN21" s="16">
        <f>IF(BL26=Rækker!B5,Rækker!B15,IF(BL26=Rækker!D5,Rækker!D15,IF(BL26=Rækker!F5,Rækker!F15,IF(BL26=Rækker!H5,Rækker!H15,IF(BL26=Rækker!J5,Rækker!J15,IF(BL26=Rækker!L5,Rækker!L15,IF(BL26=Rækker!N5,Rækker!N15,IF(BL26=Rækker!P5,Rækker!P15,DO21))))))))</f>
        <v>2</v>
      </c>
      <c r="DO21" s="16">
        <f>IF(BL26=Rækker!R5,Rækker!R15,IF(BL26=Rækker!T5,Rækker!T15,IF(BL26=Rækker!V5,Rækker!V15,IF(BL26=Rækker!X5,Rækker!X15,IF(BL26=Rækker!Z5,Rækker!Z15,IF(BL26=Rækker!AB5,Rækker!AB15,IF(BL26=Rækker!AD5,Rækker!AD15,IF(BL26=Rækker!AF5,Rækker!AF15,DP21))))))))</f>
        <v>2</v>
      </c>
      <c r="DP21" s="16">
        <f>IF(BL26=Rækker!AH5,Rækker!AH15,IF(BL26=Rækker!AJ5,Rækker!AJ15,IF(BL26=Rækker!AL5,Rækker!AL15,IF(BL26=Rækker!AN5,Rækker!AN15,0))))</f>
        <v>2</v>
      </c>
    </row>
    <row r="22" spans="1:120" ht="14.45" customHeight="1" x14ac:dyDescent="0.15">
      <c r="A22" s="60"/>
      <c r="B22" s="62" t="s">
        <v>69</v>
      </c>
      <c r="C22" s="91" t="str">
        <f>CONCATENATE(Kampe!B16," - ",Kampe!D16,"..........................................................................................")</f>
        <v>Burton - Exeter..........................................................................................</v>
      </c>
      <c r="D22" s="91"/>
      <c r="E22" s="91"/>
      <c r="F22" s="92"/>
      <c r="G22" s="61" t="s">
        <v>74</v>
      </c>
      <c r="H22" s="35" t="s">
        <v>131</v>
      </c>
      <c r="I22" s="119">
        <f t="shared" si="1"/>
        <v>1</v>
      </c>
      <c r="J22" s="120"/>
      <c r="K22" s="122" t="str">
        <f t="shared" si="2"/>
        <v/>
      </c>
      <c r="L22" s="120"/>
      <c r="M22" s="122" t="str">
        <f t="shared" si="3"/>
        <v/>
      </c>
      <c r="N22" s="123"/>
      <c r="O22" s="124">
        <f t="shared" si="4"/>
        <v>1</v>
      </c>
      <c r="P22" s="120"/>
      <c r="Q22" s="122" t="str">
        <f t="shared" si="5"/>
        <v/>
      </c>
      <c r="R22" s="120"/>
      <c r="S22" s="122" t="str">
        <f t="shared" si="6"/>
        <v/>
      </c>
      <c r="T22" s="123"/>
      <c r="U22" s="124">
        <f t="shared" si="7"/>
        <v>1</v>
      </c>
      <c r="V22" s="125"/>
      <c r="W22" s="122" t="str">
        <f t="shared" si="8"/>
        <v/>
      </c>
      <c r="X22" s="120"/>
      <c r="Y22" s="119" t="str">
        <f t="shared" si="9"/>
        <v/>
      </c>
      <c r="Z22" s="120"/>
      <c r="AA22" s="124">
        <f t="shared" si="10"/>
        <v>1</v>
      </c>
      <c r="AB22" s="125"/>
      <c r="AC22" s="122" t="str">
        <f t="shared" si="11"/>
        <v/>
      </c>
      <c r="AD22" s="120"/>
      <c r="AE22" s="122" t="str">
        <f t="shared" si="12"/>
        <v/>
      </c>
      <c r="AF22" s="123"/>
      <c r="AG22" s="124">
        <f t="shared" si="13"/>
        <v>1</v>
      </c>
      <c r="AH22" s="125"/>
      <c r="AI22" s="122" t="str">
        <f t="shared" si="14"/>
        <v/>
      </c>
      <c r="AJ22" s="120"/>
      <c r="AK22" s="119" t="str">
        <f t="shared" si="15"/>
        <v/>
      </c>
      <c r="AL22" s="120"/>
      <c r="AM22" s="124" t="str">
        <f t="shared" si="16"/>
        <v/>
      </c>
      <c r="AN22" s="125"/>
      <c r="AO22" s="122" t="str">
        <f t="shared" si="17"/>
        <v>X</v>
      </c>
      <c r="AP22" s="120"/>
      <c r="AQ22" s="122" t="str">
        <f t="shared" si="18"/>
        <v/>
      </c>
      <c r="AR22" s="123"/>
      <c r="AS22" s="124">
        <f t="shared" si="19"/>
        <v>1</v>
      </c>
      <c r="AT22" s="125"/>
      <c r="AU22" s="122" t="str">
        <f t="shared" si="20"/>
        <v/>
      </c>
      <c r="AV22" s="120"/>
      <c r="AW22" s="119" t="str">
        <f t="shared" si="21"/>
        <v/>
      </c>
      <c r="AX22" s="120"/>
      <c r="AY22" s="124">
        <f t="shared" si="22"/>
        <v>1</v>
      </c>
      <c r="AZ22" s="125"/>
      <c r="BA22" s="122" t="str">
        <f t="shared" si="23"/>
        <v/>
      </c>
      <c r="BB22" s="120"/>
      <c r="BC22" s="122" t="str">
        <f t="shared" si="24"/>
        <v/>
      </c>
      <c r="BD22" s="123"/>
      <c r="BE22" s="124">
        <f t="shared" si="25"/>
        <v>1</v>
      </c>
      <c r="BF22" s="125"/>
      <c r="BG22" s="122" t="str">
        <f t="shared" si="26"/>
        <v/>
      </c>
      <c r="BH22" s="120"/>
      <c r="BI22" s="119" t="str">
        <f t="shared" si="27"/>
        <v/>
      </c>
      <c r="BJ22" s="120"/>
      <c r="BK22" s="124">
        <f t="shared" si="28"/>
        <v>1</v>
      </c>
      <c r="BL22" s="125"/>
      <c r="BM22" s="122" t="str">
        <f t="shared" si="29"/>
        <v/>
      </c>
      <c r="BN22" s="120"/>
      <c r="BO22" s="122" t="str">
        <f t="shared" si="30"/>
        <v/>
      </c>
      <c r="BP22" s="123"/>
      <c r="BQ22" s="25"/>
      <c r="BR22" s="21" t="str">
        <f>IF(CG14=13,CONCATENATE(DB!BE9,"."),CONCATENATE(DB!BA9,"."))</f>
        <v>4.</v>
      </c>
      <c r="BS22" s="22" t="str">
        <f>IF(CG14=13,DB!BF9,DB!X9)</f>
        <v>Futte</v>
      </c>
      <c r="BT22" s="16">
        <f>IF(CG14=13,DB!BM9,DB!AJ9)</f>
        <v>17</v>
      </c>
      <c r="BU22" s="16"/>
      <c r="BV22" s="16">
        <f>IF(CG14=13,DB!BN9,DB!AL9)</f>
        <v>8</v>
      </c>
      <c r="BW22" s="16"/>
      <c r="BX22" s="16">
        <f>IF(CG14=13,DB!BO9,DB!AN9)</f>
        <v>3</v>
      </c>
      <c r="BY22" s="16"/>
      <c r="BZ22" s="16">
        <f>IF(CG14=13,DB!BP9,DB!AP9)</f>
        <v>6</v>
      </c>
      <c r="CA22" s="16"/>
      <c r="CB22" s="21">
        <f>IF(CG14=13,DB!BQ9,DB!AR9)</f>
        <v>112</v>
      </c>
      <c r="CC22" s="16" t="s">
        <v>20</v>
      </c>
      <c r="CD22" s="22">
        <f>IF(CG14=13,DB!BR9,DB!AU9)</f>
        <v>112</v>
      </c>
      <c r="CE22" s="16"/>
      <c r="CF22" s="21">
        <f>IF(CG14=13,DB!BS9,DB!AX9)</f>
        <v>27</v>
      </c>
      <c r="CM22" s="16">
        <f>IF(J26=Rækker!B5,Rækker!B16,IF(J26=Rækker!D5,Rækker!D16,IF(J26=Rækker!F5,Rækker!F16,IF(J26=Rækker!H5,Rækker!H16,IF(J26=Rækker!J5,Rækker!J16,IF(J26=Rækker!L5,Rækker!L16,IF(J26=Rækker!N5,Rækker!N16,IF(J26=Rækker!P5,Rækker!P16,CN22))))))))</f>
        <v>1</v>
      </c>
      <c r="CN22" s="16">
        <f>IF(J26=Rækker!R5,Rækker!R16,IF(J26=Rækker!T5,Rækker!T16,IF(J26=Rækker!V5,Rækker!V16,IF(J26=Rækker!X5,Rækker!X16,IF(J26=Rækker!Z5,Rækker!Z16,IF(J26=Rækker!AB5,Rækker!AB16,IF(J26=Rækker!AD5,Rækker!AD16,IF(J26=Rækker!AF5,Rækker!AF16,CO22))))))))</f>
        <v>0</v>
      </c>
      <c r="CO22" s="16">
        <f>IF(J26=Rækker!AH5,Rækker!AH16,IF(J26=Rækker!AJ5,Rækker!AJ16,IF(J26=Rækker!AL5,Rækker!AL16,IF(J26=Rækker!AN5,Rækker!AN16,0))))</f>
        <v>0</v>
      </c>
      <c r="CP22" s="16">
        <f>IF(P26=Rækker!B5,Rækker!B16,IF(P26=Rækker!D5,Rækker!D16,IF(P26=Rækker!F5,Rækker!F16,IF(P26=Rækker!H5,Rækker!H16,IF(P26=Rækker!J5,Rækker!J16,IF(P26=Rækker!L5,Rækker!L16,IF(P26=Rækker!N5,Rækker!N16,IF(P26=Rækker!P5,Rækker!P16,CQ22))))))))</f>
        <v>1</v>
      </c>
      <c r="CQ22" s="16">
        <f>IF(P26=Rækker!R5,Rækker!R16,IF(P26=Rækker!T5,Rækker!T16,IF(P26=Rækker!V5,Rækker!V16,IF(P26=Rækker!X5,Rækker!X16,IF(P26=Rækker!Z5,Rækker!Z16,IF(P26=Rækker!AB5,Rækker!AB16,IF(P26=Rækker!AD5,Rækker!AD16,IF(P26=Rækker!AF5,Rækker!AF16,CR22))))))))</f>
        <v>1</v>
      </c>
      <c r="CR22" s="16">
        <f>IF(P26=Rækker!AH5,Rækker!AH16,IF(P26=Rækker!AJ5,Rækker!AJ16,IF(P26=Rækker!AL5,Rækker!AL16,IF(P26=Rækker!AN5,Rækker!AN16,0))))</f>
        <v>0</v>
      </c>
      <c r="CS22" s="16">
        <f>IF(V26=Rækker!B5,Rækker!B16,IF(V26=Rækker!D5,Rækker!D16,IF(V26=Rækker!F5,Rækker!F16,IF(V26=Rækker!H5,Rækker!H16,IF(V26=Rækker!J5,Rækker!J16,IF(V26=Rækker!L5,Rækker!L16,IF(V26=Rækker!N5,Rækker!N16,IF(V26=Rækker!P5,Rækker!P16,CT22))))))))</f>
        <v>1</v>
      </c>
      <c r="CT22" s="16">
        <f>IF(V26=Rækker!R5,Rækker!R16,IF(V26=Rækker!T5,Rækker!T16,IF(V26=Rækker!V5,Rækker!V16,IF(V26=Rækker!X5,Rækker!X16,IF(V26=Rækker!Z5,Rækker!Z16,IF(V26=Rækker!AB5,Rækker!AB16,IF(V26=Rækker!AD5,Rækker!AD16,IF(V26=Rækker!AF5,Rækker!AF16,CU22))))))))</f>
        <v>1</v>
      </c>
      <c r="CU22" s="16">
        <f>IF(V26=Rækker!AH5,Rækker!AH16,IF(V26=Rækker!AJ5,Rækker!AJ16,IF(V26=Rækker!AL5,Rækker!AL16,IF(V26=Rækker!AN5,Rækker!AN16,0))))</f>
        <v>1</v>
      </c>
      <c r="CV22" s="16">
        <f>IF(AB26=Rækker!B5,Rækker!B16,IF(AB26=Rækker!D5,Rækker!D16,IF(AB26=Rækker!F5,Rækker!F16,IF(AB26=Rækker!H5,Rækker!H16,IF(AB26=Rækker!J5,Rækker!J16,IF(AB26=Rækker!L5,Rækker!L16,IF(AB26=Rækker!N5,Rækker!N16,IF(AB26=Rækker!P5,Rækker!P16,CW22))))))))</f>
        <v>1</v>
      </c>
      <c r="CW22" s="16">
        <f>IF(AB26=Rækker!R5,Rækker!R16,IF(AB26=Rækker!T5,Rækker!T16,IF(AB26=Rækker!V5,Rækker!V16,IF(AB26=Rækker!X5,Rækker!X16,IF(AB26=Rækker!Z5,Rækker!Z16,IF(AB26=Rækker!AB5,Rækker!AB16,IF(AB26=Rækker!AD5,Rækker!AD16,IF(AB26=Rækker!AF5,Rækker!AF16,CX22))))))))</f>
        <v>1</v>
      </c>
      <c r="CX22" s="16">
        <f>IF(AB26=Rækker!AH5,Rækker!AH16,IF(AB26=Rækker!AJ5,Rækker!AJ16,IF(AB26=Rækker!AL5,Rækker!AL16,IF(AB26=Rækker!AN5,Rækker!AN16,0))))</f>
        <v>1</v>
      </c>
      <c r="CY22" s="16">
        <f>IF(AH26=Rækker!B5,Rækker!B16,IF(AH26=Rækker!D5,Rækker!D16,IF(AH26=Rækker!F5,Rækker!F16,IF(AH26=Rækker!H5,Rækker!H16,IF(AH26=Rækker!J5,Rækker!J16,IF(AH26=Rækker!L5,Rækker!L16,IF(AH26=Rækker!N5,Rækker!N16,IF(AH26=Rækker!P5,Rækker!P16,CZ22))))))))</f>
        <v>1</v>
      </c>
      <c r="CZ22" s="16">
        <f>IF(AH26=Rækker!R5,Rækker!R16,IF(AH26=Rækker!T5,Rækker!T16,IF(AH26=Rækker!V5,Rækker!V16,IF(AH26=Rækker!X5,Rækker!X16,IF(AH26=Rækker!Z5,Rækker!Z16,IF(AH26=Rækker!AB5,Rækker!AB16,IF(AH26=Rækker!AD5,Rækker!AD16,IF(AH26=Rækker!AF5,Rækker!AF16,DA22))))))))</f>
        <v>1</v>
      </c>
      <c r="DA22" s="16">
        <f>IF(AH26=Rækker!AH5,Rækker!AH16,IF(AH26=Rækker!AJ5,Rækker!AJ16,IF(AH26=Rækker!AL5,Rækker!AL16,IF(AH26=Rækker!AN5,Rækker!AN16,0))))</f>
        <v>0</v>
      </c>
      <c r="DB22" s="16">
        <f>IF(AN26=Rækker!B5,Rækker!B16,IF(AN26=Rækker!D5,Rækker!D16,IF(AN26=Rækker!F5,Rækker!F16,IF(AN26=Rækker!H5,Rækker!H16,IF(AN26=Rækker!J5,Rækker!J16,IF(AN26=Rækker!L5,Rækker!L16,IF(AN26=Rækker!N5,Rækker!N16,IF(AN26=Rækker!P5,Rækker!P16,DC22))))))))</f>
        <v>1</v>
      </c>
      <c r="DC22" s="16">
        <f>IF(AN26=Rækker!R5,Rækker!R16,IF(AN26=Rækker!T5,Rækker!T16,IF(AN26=Rækker!V5,Rækker!V16,IF(AN26=Rækker!X5,Rækker!X16,IF(AN26=Rækker!Z5,Rækker!Z16,IF(AN26=Rækker!AB5,Rækker!AB16,IF(AN26=Rækker!AD5,Rækker!AD16,IF(AN26=Rækker!AF5,Rækker!AF16,DD22))))))))</f>
        <v>1</v>
      </c>
      <c r="DD22" s="16">
        <f>IF(AN26=Rækker!AH5,Rækker!AH16,IF(AN26=Rækker!AJ5,Rækker!AJ16,IF(AN26=Rækker!AL5,Rækker!AL16,IF(AN26=Rækker!AN5,Rækker!AN16,0))))</f>
        <v>0</v>
      </c>
      <c r="DE22" s="16">
        <f>IF(AT26=Rækker!B5,Rækker!B16,IF(AT26=Rækker!D5,Rækker!D16,IF(AT26=Rækker!F5,Rækker!F16,IF(AT26=Rækker!H5,Rækker!H16,IF(AT26=Rækker!J5,Rækker!J16,IF(AT26=Rækker!L5,Rækker!L16,IF(AT26=Rækker!N5,Rækker!N16,IF(AT26=Rækker!P5,Rækker!P16,DF22))))))))</f>
        <v>1</v>
      </c>
      <c r="DF22" s="16">
        <f>IF(AT26=Rækker!R5,Rækker!R16,IF(AT26=Rækker!T5,Rækker!T16,IF(AT26=Rækker!V5,Rækker!V16,IF(AT26=Rækker!X5,Rækker!X16,IF(AT26=Rækker!Z5,Rækker!Z16,IF(AT26=Rækker!AB5,Rækker!AB16,IF(AT26=Rækker!AD5,Rækker!AD16,IF(AT26=Rækker!AF5,Rækker!AF16,DG22))))))))</f>
        <v>0</v>
      </c>
      <c r="DG22" s="16">
        <f>IF(AT26=Rækker!AH5,Rækker!AH16,IF(AT26=Rækker!AJ5,Rækker!AJ16,IF(AT26=Rækker!AL5,Rækker!AL16,IF(AT26=Rækker!AN5,Rækker!AN16,0))))</f>
        <v>0</v>
      </c>
      <c r="DH22" s="16">
        <f>IF(AZ26=Rækker!B5,Rækker!B16,IF(AZ26=Rækker!D5,Rækker!D16,IF(AZ26=Rækker!F5,Rækker!F16,IF(AZ26=Rækker!H5,Rækker!H16,IF(AZ26=Rækker!J5,Rækker!J16,IF(AZ26=Rækker!L5,Rækker!L16,IF(AZ26=Rækker!N5,Rækker!N16,IF(AZ26=Rækker!P5,Rækker!P16,DI22))))))))</f>
        <v>1</v>
      </c>
      <c r="DI22" s="16">
        <f>IF(AZ26=Rækker!R5,Rækker!R16,IF(AZ26=Rækker!T5,Rækker!T16,IF(AZ26=Rækker!V5,Rækker!V16,IF(AZ26=Rækker!X5,Rækker!X16,IF(AZ26=Rækker!Z5,Rækker!Z16,IF(AZ26=Rækker!AB5,Rækker!AB16,IF(AZ26=Rækker!AD5,Rækker!AD16,IF(AZ26=Rækker!AF5,Rækker!AF16,DJ22))))))))</f>
        <v>0</v>
      </c>
      <c r="DJ22" s="16">
        <f>IF(AZ26=Rækker!AH5,Rækker!AH16,IF(AZ26=Rækker!AJ5,Rækker!AJ16,IF(AZ26=Rækker!AL5,Rækker!AL16,IF(AZ26=Rækker!AN5,Rækker!AN16,0))))</f>
        <v>0</v>
      </c>
      <c r="DK22" s="16">
        <f>IF(BF26=Rækker!B5,Rækker!B16,IF(BF26=Rækker!D5,Rækker!D16,IF(BF26=Rækker!F5,Rækker!F16,IF(BF26=Rækker!H5,Rækker!H16,IF(BF26=Rækker!J5,Rækker!J16,IF(BF26=Rækker!L5,Rækker!L16,IF(BF26=Rækker!N5,Rækker!N16,IF(BF26=Rækker!P5,Rækker!P16,DL22))))))))</f>
        <v>1</v>
      </c>
      <c r="DL22" s="16">
        <f>IF(BF26=Rækker!R5,Rækker!R16,IF(BF26=Rækker!T5,Rækker!T16,IF(BF26=Rækker!V5,Rækker!V16,IF(BF26=Rækker!X5,Rækker!X16,IF(BF26=Rækker!Z5,Rækker!Z16,IF(BF26=Rækker!AB5,Rækker!AB16,IF(BF26=Rækker!AD5,Rækker!AD16,IF(BF26=Rækker!AF5,Rækker!AF16,DM22))))))))</f>
        <v>0</v>
      </c>
      <c r="DM22" s="16">
        <f>IF(BF26=Rækker!AH5,Rækker!AH16,IF(BF26=Rækker!AJ5,Rækker!AJ16,IF(BF26=Rækker!AL5,Rækker!AL16,IF(BF26=Rækker!AN5,Rækker!AN16,0))))</f>
        <v>0</v>
      </c>
      <c r="DN22" s="16">
        <f>IF(BL26=Rækker!B5,Rækker!B16,IF(BL26=Rækker!D5,Rækker!D16,IF(BL26=Rækker!F5,Rækker!F16,IF(BL26=Rækker!H5,Rækker!H16,IF(BL26=Rækker!J5,Rækker!J16,IF(BL26=Rækker!L5,Rækker!L16,IF(BL26=Rækker!N5,Rækker!N16,IF(BL26=Rækker!P5,Rækker!P16,DO22))))))))</f>
        <v>1</v>
      </c>
      <c r="DO22" s="16">
        <f>IF(BL26=Rækker!R5,Rækker!R16,IF(BL26=Rækker!T5,Rækker!T16,IF(BL26=Rækker!V5,Rækker!V16,IF(BL26=Rækker!X5,Rækker!X16,IF(BL26=Rækker!Z5,Rækker!Z16,IF(BL26=Rækker!AB5,Rækker!AB16,IF(BL26=Rækker!AD5,Rækker!AD16,IF(BL26=Rækker!AF5,Rækker!AF16,DP22))))))))</f>
        <v>1</v>
      </c>
      <c r="DP22" s="16">
        <f>IF(BL26=Rækker!AH5,Rækker!AH16,IF(BL26=Rækker!AJ5,Rækker!AJ16,IF(BL26=Rækker!AL5,Rækker!AL16,IF(BL26=Rækker!AN5,Rækker!AN16,0))))</f>
        <v>1</v>
      </c>
    </row>
    <row r="23" spans="1:120" ht="14.45" customHeight="1" thickBot="1" x14ac:dyDescent="0.2">
      <c r="A23" s="60"/>
      <c r="B23" s="62" t="s">
        <v>70</v>
      </c>
      <c r="C23" s="91" t="str">
        <f>CONCATENATE(Kampe!B17," - ",Kampe!D17,"..........................................................................................")</f>
        <v>Wigan - AFC Wimbledon..........................................................................................</v>
      </c>
      <c r="D23" s="91"/>
      <c r="E23" s="91"/>
      <c r="F23" s="92"/>
      <c r="G23" s="61" t="s">
        <v>74</v>
      </c>
      <c r="H23" s="38">
        <v>2</v>
      </c>
      <c r="I23" s="132">
        <f t="shared" si="1"/>
        <v>1</v>
      </c>
      <c r="J23" s="131"/>
      <c r="K23" s="130" t="str">
        <f t="shared" si="2"/>
        <v/>
      </c>
      <c r="L23" s="131"/>
      <c r="M23" s="130" t="str">
        <f t="shared" si="3"/>
        <v/>
      </c>
      <c r="N23" s="147"/>
      <c r="O23" s="128">
        <f t="shared" si="4"/>
        <v>1</v>
      </c>
      <c r="P23" s="131"/>
      <c r="Q23" s="130" t="str">
        <f t="shared" si="5"/>
        <v/>
      </c>
      <c r="R23" s="131"/>
      <c r="S23" s="130" t="str">
        <f t="shared" si="6"/>
        <v/>
      </c>
      <c r="T23" s="147"/>
      <c r="U23" s="157">
        <f t="shared" si="7"/>
        <v>1</v>
      </c>
      <c r="V23" s="99"/>
      <c r="W23" s="155" t="str">
        <f t="shared" si="8"/>
        <v/>
      </c>
      <c r="X23" s="158"/>
      <c r="Y23" s="159" t="str">
        <f t="shared" si="9"/>
        <v/>
      </c>
      <c r="Z23" s="158"/>
      <c r="AA23" s="157">
        <f t="shared" si="10"/>
        <v>1</v>
      </c>
      <c r="AB23" s="99"/>
      <c r="AC23" s="155" t="str">
        <f t="shared" si="11"/>
        <v/>
      </c>
      <c r="AD23" s="158"/>
      <c r="AE23" s="155" t="str">
        <f t="shared" si="12"/>
        <v/>
      </c>
      <c r="AF23" s="156"/>
      <c r="AG23" s="157">
        <f t="shared" si="13"/>
        <v>1</v>
      </c>
      <c r="AH23" s="99"/>
      <c r="AI23" s="155" t="str">
        <f t="shared" si="14"/>
        <v/>
      </c>
      <c r="AJ23" s="158"/>
      <c r="AK23" s="159" t="str">
        <f t="shared" si="15"/>
        <v/>
      </c>
      <c r="AL23" s="158"/>
      <c r="AM23" s="157">
        <f t="shared" si="16"/>
        <v>1</v>
      </c>
      <c r="AN23" s="99"/>
      <c r="AO23" s="155" t="str">
        <f t="shared" si="17"/>
        <v/>
      </c>
      <c r="AP23" s="158"/>
      <c r="AQ23" s="155" t="str">
        <f t="shared" si="18"/>
        <v/>
      </c>
      <c r="AR23" s="156"/>
      <c r="AS23" s="157">
        <f t="shared" si="19"/>
        <v>1</v>
      </c>
      <c r="AT23" s="99"/>
      <c r="AU23" s="155" t="str">
        <f t="shared" si="20"/>
        <v/>
      </c>
      <c r="AV23" s="158"/>
      <c r="AW23" s="159" t="str">
        <f t="shared" si="21"/>
        <v/>
      </c>
      <c r="AX23" s="158"/>
      <c r="AY23" s="157">
        <f t="shared" si="22"/>
        <v>1</v>
      </c>
      <c r="AZ23" s="99"/>
      <c r="BA23" s="155" t="str">
        <f t="shared" si="23"/>
        <v/>
      </c>
      <c r="BB23" s="158"/>
      <c r="BC23" s="155" t="str">
        <f t="shared" si="24"/>
        <v/>
      </c>
      <c r="BD23" s="156"/>
      <c r="BE23" s="157">
        <f t="shared" si="25"/>
        <v>1</v>
      </c>
      <c r="BF23" s="99"/>
      <c r="BG23" s="155" t="str">
        <f t="shared" si="26"/>
        <v/>
      </c>
      <c r="BH23" s="158"/>
      <c r="BI23" s="159" t="str">
        <f t="shared" si="27"/>
        <v/>
      </c>
      <c r="BJ23" s="158"/>
      <c r="BK23" s="157">
        <f t="shared" si="28"/>
        <v>1</v>
      </c>
      <c r="BL23" s="99"/>
      <c r="BM23" s="155" t="str">
        <f t="shared" si="29"/>
        <v/>
      </c>
      <c r="BN23" s="158"/>
      <c r="BO23" s="155" t="str">
        <f t="shared" si="30"/>
        <v/>
      </c>
      <c r="BP23" s="156"/>
      <c r="BQ23" s="25"/>
      <c r="BR23" s="21" t="str">
        <f>IF(CG14=13,CONCATENATE(DB!BE10,"."),CONCATENATE(DB!BA10,"."))</f>
        <v>5.</v>
      </c>
      <c r="BS23" s="22" t="str">
        <f>IF(CG14=13,DB!BF10,DB!X10)</f>
        <v>Stoke</v>
      </c>
      <c r="BT23" s="16">
        <f>IF(CG14=13,DB!BM10,DB!AJ10)</f>
        <v>17</v>
      </c>
      <c r="BU23" s="16"/>
      <c r="BV23" s="16">
        <f>IF(CG14=13,DB!BN10,DB!AL10)</f>
        <v>7</v>
      </c>
      <c r="BW23" s="16"/>
      <c r="BX23" s="16">
        <f>IF(CG14=13,DB!BO10,DB!AN10)</f>
        <v>5</v>
      </c>
      <c r="BY23" s="16"/>
      <c r="BZ23" s="16">
        <f>IF(CG14=13,DB!BP10,DB!AP10)</f>
        <v>5</v>
      </c>
      <c r="CA23" s="16"/>
      <c r="CB23" s="21">
        <f>IF(CG14=13,DB!BQ10,DB!AR10)</f>
        <v>114</v>
      </c>
      <c r="CC23" s="16" t="s">
        <v>20</v>
      </c>
      <c r="CD23" s="22">
        <f>IF(CG14=13,DB!BR10,DB!AU10)</f>
        <v>110</v>
      </c>
      <c r="CE23" s="16"/>
      <c r="CF23" s="21">
        <f>IF(CG14=13,DB!BS10,DB!AX10)</f>
        <v>26</v>
      </c>
      <c r="CM23" s="16">
        <f>IF(J26=Rækker!B5,Rækker!B17,IF(J26=Rækker!D5,Rækker!D17,IF(J26=Rækker!F5,Rækker!F17,IF(J26=Rækker!H5,Rækker!H17,IF(J26=Rækker!J5,Rækker!J17,IF(J26=Rækker!L5,Rækker!L17,IF(J26=Rækker!N5,Rækker!N17,IF(J26=Rækker!P5,Rækker!P17,CN23))))))))</f>
        <v>1</v>
      </c>
      <c r="CN23" s="16">
        <f>IF(J26=Rækker!R5,Rækker!R17,IF(J26=Rækker!T5,Rækker!T17,IF(J26=Rækker!V5,Rækker!V17,IF(J26=Rækker!X5,Rækker!X17,IF(J26=Rækker!Z5,Rækker!Z17,IF(J26=Rækker!AB5,Rækker!AB17,IF(J26=Rækker!AD5,Rækker!AD17,IF(J26=Rækker!AF5,Rækker!AF17,CO23))))))))</f>
        <v>0</v>
      </c>
      <c r="CO23" s="16">
        <f>IF(J26=Rækker!AH5,Rækker!AH17,IF(J26=Rækker!AJ5,Rækker!AJ17,IF(J26=Rækker!AL5,Rækker!AL17,IF(J26=Rækker!AN5,Rækker!AN17,0))))</f>
        <v>0</v>
      </c>
      <c r="CP23" s="16">
        <f>IF(P26=Rækker!B5,Rækker!B17,IF(P26=Rækker!D5,Rækker!D17,IF(P26=Rækker!F5,Rækker!F17,IF(P26=Rækker!H5,Rækker!H17,IF(P26=Rækker!J5,Rækker!J17,IF(P26=Rækker!L5,Rækker!L17,IF(P26=Rækker!N5,Rækker!N17,IF(P26=Rækker!P5,Rækker!P17,CQ23))))))))</f>
        <v>1</v>
      </c>
      <c r="CQ23" s="16">
        <f>IF(P26=Rækker!R5,Rækker!R17,IF(P26=Rækker!T5,Rækker!T17,IF(P26=Rækker!V5,Rækker!V17,IF(P26=Rækker!X5,Rækker!X17,IF(P26=Rækker!Z5,Rækker!Z17,IF(P26=Rækker!AB5,Rækker!AB17,IF(P26=Rækker!AD5,Rækker!AD17,IF(P26=Rækker!AF5,Rækker!AF17,CR23))))))))</f>
        <v>1</v>
      </c>
      <c r="CR23" s="16">
        <f>IF(P26=Rækker!AH5,Rækker!AH17,IF(P26=Rækker!AJ5,Rækker!AJ17,IF(P26=Rækker!AL5,Rækker!AL17,IF(P26=Rækker!AN5,Rækker!AN17,0))))</f>
        <v>0</v>
      </c>
      <c r="CS23" s="16">
        <f>IF(V26=Rækker!B5,Rækker!B17,IF(V26=Rækker!D5,Rækker!D17,IF(V26=Rækker!F5,Rækker!F17,IF(V26=Rækker!H5,Rækker!H17,IF(V26=Rækker!J5,Rækker!J17,IF(V26=Rækker!L5,Rækker!L17,IF(V26=Rækker!N5,Rækker!N17,IF(V26=Rækker!P5,Rækker!P17,CT23))))))))</f>
        <v>1</v>
      </c>
      <c r="CT23" s="16">
        <f>IF(V26=Rækker!R5,Rækker!R17,IF(V26=Rækker!T5,Rækker!T17,IF(V26=Rækker!V5,Rækker!V17,IF(V26=Rækker!X5,Rækker!X17,IF(V26=Rækker!Z5,Rækker!Z17,IF(V26=Rækker!AB5,Rækker!AB17,IF(V26=Rækker!AD5,Rækker!AD17,IF(V26=Rækker!AF5,Rækker!AF17,CU23))))))))</f>
        <v>1</v>
      </c>
      <c r="CU23" s="16">
        <f>IF(V26=Rækker!AH5,Rækker!AH17,IF(V26=Rækker!AJ5,Rækker!AJ17,IF(V26=Rækker!AL5,Rækker!AL17,IF(V26=Rækker!AN5,Rækker!AN17,0))))</f>
        <v>1</v>
      </c>
      <c r="CV23" s="16" t="str">
        <f>IF(AB26=Rækker!B5,Rækker!B17,IF(AB26=Rækker!D5,Rækker!D17,IF(AB26=Rækker!F5,Rækker!F17,IF(AB26=Rækker!H5,Rækker!H17,IF(AB26=Rækker!J5,Rækker!J17,IF(AB26=Rækker!L5,Rækker!L17,IF(AB26=Rækker!N5,Rækker!N17,IF(AB26=Rækker!P5,Rækker!P17,CW23))))))))</f>
        <v>x</v>
      </c>
      <c r="CW23" s="16" t="str">
        <f>IF(AB26=Rækker!R5,Rækker!R17,IF(AB26=Rækker!T5,Rækker!T17,IF(AB26=Rækker!V5,Rækker!V17,IF(AB26=Rækker!X5,Rækker!X17,IF(AB26=Rækker!Z5,Rækker!Z17,IF(AB26=Rækker!AB5,Rækker!AB17,IF(AB26=Rækker!AD5,Rækker!AD17,IF(AB26=Rækker!AF5,Rækker!AF17,CX23))))))))</f>
        <v>x</v>
      </c>
      <c r="CX23" s="16" t="str">
        <f>IF(AB26=Rækker!AH5,Rækker!AH17,IF(AB26=Rækker!AJ5,Rækker!AJ17,IF(AB26=Rækker!AL5,Rækker!AL17,IF(AB26=Rækker!AN5,Rækker!AN17,0))))</f>
        <v>x</v>
      </c>
      <c r="CY23" s="16" t="str">
        <f>IF(AH26=Rækker!B5,Rækker!B17,IF(AH26=Rækker!D5,Rækker!D17,IF(AH26=Rækker!F5,Rækker!F17,IF(AH26=Rækker!H5,Rækker!H17,IF(AH26=Rækker!J5,Rækker!J17,IF(AH26=Rækker!L5,Rækker!L17,IF(AH26=Rækker!N5,Rækker!N17,IF(AH26=Rækker!P5,Rækker!P17,CZ23))))))))</f>
        <v>x</v>
      </c>
      <c r="CZ23" s="16" t="str">
        <f>IF(AH26=Rækker!R5,Rækker!R17,IF(AH26=Rækker!T5,Rækker!T17,IF(AH26=Rækker!V5,Rækker!V17,IF(AH26=Rækker!X5,Rækker!X17,IF(AH26=Rækker!Z5,Rækker!Z17,IF(AH26=Rækker!AB5,Rækker!AB17,IF(AH26=Rækker!AD5,Rækker!AD17,IF(AH26=Rækker!AF5,Rækker!AF17,DA23))))))))</f>
        <v>x</v>
      </c>
      <c r="DA23" s="16">
        <f>IF(AH26=Rækker!AH5,Rækker!AH17,IF(AH26=Rækker!AJ5,Rækker!AJ17,IF(AH26=Rækker!AL5,Rækker!AL17,IF(AH26=Rækker!AN5,Rækker!AN17,0))))</f>
        <v>0</v>
      </c>
      <c r="DB23" s="16" t="str">
        <f>IF(AN26=Rækker!B5,Rækker!B17,IF(AN26=Rækker!D5,Rækker!D17,IF(AN26=Rækker!F5,Rækker!F17,IF(AN26=Rækker!H5,Rækker!H17,IF(AN26=Rækker!J5,Rækker!J17,IF(AN26=Rækker!L5,Rækker!L17,IF(AN26=Rækker!N5,Rækker!N17,IF(AN26=Rækker!P5,Rækker!P17,DC23))))))))</f>
        <v>x</v>
      </c>
      <c r="DC23" s="16" t="str">
        <f>IF(AN26=Rækker!R5,Rækker!R17,IF(AN26=Rækker!T5,Rækker!T17,IF(AN26=Rækker!V5,Rækker!V17,IF(AN26=Rækker!X5,Rækker!X17,IF(AN26=Rækker!Z5,Rækker!Z17,IF(AN26=Rækker!AB5,Rækker!AB17,IF(AN26=Rækker!AD5,Rækker!AD17,IF(AN26=Rækker!AF5,Rækker!AF17,DD23))))))))</f>
        <v>x</v>
      </c>
      <c r="DD23" s="16">
        <f>IF(AN26=Rækker!AH5,Rækker!AH17,IF(AN26=Rækker!AJ5,Rækker!AJ17,IF(AN26=Rækker!AL5,Rækker!AL17,IF(AN26=Rækker!AN5,Rækker!AN17,0))))</f>
        <v>0</v>
      </c>
      <c r="DE23" s="16">
        <f>IF(AT26=Rækker!B5,Rækker!B17,IF(AT26=Rækker!D5,Rækker!D17,IF(AT26=Rækker!F5,Rækker!F17,IF(AT26=Rækker!H5,Rækker!H17,IF(AT26=Rækker!J5,Rækker!J17,IF(AT26=Rækker!L5,Rækker!L17,IF(AT26=Rækker!N5,Rækker!N17,IF(AT26=Rækker!P5,Rækker!P17,DF23))))))))</f>
        <v>1</v>
      </c>
      <c r="DF23" s="16">
        <f>IF(AT26=Rækker!R5,Rækker!R17,IF(AT26=Rækker!T5,Rækker!T17,IF(AT26=Rækker!V5,Rækker!V17,IF(AT26=Rækker!X5,Rækker!X17,IF(AT26=Rækker!Z5,Rækker!Z17,IF(AT26=Rækker!AB5,Rækker!AB17,IF(AT26=Rækker!AD5,Rækker!AD17,IF(AT26=Rækker!AF5,Rækker!AF17,DG23))))))))</f>
        <v>0</v>
      </c>
      <c r="DG23" s="16">
        <f>IF(AT26=Rækker!AH5,Rækker!AH17,IF(AT26=Rækker!AJ5,Rækker!AJ17,IF(AT26=Rækker!AL5,Rækker!AL17,IF(AT26=Rækker!AN5,Rækker!AN17,0))))</f>
        <v>0</v>
      </c>
      <c r="DH23" s="16" t="str">
        <f>IF(AZ26=Rækker!B5,Rækker!B17,IF(AZ26=Rækker!D5,Rækker!D17,IF(AZ26=Rækker!F5,Rækker!F17,IF(AZ26=Rækker!H5,Rækker!H17,IF(AZ26=Rækker!J5,Rækker!J17,IF(AZ26=Rækker!L5,Rækker!L17,IF(AZ26=Rækker!N5,Rækker!N17,IF(AZ26=Rækker!P5,Rækker!P17,DI23))))))))</f>
        <v>x</v>
      </c>
      <c r="DI23" s="16">
        <f>IF(AZ26=Rækker!R5,Rækker!R17,IF(AZ26=Rækker!T5,Rækker!T17,IF(AZ26=Rækker!V5,Rækker!V17,IF(AZ26=Rækker!X5,Rækker!X17,IF(AZ26=Rækker!Z5,Rækker!Z17,IF(AZ26=Rækker!AB5,Rækker!AB17,IF(AZ26=Rækker!AD5,Rækker!AD17,IF(AZ26=Rækker!AF5,Rækker!AF17,DJ23))))))))</f>
        <v>0</v>
      </c>
      <c r="DJ23" s="16">
        <f>IF(AZ26=Rækker!AH5,Rækker!AH17,IF(AZ26=Rækker!AJ5,Rækker!AJ17,IF(AZ26=Rækker!AL5,Rækker!AL17,IF(AZ26=Rækker!AN5,Rækker!AN17,0))))</f>
        <v>0</v>
      </c>
      <c r="DK23" s="16" t="str">
        <f>IF(BF26=Rækker!B5,Rækker!B17,IF(BF26=Rækker!D5,Rækker!D17,IF(BF26=Rækker!F5,Rækker!F17,IF(BF26=Rækker!H5,Rækker!H17,IF(BF26=Rækker!J5,Rækker!J17,IF(BF26=Rækker!L5,Rækker!L17,IF(BF26=Rækker!N5,Rækker!N17,IF(BF26=Rækker!P5,Rækker!P17,DL23))))))))</f>
        <v>x</v>
      </c>
      <c r="DL23" s="16">
        <f>IF(BF26=Rækker!R5,Rækker!R17,IF(BF26=Rækker!T5,Rækker!T17,IF(BF26=Rækker!V5,Rækker!V17,IF(BF26=Rækker!X5,Rækker!X17,IF(BF26=Rækker!Z5,Rækker!Z17,IF(BF26=Rækker!AB5,Rækker!AB17,IF(BF26=Rækker!AD5,Rækker!AD17,IF(BF26=Rækker!AF5,Rækker!AF17,DM23))))))))</f>
        <v>0</v>
      </c>
      <c r="DM23" s="16">
        <f>IF(BF26=Rækker!AH5,Rækker!AH17,IF(BF26=Rækker!AJ5,Rækker!AJ17,IF(BF26=Rækker!AL5,Rækker!AL17,IF(BF26=Rækker!AN5,Rækker!AN17,0))))</f>
        <v>0</v>
      </c>
      <c r="DN23" s="16">
        <f>IF(BL26=Rækker!B5,Rækker!B17,IF(BL26=Rækker!D5,Rækker!D17,IF(BL26=Rækker!F5,Rækker!F17,IF(BL26=Rækker!H5,Rækker!H17,IF(BL26=Rækker!J5,Rækker!J17,IF(BL26=Rækker!L5,Rækker!L17,IF(BL26=Rækker!N5,Rækker!N17,IF(BL26=Rækker!P5,Rækker!P17,DO23))))))))</f>
        <v>1</v>
      </c>
      <c r="DO23" s="16">
        <f>IF(BL26=Rækker!R5,Rækker!R17,IF(BL26=Rækker!T5,Rækker!T17,IF(BL26=Rækker!V5,Rækker!V17,IF(BL26=Rækker!X5,Rækker!X17,IF(BL26=Rækker!Z5,Rækker!Z17,IF(BL26=Rækker!AB5,Rækker!AB17,IF(BL26=Rækker!AD5,Rækker!AD17,IF(BL26=Rækker!AF5,Rækker!AF17,DP23))))))))</f>
        <v>1</v>
      </c>
      <c r="DP23" s="16">
        <f>IF(BL26=Rækker!AH5,Rækker!AH17,IF(BL26=Rækker!AJ5,Rækker!AJ17,IF(BL26=Rækker!AL5,Rækker!AL17,IF(BL26=Rækker!AN5,Rækker!AN17,0))))</f>
        <v>1</v>
      </c>
    </row>
    <row r="24" spans="1:120" ht="14.45" customHeight="1" thickTop="1" thickBot="1" x14ac:dyDescent="0.2">
      <c r="A24" s="180" t="s">
        <v>33</v>
      </c>
      <c r="B24" s="181"/>
      <c r="C24" s="181"/>
      <c r="D24" s="181"/>
      <c r="E24" s="181"/>
      <c r="F24" s="181"/>
      <c r="G24" s="181"/>
      <c r="H24" s="65"/>
      <c r="I24" s="66"/>
      <c r="J24" s="145">
        <f>IF(CG14=13,IF(I9="",CM14,CG17),"")</f>
        <v>8</v>
      </c>
      <c r="K24" s="145"/>
      <c r="L24" s="145"/>
      <c r="M24" s="145"/>
      <c r="N24" s="146" t="s">
        <v>20</v>
      </c>
      <c r="O24" s="146"/>
      <c r="P24" s="145">
        <f>IF(CG14=13,IF(O9="",CP14,CG17),"")</f>
        <v>8</v>
      </c>
      <c r="Q24" s="145"/>
      <c r="R24" s="145"/>
      <c r="S24" s="145"/>
      <c r="T24" s="67"/>
      <c r="U24" s="66"/>
      <c r="V24" s="145">
        <f>IF(CG14=13,IF(U9="",CS14,CG17),"")</f>
        <v>7</v>
      </c>
      <c r="W24" s="145"/>
      <c r="X24" s="145"/>
      <c r="Y24" s="145"/>
      <c r="Z24" s="146" t="s">
        <v>20</v>
      </c>
      <c r="AA24" s="146"/>
      <c r="AB24" s="145">
        <f>IF(CG14=13,IF(AA9="",CV14,CG17),"")</f>
        <v>8</v>
      </c>
      <c r="AC24" s="145"/>
      <c r="AD24" s="145"/>
      <c r="AE24" s="145"/>
      <c r="AF24" s="67"/>
      <c r="AG24" s="66"/>
      <c r="AH24" s="145">
        <f>IF(CG14=13,IF(AG9="",CY14,CG17),"")</f>
        <v>8</v>
      </c>
      <c r="AI24" s="145"/>
      <c r="AJ24" s="145"/>
      <c r="AK24" s="145"/>
      <c r="AL24" s="146" t="s">
        <v>20</v>
      </c>
      <c r="AM24" s="146"/>
      <c r="AN24" s="145">
        <f>IF(CG14=13,IF(AM9="",DB14,CG17),"")</f>
        <v>9</v>
      </c>
      <c r="AO24" s="145"/>
      <c r="AP24" s="145"/>
      <c r="AQ24" s="145"/>
      <c r="AR24" s="67"/>
      <c r="AS24" s="66"/>
      <c r="AT24" s="145">
        <f>IF(CG14=13,IF(AS9="",DE14,CG17),"")</f>
        <v>6</v>
      </c>
      <c r="AU24" s="145"/>
      <c r="AV24" s="145"/>
      <c r="AW24" s="145"/>
      <c r="AX24" s="146" t="s">
        <v>20</v>
      </c>
      <c r="AY24" s="146"/>
      <c r="AZ24" s="145">
        <f>IF(CG14=13,IF(AY9="",DH14,CG17),"")</f>
        <v>8</v>
      </c>
      <c r="BA24" s="145"/>
      <c r="BB24" s="145"/>
      <c r="BC24" s="145"/>
      <c r="BD24" s="67"/>
      <c r="BE24" s="66"/>
      <c r="BF24" s="145">
        <f>IF(CG14=13,IF(BE9="",DK14,CG17),"")</f>
        <v>7</v>
      </c>
      <c r="BG24" s="145"/>
      <c r="BH24" s="145"/>
      <c r="BI24" s="145"/>
      <c r="BJ24" s="146" t="s">
        <v>20</v>
      </c>
      <c r="BK24" s="146"/>
      <c r="BL24" s="145">
        <f>IF(CG14=13,IF(BK9="",DN14,CG17),"")</f>
        <v>7</v>
      </c>
      <c r="BM24" s="145"/>
      <c r="BN24" s="145"/>
      <c r="BO24" s="145"/>
      <c r="BP24" s="67"/>
      <c r="BQ24" s="25"/>
      <c r="BR24" s="21" t="str">
        <f>IF(CG14=13,CONCATENATE(DB!BE11,"."),CONCATENATE(DB!BA11,"."))</f>
        <v>6.</v>
      </c>
      <c r="BS24" s="22" t="str">
        <f>IF(CG14=13,DB!BF11,DB!X11)</f>
        <v>Forest</v>
      </c>
      <c r="BT24" s="16">
        <f>IF(CG14=13,DB!BM11,DB!AJ11)</f>
        <v>17</v>
      </c>
      <c r="BU24" s="16"/>
      <c r="BV24" s="16">
        <f>IF(CG14=13,DB!BN11,DB!AL11)</f>
        <v>5</v>
      </c>
      <c r="BW24" s="16"/>
      <c r="BX24" s="16">
        <f>IF(CG14=13,DB!BO11,DB!AN11)</f>
        <v>10</v>
      </c>
      <c r="BY24" s="16"/>
      <c r="BZ24" s="16">
        <f>IF(CG14=13,DB!BP11,DB!AP11)</f>
        <v>2</v>
      </c>
      <c r="CA24" s="16"/>
      <c r="CB24" s="21">
        <f>IF(CG14=13,DB!BQ11,DB!AR11)</f>
        <v>113</v>
      </c>
      <c r="CC24" s="16" t="s">
        <v>20</v>
      </c>
      <c r="CD24" s="22">
        <f>IF(CG14=13,DB!BR11,DB!AU11)</f>
        <v>108</v>
      </c>
      <c r="CE24" s="16"/>
      <c r="CF24" s="21">
        <f>IF(CG14=13,DB!BS11,DB!AX11)</f>
        <v>25</v>
      </c>
      <c r="CM24" s="16">
        <f>IF(J26=Rækker!B5,Rækker!B18,IF(J26=Rækker!D5,Rækker!D18,IF(J26=Rækker!F5,Rækker!F18,IF(J26=Rækker!H5,Rækker!H18,IF(J26=Rækker!J5,Rækker!J18,IF(J26=Rækker!L5,Rækker!L18,IF(J26=Rækker!N5,Rækker!N18,IF(J26=Rækker!P5,Rækker!P18,CN24))))))))</f>
        <v>1</v>
      </c>
      <c r="CN24" s="16">
        <f>IF(J26=Rækker!R5,Rækker!R18,IF(J26=Rækker!T5,Rækker!T18,IF(J26=Rækker!V5,Rækker!V18,IF(J26=Rækker!X5,Rækker!X18,IF(J26=Rækker!Z5,Rækker!Z18,IF(J26=Rækker!AB5,Rækker!AB18,IF(J26=Rækker!AD5,Rækker!AD18,IF(J26=Rækker!AF5,Rækker!AF18,CO24))))))))</f>
        <v>0</v>
      </c>
      <c r="CO24" s="16">
        <f>IF(J26=Rækker!AH5,Rækker!AH18,IF(J26=Rækker!AJ5,Rækker!AJ18,IF(J26=Rækker!AL5,Rækker!AL18,IF(J26=Rækker!AN5,Rækker!AN18,0))))</f>
        <v>0</v>
      </c>
      <c r="CP24" s="16">
        <f>IF(P26=Rækker!B5,Rækker!B18,IF(P26=Rækker!D5,Rækker!D18,IF(P26=Rækker!F5,Rækker!F18,IF(P26=Rækker!H5,Rækker!H18,IF(P26=Rækker!J5,Rækker!J18,IF(P26=Rækker!L5,Rækker!L18,IF(P26=Rækker!N5,Rækker!N18,IF(P26=Rækker!P5,Rækker!P18,CQ24))))))))</f>
        <v>1</v>
      </c>
      <c r="CQ24" s="16">
        <f>IF(P26=Rækker!R5,Rækker!R18,IF(P26=Rækker!T5,Rækker!T18,IF(P26=Rækker!V5,Rækker!V18,IF(P26=Rækker!X5,Rækker!X18,IF(P26=Rækker!Z5,Rækker!Z18,IF(P26=Rækker!AB5,Rækker!AB18,IF(P26=Rækker!AD5,Rækker!AD18,IF(P26=Rækker!AF5,Rækker!AF18,CR24))))))))</f>
        <v>1</v>
      </c>
      <c r="CR24" s="16">
        <f>IF(P26=Rækker!AH5,Rækker!AH18,IF(P26=Rækker!AJ5,Rækker!AJ18,IF(P26=Rækker!AL5,Rækker!AL18,IF(P26=Rækker!AN5,Rækker!AN18,0))))</f>
        <v>0</v>
      </c>
      <c r="CS24" s="16">
        <f>IF(V26=Rækker!B5,Rækker!B18,IF(V26=Rækker!D5,Rækker!D18,IF(V26=Rækker!F5,Rækker!F18,IF(V26=Rækker!H5,Rækker!H18,IF(V26=Rækker!J5,Rækker!J18,IF(V26=Rækker!L5,Rækker!L18,IF(V26=Rækker!N5,Rækker!N18,IF(V26=Rækker!P5,Rækker!P18,CT24))))))))</f>
        <v>1</v>
      </c>
      <c r="CT24" s="16">
        <f>IF(V26=Rækker!R5,Rækker!R18,IF(V26=Rækker!T5,Rækker!T18,IF(V26=Rækker!V5,Rækker!V18,IF(V26=Rækker!X5,Rækker!X18,IF(V26=Rækker!Z5,Rækker!Z18,IF(V26=Rækker!AB5,Rækker!AB18,IF(V26=Rækker!AD5,Rækker!AD18,IF(V26=Rækker!AF5,Rækker!AF18,CU24))))))))</f>
        <v>1</v>
      </c>
      <c r="CU24" s="16">
        <f>IF(V26=Rækker!AH5,Rækker!AH18,IF(V26=Rækker!AJ5,Rækker!AJ18,IF(V26=Rækker!AL5,Rækker!AL18,IF(V26=Rækker!AN5,Rækker!AN18,0))))</f>
        <v>1</v>
      </c>
      <c r="CV24" s="16">
        <f>IF(AB26=Rækker!B5,Rækker!B18,IF(AB26=Rækker!D5,Rækker!D18,IF(AB26=Rækker!F5,Rækker!F18,IF(AB26=Rækker!H5,Rækker!H18,IF(AB26=Rækker!J5,Rækker!J18,IF(AB26=Rækker!L5,Rækker!L18,IF(AB26=Rækker!N5,Rækker!N18,IF(AB26=Rækker!P5,Rækker!P18,CW24))))))))</f>
        <v>1</v>
      </c>
      <c r="CW24" s="16">
        <f>IF(AB26=Rækker!R5,Rækker!R18,IF(AB26=Rækker!T5,Rækker!T18,IF(AB26=Rækker!V5,Rækker!V18,IF(AB26=Rækker!X5,Rækker!X18,IF(AB26=Rækker!Z5,Rækker!Z18,IF(AB26=Rækker!AB5,Rækker!AB18,IF(AB26=Rækker!AD5,Rækker!AD18,IF(AB26=Rækker!AF5,Rækker!AF18,CX24))))))))</f>
        <v>1</v>
      </c>
      <c r="CX24" s="16">
        <f>IF(AB26=Rækker!AH5,Rækker!AH18,IF(AB26=Rækker!AJ5,Rækker!AJ18,IF(AB26=Rækker!AL5,Rækker!AL18,IF(AB26=Rækker!AN5,Rækker!AN18,0))))</f>
        <v>1</v>
      </c>
      <c r="CY24" s="16">
        <f>IF(AH26=Rækker!B5,Rækker!B18,IF(AH26=Rækker!D5,Rækker!D18,IF(AH26=Rækker!F5,Rækker!F18,IF(AH26=Rækker!H5,Rækker!H18,IF(AH26=Rækker!J5,Rækker!J18,IF(AH26=Rækker!L5,Rækker!L18,IF(AH26=Rækker!N5,Rækker!N18,IF(AH26=Rækker!P5,Rækker!P18,CZ24))))))))</f>
        <v>1</v>
      </c>
      <c r="CZ24" s="16">
        <f>IF(AH26=Rækker!R5,Rækker!R18,IF(AH26=Rækker!T5,Rækker!T18,IF(AH26=Rækker!V5,Rækker!V18,IF(AH26=Rækker!X5,Rækker!X18,IF(AH26=Rækker!Z5,Rækker!Z18,IF(AH26=Rækker!AB5,Rækker!AB18,IF(AH26=Rækker!AD5,Rækker!AD18,IF(AH26=Rækker!AF5,Rækker!AF18,DA24))))))))</f>
        <v>1</v>
      </c>
      <c r="DA24" s="16">
        <f>IF(AH26=Rækker!AH5,Rækker!AH18,IF(AH26=Rækker!AJ5,Rækker!AJ18,IF(AH26=Rækker!AL5,Rækker!AL18,IF(AH26=Rækker!AN5,Rækker!AN18,0))))</f>
        <v>0</v>
      </c>
      <c r="DB24" s="16">
        <f>IF(AN26=Rækker!B5,Rækker!B18,IF(AN26=Rækker!D5,Rækker!D18,IF(AN26=Rækker!F5,Rækker!F18,IF(AN26=Rækker!H5,Rækker!H18,IF(AN26=Rækker!J5,Rækker!J18,IF(AN26=Rækker!L5,Rækker!L18,IF(AN26=Rækker!N5,Rækker!N18,IF(AN26=Rækker!P5,Rækker!P18,DC24))))))))</f>
        <v>1</v>
      </c>
      <c r="DC24" s="16">
        <f>IF(AN26=Rækker!R5,Rækker!R18,IF(AN26=Rækker!T5,Rækker!T18,IF(AN26=Rækker!V5,Rækker!V18,IF(AN26=Rækker!X5,Rækker!X18,IF(AN26=Rækker!Z5,Rækker!Z18,IF(AN26=Rækker!AB5,Rækker!AB18,IF(AN26=Rækker!AD5,Rækker!AD18,IF(AN26=Rækker!AF5,Rækker!AF18,DD24))))))))</f>
        <v>1</v>
      </c>
      <c r="DD24" s="16">
        <f>IF(AN26=Rækker!AH5,Rækker!AH18,IF(AN26=Rækker!AJ5,Rækker!AJ18,IF(AN26=Rækker!AL5,Rækker!AL18,IF(AN26=Rækker!AN5,Rækker!AN18,0))))</f>
        <v>0</v>
      </c>
      <c r="DE24" s="16">
        <f>IF(AT26=Rækker!B5,Rækker!B18,IF(AT26=Rækker!D5,Rækker!D18,IF(AT26=Rækker!F5,Rækker!F18,IF(AT26=Rækker!H5,Rækker!H18,IF(AT26=Rækker!J5,Rækker!J18,IF(AT26=Rækker!L5,Rækker!L18,IF(AT26=Rækker!N5,Rækker!N18,IF(AT26=Rækker!P5,Rækker!P18,DF24))))))))</f>
        <v>1</v>
      </c>
      <c r="DF24" s="16">
        <f>IF(AT26=Rækker!R5,Rækker!R18,IF(AT26=Rækker!T5,Rækker!T18,IF(AT26=Rækker!V5,Rækker!V18,IF(AT26=Rækker!X5,Rækker!X18,IF(AT26=Rækker!Z5,Rækker!Z18,IF(AT26=Rækker!AB5,Rækker!AB18,IF(AT26=Rækker!AD5,Rækker!AD18,IF(AT26=Rækker!AF5,Rækker!AF18,DG24))))))))</f>
        <v>0</v>
      </c>
      <c r="DG24" s="16">
        <f>IF(AT26=Rækker!AH5,Rækker!AH18,IF(AT26=Rækker!AJ5,Rækker!AJ18,IF(AT26=Rækker!AL5,Rækker!AL18,IF(AT26=Rækker!AN5,Rækker!AN18,0))))</f>
        <v>0</v>
      </c>
      <c r="DH24" s="16">
        <f>IF(AZ26=Rækker!B5,Rækker!B18,IF(AZ26=Rækker!D5,Rækker!D18,IF(AZ26=Rækker!F5,Rækker!F18,IF(AZ26=Rækker!H5,Rækker!H18,IF(AZ26=Rækker!J5,Rækker!J18,IF(AZ26=Rækker!L5,Rækker!L18,IF(AZ26=Rækker!N5,Rækker!N18,IF(AZ26=Rækker!P5,Rækker!P18,DI24))))))))</f>
        <v>1</v>
      </c>
      <c r="DI24" s="16">
        <f>IF(AZ26=Rækker!R5,Rækker!R18,IF(AZ26=Rækker!T5,Rækker!T18,IF(AZ26=Rækker!V5,Rækker!V18,IF(AZ26=Rækker!X5,Rækker!X18,IF(AZ26=Rækker!Z5,Rækker!Z18,IF(AZ26=Rækker!AB5,Rækker!AB18,IF(AZ26=Rækker!AD5,Rækker!AD18,IF(AZ26=Rækker!AF5,Rækker!AF18,DJ24))))))))</f>
        <v>0</v>
      </c>
      <c r="DJ24" s="16">
        <f>IF(AZ26=Rækker!AH5,Rækker!AH18,IF(AZ26=Rækker!AJ5,Rækker!AJ18,IF(AZ26=Rækker!AL5,Rækker!AL18,IF(AZ26=Rækker!AN5,Rækker!AN18,0))))</f>
        <v>0</v>
      </c>
      <c r="DK24" s="16">
        <f>IF(BF26=Rækker!B5,Rækker!B18,IF(BF26=Rækker!D5,Rækker!D18,IF(BF26=Rækker!F5,Rækker!F18,IF(BF26=Rækker!H5,Rækker!H18,IF(BF26=Rækker!J5,Rækker!J18,IF(BF26=Rækker!L5,Rækker!L18,IF(BF26=Rækker!N5,Rækker!N18,IF(BF26=Rækker!P5,Rækker!P18,DL24))))))))</f>
        <v>1</v>
      </c>
      <c r="DL24" s="16">
        <f>IF(BF26=Rækker!R5,Rækker!R18,IF(BF26=Rækker!T5,Rækker!T18,IF(BF26=Rækker!V5,Rækker!V18,IF(BF26=Rækker!X5,Rækker!X18,IF(BF26=Rækker!Z5,Rækker!Z18,IF(BF26=Rækker!AB5,Rækker!AB18,IF(BF26=Rækker!AD5,Rækker!AD18,IF(BF26=Rækker!AF5,Rækker!AF18,DM24))))))))</f>
        <v>0</v>
      </c>
      <c r="DM24" s="16">
        <f>IF(BF26=Rækker!AH5,Rækker!AH18,IF(BF26=Rækker!AJ5,Rækker!AJ18,IF(BF26=Rækker!AL5,Rækker!AL18,IF(BF26=Rækker!AN5,Rækker!AN18,0))))</f>
        <v>0</v>
      </c>
      <c r="DN24" s="16">
        <f>IF(BL26=Rækker!B5,Rækker!B18,IF(BL26=Rækker!D5,Rækker!D18,IF(BL26=Rækker!F5,Rækker!F18,IF(BL26=Rækker!H5,Rækker!H18,IF(BL26=Rækker!J5,Rækker!J18,IF(BL26=Rækker!L5,Rækker!L18,IF(BL26=Rækker!N5,Rækker!N18,IF(BL26=Rækker!P5,Rækker!P18,DO24))))))))</f>
        <v>1</v>
      </c>
      <c r="DO24" s="16">
        <f>IF(BL26=Rækker!R5,Rækker!R18,IF(BL26=Rækker!T5,Rækker!T18,IF(BL26=Rækker!V5,Rækker!V18,IF(BL26=Rækker!X5,Rækker!X18,IF(BL26=Rækker!Z5,Rækker!Z18,IF(BL26=Rækker!AB5,Rækker!AB18,IF(BL26=Rækker!AD5,Rækker!AD18,IF(BL26=Rækker!AF5,Rækker!AF18,DP24))))))))</f>
        <v>1</v>
      </c>
      <c r="DP24" s="16">
        <f>IF(BL26=Rækker!AH5,Rækker!AH18,IF(BL26=Rækker!AJ5,Rækker!AJ18,IF(BL26=Rækker!AL5,Rækker!AL18,IF(BL26=Rækker!AN5,Rækker!AN18,0))))</f>
        <v>1</v>
      </c>
    </row>
    <row r="25" spans="1:120" ht="14.45" customHeight="1" thickBot="1" x14ac:dyDescent="0.2">
      <c r="A25" s="187"/>
      <c r="B25" s="188"/>
      <c r="C25" s="188"/>
      <c r="D25" s="188"/>
      <c r="E25" s="188"/>
      <c r="F25" s="188"/>
      <c r="G25" s="188"/>
      <c r="H25" s="188"/>
      <c r="I25" s="165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5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5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5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5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25"/>
      <c r="BR25" s="21" t="str">
        <f>IF(CG14=13,CONCATENATE(DB!BE12,"."),CONCATENATE(DB!BA12,"."))</f>
        <v>7.</v>
      </c>
      <c r="BS25" s="22" t="str">
        <f>IF(CG14=13,DB!BF12,DB!X12)</f>
        <v>Benbo</v>
      </c>
      <c r="BT25" s="16">
        <f>IF(CG14=13,DB!BM12,DB!AJ12)</f>
        <v>17</v>
      </c>
      <c r="BU25" s="16"/>
      <c r="BV25" s="16">
        <f>IF(CG14=13,DB!BN12,DB!AL12)</f>
        <v>5</v>
      </c>
      <c r="BW25" s="16"/>
      <c r="BX25" s="16">
        <f>IF(CG14=13,DB!BO12,DB!AN12)</f>
        <v>9</v>
      </c>
      <c r="BY25" s="16"/>
      <c r="BZ25" s="16">
        <f>IF(CG14=13,DB!BP12,DB!AP12)</f>
        <v>3</v>
      </c>
      <c r="CA25" s="16"/>
      <c r="CB25" s="21">
        <f>IF(CG14=13,DB!BQ12,DB!AR12)</f>
        <v>118</v>
      </c>
      <c r="CC25" s="16" t="s">
        <v>20</v>
      </c>
      <c r="CD25" s="22">
        <f>IF(CG14=13,DB!BR12,DB!AU12)</f>
        <v>112</v>
      </c>
      <c r="CE25" s="16"/>
      <c r="CF25" s="21">
        <f>IF(CG14=13,DB!BS12,DB!AX12)</f>
        <v>24</v>
      </c>
      <c r="CM25" s="16">
        <f>IF(J26=Rækker!B5,Rækker!B19,IF(J26=Rækker!D5,Rækker!D19,IF(J26=Rækker!F5,Rækker!F19,IF(J26=Rækker!H5,Rækker!H19,IF(J26=Rækker!J5,Rækker!J19,IF(J26=Rækker!L5,Rækker!L19,IF(J26=Rækker!N5,Rækker!N19,IF(J26=Rækker!P5,Rækker!P19,CN25))))))))</f>
        <v>1</v>
      </c>
      <c r="CN25" s="16">
        <f>IF(J26=Rækker!R5,Rækker!R19,IF(J26=Rækker!T5,Rækker!T19,IF(J26=Rækker!V5,Rækker!V19,IF(J26=Rækker!X5,Rækker!X19,IF(J26=Rækker!Z5,Rækker!Z19,IF(J26=Rækker!AB5,Rækker!AB19,IF(J26=Rækker!AD5,Rækker!AD19,IF(J26=Rækker!AF5,Rækker!AF19,CO25))))))))</f>
        <v>0</v>
      </c>
      <c r="CO25" s="16">
        <f>IF(J26=Rækker!AH5,Rækker!AH19,IF(J26=Rækker!AJ5,Rækker!AJ19,IF(J26=Rækker!AL5,Rækker!AL19,IF(J26=Rækker!AN5,Rækker!AN19,0))))</f>
        <v>0</v>
      </c>
      <c r="CP25" s="16" t="str">
        <f>IF(P26=Rækker!B5,Rækker!B19,IF(P26=Rækker!D5,Rækker!D19,IF(P26=Rækker!F5,Rækker!F19,IF(P26=Rækker!H5,Rækker!H19,IF(P26=Rækker!J5,Rækker!J19,IF(P26=Rækker!L5,Rækker!L19,IF(P26=Rækker!N5,Rækker!N19,IF(P26=Rækker!P5,Rækker!P19,CQ25))))))))</f>
        <v>x</v>
      </c>
      <c r="CQ25" s="16" t="str">
        <f>IF(P26=Rækker!R5,Rækker!R19,IF(P26=Rækker!T5,Rækker!T19,IF(P26=Rækker!V5,Rækker!V19,IF(P26=Rækker!X5,Rækker!X19,IF(P26=Rækker!Z5,Rækker!Z19,IF(P26=Rækker!AB5,Rækker!AB19,IF(P26=Rækker!AD5,Rækker!AD19,IF(P26=Rækker!AF5,Rækker!AF19,CR25))))))))</f>
        <v>x</v>
      </c>
      <c r="CR25" s="16">
        <f>IF(P26=Rækker!AH5,Rækker!AH19,IF(P26=Rækker!AJ5,Rækker!AJ19,IF(P26=Rækker!AL5,Rækker!AL19,IF(P26=Rækker!AN5,Rækker!AN19,0))))</f>
        <v>0</v>
      </c>
      <c r="CS25" s="16">
        <f>IF(V26=Rækker!B5,Rækker!B19,IF(V26=Rækker!D5,Rækker!D19,IF(V26=Rækker!F5,Rækker!F19,IF(V26=Rækker!H5,Rækker!H19,IF(V26=Rækker!J5,Rækker!J19,IF(V26=Rækker!L5,Rækker!L19,IF(V26=Rækker!N5,Rækker!N19,IF(V26=Rækker!P5,Rækker!P19,CT25))))))))</f>
        <v>1</v>
      </c>
      <c r="CT25" s="16">
        <f>IF(V26=Rækker!R5,Rækker!R19,IF(V26=Rækker!T5,Rækker!T19,IF(V26=Rækker!V5,Rækker!V19,IF(V26=Rækker!X5,Rækker!X19,IF(V26=Rækker!Z5,Rækker!Z19,IF(V26=Rækker!AB5,Rækker!AB19,IF(V26=Rækker!AD5,Rækker!AD19,IF(V26=Rækker!AF5,Rækker!AF19,CU25))))))))</f>
        <v>1</v>
      </c>
      <c r="CU25" s="16">
        <f>IF(V26=Rækker!AH5,Rækker!AH19,IF(V26=Rækker!AJ5,Rækker!AJ19,IF(V26=Rækker!AL5,Rækker!AL19,IF(V26=Rækker!AN5,Rækker!AN19,0))))</f>
        <v>1</v>
      </c>
      <c r="CV25" s="16">
        <f>IF(AB26=Rækker!B5,Rækker!B19,IF(AB26=Rækker!D5,Rækker!D19,IF(AB26=Rækker!F5,Rækker!F19,IF(AB26=Rækker!H5,Rækker!H19,IF(AB26=Rækker!J5,Rækker!J19,IF(AB26=Rækker!L5,Rækker!L19,IF(AB26=Rækker!N5,Rækker!N19,IF(AB26=Rækker!P5,Rækker!P19,CW25))))))))</f>
        <v>2</v>
      </c>
      <c r="CW25" s="16">
        <f>IF(AB26=Rækker!R5,Rækker!R19,IF(AB26=Rækker!T5,Rækker!T19,IF(AB26=Rækker!V5,Rækker!V19,IF(AB26=Rækker!X5,Rækker!X19,IF(AB26=Rækker!Z5,Rækker!Z19,IF(AB26=Rækker!AB5,Rækker!AB19,IF(AB26=Rækker!AD5,Rækker!AD19,IF(AB26=Rækker!AF5,Rækker!AF19,CX25))))))))</f>
        <v>2</v>
      </c>
      <c r="CX25" s="16">
        <f>IF(AB26=Rækker!AH5,Rækker!AH19,IF(AB26=Rækker!AJ5,Rækker!AJ19,IF(AB26=Rækker!AL5,Rækker!AL19,IF(AB26=Rækker!AN5,Rækker!AN19,0))))</f>
        <v>2</v>
      </c>
      <c r="CY25" s="16">
        <f>IF(AH26=Rækker!B5,Rækker!B19,IF(AH26=Rækker!D5,Rækker!D19,IF(AH26=Rækker!F5,Rækker!F19,IF(AH26=Rækker!H5,Rækker!H19,IF(AH26=Rækker!J5,Rækker!J19,IF(AH26=Rækker!L5,Rækker!L19,IF(AH26=Rækker!N5,Rækker!N19,IF(AH26=Rækker!P5,Rækker!P19,CZ25))))))))</f>
        <v>2</v>
      </c>
      <c r="CZ25" s="16">
        <f>IF(AH26=Rækker!R5,Rækker!R19,IF(AH26=Rækker!T5,Rækker!T19,IF(AH26=Rækker!V5,Rækker!V19,IF(AH26=Rækker!X5,Rækker!X19,IF(AH26=Rækker!Z5,Rækker!Z19,IF(AH26=Rækker!AB5,Rækker!AB19,IF(AH26=Rækker!AD5,Rækker!AD19,IF(AH26=Rækker!AF5,Rækker!AF19,DA25))))))))</f>
        <v>2</v>
      </c>
      <c r="DA25" s="16">
        <f>IF(AH26=Rækker!AH5,Rækker!AH19,IF(AH26=Rækker!AJ5,Rækker!AJ19,IF(AH26=Rækker!AL5,Rækker!AL19,IF(AH26=Rækker!AN5,Rækker!AN19,0))))</f>
        <v>0</v>
      </c>
      <c r="DB25" s="16">
        <f>IF(AN26=Rækker!B5,Rækker!B19,IF(AN26=Rækker!D5,Rækker!D19,IF(AN26=Rækker!F5,Rækker!F19,IF(AN26=Rækker!H5,Rækker!H19,IF(AN26=Rækker!J5,Rækker!J19,IF(AN26=Rækker!L5,Rækker!L19,IF(AN26=Rækker!N5,Rækker!N19,IF(AN26=Rækker!P5,Rækker!P19,DC25))))))))</f>
        <v>1</v>
      </c>
      <c r="DC25" s="16">
        <f>IF(AN26=Rækker!R5,Rækker!R19,IF(AN26=Rækker!T5,Rækker!T19,IF(AN26=Rækker!V5,Rækker!V19,IF(AN26=Rækker!X5,Rækker!X19,IF(AN26=Rækker!Z5,Rækker!Z19,IF(AN26=Rækker!AB5,Rækker!AB19,IF(AN26=Rækker!AD5,Rækker!AD19,IF(AN26=Rækker!AF5,Rækker!AF19,DD25))))))))</f>
        <v>1</v>
      </c>
      <c r="DD25" s="16">
        <f>IF(AN26=Rækker!AH5,Rækker!AH19,IF(AN26=Rækker!AJ5,Rækker!AJ19,IF(AN26=Rækker!AL5,Rækker!AL19,IF(AN26=Rækker!AN5,Rækker!AN19,0))))</f>
        <v>0</v>
      </c>
      <c r="DE25" s="16">
        <f>IF(AT26=Rækker!B5,Rækker!B19,IF(AT26=Rækker!D5,Rækker!D19,IF(AT26=Rækker!F5,Rækker!F19,IF(AT26=Rækker!H5,Rækker!H19,IF(AT26=Rækker!J5,Rækker!J19,IF(AT26=Rækker!L5,Rækker!L19,IF(AT26=Rækker!N5,Rækker!N19,IF(AT26=Rækker!P5,Rækker!P19,DF25))))))))</f>
        <v>1</v>
      </c>
      <c r="DF25" s="16">
        <f>IF(AT26=Rækker!R5,Rækker!R19,IF(AT26=Rækker!T5,Rækker!T19,IF(AT26=Rækker!V5,Rækker!V19,IF(AT26=Rækker!X5,Rækker!X19,IF(AT26=Rækker!Z5,Rækker!Z19,IF(AT26=Rækker!AB5,Rækker!AB19,IF(AT26=Rækker!AD5,Rækker!AD19,IF(AT26=Rækker!AF5,Rækker!AF19,DG25))))))))</f>
        <v>0</v>
      </c>
      <c r="DG25" s="16">
        <f>IF(AT26=Rækker!AH5,Rækker!AH19,IF(AT26=Rækker!AJ5,Rækker!AJ19,IF(AT26=Rækker!AL5,Rækker!AL19,IF(AT26=Rækker!AN5,Rækker!AN19,0))))</f>
        <v>0</v>
      </c>
      <c r="DH25" s="16">
        <f>IF(AZ26=Rækker!B5,Rækker!B19,IF(AZ26=Rækker!D5,Rækker!D19,IF(AZ26=Rækker!F5,Rækker!F19,IF(AZ26=Rækker!H5,Rækker!H19,IF(AZ26=Rækker!J5,Rækker!J19,IF(AZ26=Rækker!L5,Rækker!L19,IF(AZ26=Rækker!N5,Rækker!N19,IF(AZ26=Rækker!P5,Rækker!P19,DI25))))))))</f>
        <v>1</v>
      </c>
      <c r="DI25" s="16">
        <f>IF(AZ26=Rækker!R5,Rækker!R19,IF(AZ26=Rækker!T5,Rækker!T19,IF(AZ26=Rækker!V5,Rækker!V19,IF(AZ26=Rækker!X5,Rækker!X19,IF(AZ26=Rækker!Z5,Rækker!Z19,IF(AZ26=Rækker!AB5,Rækker!AB19,IF(AZ26=Rækker!AD5,Rækker!AD19,IF(AZ26=Rækker!AF5,Rækker!AF19,DJ25))))))))</f>
        <v>0</v>
      </c>
      <c r="DJ25" s="16">
        <f>IF(AZ26=Rækker!AH5,Rækker!AH19,IF(AZ26=Rækker!AJ5,Rækker!AJ19,IF(AZ26=Rækker!AL5,Rækker!AL19,IF(AZ26=Rækker!AN5,Rækker!AN19,0))))</f>
        <v>0</v>
      </c>
      <c r="DK25" s="16">
        <f>IF(BF26=Rækker!B5,Rækker!B19,IF(BF26=Rækker!D5,Rækker!D19,IF(BF26=Rækker!F5,Rækker!F19,IF(BF26=Rækker!H5,Rækker!H19,IF(BF26=Rækker!J5,Rækker!J19,IF(BF26=Rækker!L5,Rækker!L19,IF(BF26=Rækker!N5,Rækker!N19,IF(BF26=Rækker!P5,Rækker!P19,DL25))))))))</f>
        <v>1</v>
      </c>
      <c r="DL25" s="16">
        <f>IF(BF26=Rækker!R5,Rækker!R19,IF(BF26=Rækker!T5,Rækker!T19,IF(BF26=Rækker!V5,Rækker!V19,IF(BF26=Rækker!X5,Rækker!X19,IF(BF26=Rækker!Z5,Rækker!Z19,IF(BF26=Rækker!AB5,Rækker!AB19,IF(BF26=Rækker!AD5,Rækker!AD19,IF(BF26=Rækker!AF5,Rækker!AF19,DM25))))))))</f>
        <v>0</v>
      </c>
      <c r="DM25" s="16">
        <f>IF(BF26=Rækker!AH5,Rækker!AH19,IF(BF26=Rækker!AJ5,Rækker!AJ19,IF(BF26=Rækker!AL5,Rækker!AL19,IF(BF26=Rækker!AN5,Rækker!AN19,0))))</f>
        <v>0</v>
      </c>
      <c r="DN25" s="16">
        <f>IF(BL26=Rækker!B5,Rækker!B19,IF(BL26=Rækker!D5,Rækker!D19,IF(BL26=Rækker!F5,Rækker!F19,IF(BL26=Rækker!H5,Rækker!H19,IF(BL26=Rækker!J5,Rækker!J19,IF(BL26=Rækker!L5,Rækker!L19,IF(BL26=Rækker!N5,Rækker!N19,IF(BL26=Rækker!P5,Rækker!P19,DO25))))))))</f>
        <v>1</v>
      </c>
      <c r="DO25" s="16">
        <f>IF(BL26=Rækker!R5,Rækker!R19,IF(BL26=Rækker!T5,Rækker!T19,IF(BL26=Rækker!V5,Rækker!V19,IF(BL26=Rækker!X5,Rækker!X19,IF(BL26=Rækker!Z5,Rækker!Z19,IF(BL26=Rækker!AB5,Rækker!AB19,IF(BL26=Rækker!AD5,Rækker!AD19,IF(BL26=Rækker!AF5,Rækker!AF19,DP25))))))))</f>
        <v>1</v>
      </c>
      <c r="DP25" s="16">
        <f>IF(BL26=Rækker!AH5,Rækker!AH19,IF(BL26=Rækker!AJ5,Rækker!AJ19,IF(BL26=Rækker!AL5,Rækker!AL19,IF(BL26=Rækker!AN5,Rækker!AN19,0))))</f>
        <v>1</v>
      </c>
    </row>
    <row r="26" spans="1:120" ht="14.45" customHeight="1" x14ac:dyDescent="0.15">
      <c r="A26" s="168"/>
      <c r="B26" s="169"/>
      <c r="C26" s="169"/>
      <c r="D26" s="169"/>
      <c r="E26" s="169"/>
      <c r="F26" s="169"/>
      <c r="G26" s="170"/>
      <c r="H26" s="110" t="s">
        <v>21</v>
      </c>
      <c r="I26" s="112"/>
      <c r="J26" s="133" t="str">
        <f>DB!E11</f>
        <v>Flinca</v>
      </c>
      <c r="K26" s="134"/>
      <c r="L26" s="134"/>
      <c r="M26" s="134"/>
      <c r="N26" s="117" t="s">
        <v>20</v>
      </c>
      <c r="O26" s="102"/>
      <c r="P26" s="133" t="str">
        <f>DB!F11</f>
        <v>Piquet</v>
      </c>
      <c r="Q26" s="134"/>
      <c r="R26" s="134"/>
      <c r="S26" s="134"/>
      <c r="T26" s="126"/>
      <c r="U26" s="112"/>
      <c r="V26" s="133" t="str">
        <f>DB!E12</f>
        <v>Steam</v>
      </c>
      <c r="W26" s="134"/>
      <c r="X26" s="134"/>
      <c r="Y26" s="134"/>
      <c r="Z26" s="117" t="s">
        <v>20</v>
      </c>
      <c r="AA26" s="102"/>
      <c r="AB26" s="133" t="str">
        <f>DB!F12</f>
        <v>United</v>
      </c>
      <c r="AC26" s="134"/>
      <c r="AD26" s="134"/>
      <c r="AE26" s="134"/>
      <c r="AF26" s="126"/>
      <c r="AG26" s="112"/>
      <c r="AH26" s="133" t="str">
        <f>DB!E13</f>
        <v>Select</v>
      </c>
      <c r="AI26" s="134"/>
      <c r="AJ26" s="134"/>
      <c r="AK26" s="134"/>
      <c r="AL26" s="117" t="s">
        <v>20</v>
      </c>
      <c r="AM26" s="102"/>
      <c r="AN26" s="133" t="str">
        <f>DB!F13</f>
        <v>Idskov</v>
      </c>
      <c r="AO26" s="134"/>
      <c r="AP26" s="134"/>
      <c r="AQ26" s="134"/>
      <c r="AR26" s="126"/>
      <c r="AS26" s="112"/>
      <c r="AT26" s="133" t="str">
        <f>DB!E14</f>
        <v>Chelsea</v>
      </c>
      <c r="AU26" s="134"/>
      <c r="AV26" s="134"/>
      <c r="AW26" s="134"/>
      <c r="AX26" s="117" t="s">
        <v>20</v>
      </c>
      <c r="AY26" s="102"/>
      <c r="AZ26" s="133" t="str">
        <f>DB!F14</f>
        <v>Arsenal</v>
      </c>
      <c r="BA26" s="134"/>
      <c r="BB26" s="134"/>
      <c r="BC26" s="134"/>
      <c r="BD26" s="126"/>
      <c r="BE26" s="112"/>
      <c r="BF26" s="133" t="str">
        <f>DB!E15</f>
        <v>Cork</v>
      </c>
      <c r="BG26" s="134"/>
      <c r="BH26" s="134"/>
      <c r="BI26" s="134"/>
      <c r="BJ26" s="117" t="s">
        <v>20</v>
      </c>
      <c r="BK26" s="102"/>
      <c r="BL26" s="133" t="str">
        <f>DB!F15</f>
        <v>Tynde</v>
      </c>
      <c r="BM26" s="134"/>
      <c r="BN26" s="134"/>
      <c r="BO26" s="134"/>
      <c r="BP26" s="126"/>
      <c r="BQ26" s="17"/>
      <c r="BR26" s="21" t="str">
        <f>IF(CG14=13,CONCATENATE(DB!BE13,"."),CONCATENATE(DB!BA13,"."))</f>
        <v>8.</v>
      </c>
      <c r="BS26" s="22" t="str">
        <f>IF(CG14=13,DB!BF13,DB!X13)</f>
        <v>Idskov</v>
      </c>
      <c r="BT26" s="16">
        <f>IF(CG14=13,DB!BM13,DB!AJ13)</f>
        <v>17</v>
      </c>
      <c r="BU26" s="16"/>
      <c r="BV26" s="16">
        <f>IF(CG14=13,DB!BN13,DB!AL13)</f>
        <v>4</v>
      </c>
      <c r="BW26" s="16"/>
      <c r="BX26" s="16">
        <f>IF(CG14=13,DB!BO13,DB!AN13)</f>
        <v>12</v>
      </c>
      <c r="BY26" s="16"/>
      <c r="BZ26" s="16">
        <f>IF(CG14=13,DB!BP13,DB!AP13)</f>
        <v>1</v>
      </c>
      <c r="CA26" s="16"/>
      <c r="CB26" s="21">
        <f>IF(CG14=13,DB!BQ13,DB!AR13)</f>
        <v>114</v>
      </c>
      <c r="CC26" s="16" t="s">
        <v>20</v>
      </c>
      <c r="CD26" s="22">
        <f>IF(CG14=13,DB!BR13,DB!AU13)</f>
        <v>109</v>
      </c>
      <c r="CE26" s="16"/>
      <c r="CF26" s="21">
        <f>IF(CG14=13,DB!BS13,DB!AX13)</f>
        <v>24</v>
      </c>
      <c r="CM26" s="16">
        <f>IF(J26=Rækker!B5,Rækker!B20,IF(J26=Rækker!D5,Rækker!D20,IF(J26=Rækker!F5,Rækker!F20,IF(J26=Rækker!H5,Rækker!H20,IF(J26=Rækker!J5,Rækker!J20,IF(J26=Rækker!L5,Rækker!L20,IF(J26=Rækker!N5,Rækker!N20,IF(J26=Rækker!P5,Rækker!P20,CN26))))))))</f>
        <v>1</v>
      </c>
      <c r="CN26" s="16">
        <f>IF(J26=Rækker!R5,Rækker!R20,IF(J26=Rækker!T5,Rækker!T20,IF(J26=Rækker!V5,Rækker!V20,IF(J26=Rækker!X5,Rækker!X20,IF(J26=Rækker!Z5,Rækker!Z20,IF(J26=Rækker!AB5,Rækker!AB20,IF(J26=Rækker!AD5,Rækker!AD20,IF(J26=Rækker!AF5,Rækker!AF20,CO26))))))))</f>
        <v>0</v>
      </c>
      <c r="CO26" s="16">
        <f>IF(J26=Rækker!AH5,Rækker!AH20,IF(J26=Rækker!AJ5,Rækker!AJ20,IF(J26=Rækker!AL5,Rækker!AL20,IF(J26=Rækker!AN5,Rækker!AN20,0))))</f>
        <v>0</v>
      </c>
      <c r="CP26" s="16">
        <f>IF(P26=Rækker!B5,Rækker!B20,IF(P26=Rækker!D5,Rækker!D20,IF(P26=Rækker!F5,Rækker!F20,IF(P26=Rækker!H5,Rækker!H20,IF(P26=Rækker!J5,Rækker!J20,IF(P26=Rækker!L5,Rækker!L20,IF(P26=Rækker!N5,Rækker!N20,IF(P26=Rækker!P5,Rækker!P20,CQ26))))))))</f>
        <v>1</v>
      </c>
      <c r="CQ26" s="16">
        <f>IF(P26=Rækker!R5,Rækker!R20,IF(P26=Rækker!T5,Rækker!T20,IF(P26=Rækker!V5,Rækker!V20,IF(P26=Rækker!X5,Rækker!X20,IF(P26=Rækker!Z5,Rækker!Z20,IF(P26=Rækker!AB5,Rækker!AB20,IF(P26=Rækker!AD5,Rækker!AD20,IF(P26=Rækker!AF5,Rækker!AF20,CR26))))))))</f>
        <v>1</v>
      </c>
      <c r="CR26" s="16">
        <f>IF(P26=Rækker!AH5,Rækker!AH20,IF(P26=Rækker!AJ5,Rækker!AJ20,IF(P26=Rækker!AL5,Rækker!AL20,IF(P26=Rækker!AN5,Rækker!AN20,0))))</f>
        <v>0</v>
      </c>
      <c r="CS26" s="16">
        <f>IF(V26=Rækker!B5,Rækker!B20,IF(V26=Rækker!D5,Rækker!D20,IF(V26=Rækker!F5,Rækker!F20,IF(V26=Rækker!H5,Rækker!H20,IF(V26=Rækker!J5,Rækker!J20,IF(V26=Rækker!L5,Rækker!L20,IF(V26=Rækker!N5,Rækker!N20,IF(V26=Rækker!P5,Rækker!P20,CT26))))))))</f>
        <v>1</v>
      </c>
      <c r="CT26" s="16">
        <f>IF(V26=Rækker!R5,Rækker!R20,IF(V26=Rækker!T5,Rækker!T20,IF(V26=Rækker!V5,Rækker!V20,IF(V26=Rækker!X5,Rækker!X20,IF(V26=Rækker!Z5,Rækker!Z20,IF(V26=Rækker!AB5,Rækker!AB20,IF(V26=Rækker!AD5,Rækker!AD20,IF(V26=Rækker!AF5,Rækker!AF20,CU26))))))))</f>
        <v>1</v>
      </c>
      <c r="CU26" s="16">
        <f>IF(V26=Rækker!AH5,Rækker!AH20,IF(V26=Rækker!AJ5,Rækker!AJ20,IF(V26=Rækker!AL5,Rækker!AL20,IF(V26=Rækker!AN5,Rækker!AN20,0))))</f>
        <v>1</v>
      </c>
      <c r="CV26" s="16">
        <f>IF(AB26=Rækker!B5,Rækker!B20,IF(AB26=Rækker!D5,Rækker!D20,IF(AB26=Rækker!F5,Rækker!F20,IF(AB26=Rækker!H5,Rækker!H20,IF(AB26=Rækker!J5,Rækker!J20,IF(AB26=Rækker!L5,Rækker!L20,IF(AB26=Rækker!N5,Rækker!N20,IF(AB26=Rækker!P5,Rækker!P20,CW26))))))))</f>
        <v>1</v>
      </c>
      <c r="CW26" s="16">
        <f>IF(AB26=Rækker!R5,Rækker!R20,IF(AB26=Rækker!T5,Rækker!T20,IF(AB26=Rækker!V5,Rækker!V20,IF(AB26=Rækker!X5,Rækker!X20,IF(AB26=Rækker!Z5,Rækker!Z20,IF(AB26=Rækker!AB5,Rækker!AB20,IF(AB26=Rækker!AD5,Rækker!AD20,IF(AB26=Rækker!AF5,Rækker!AF20,CX26))))))))</f>
        <v>1</v>
      </c>
      <c r="CX26" s="16">
        <f>IF(AB26=Rækker!AH5,Rækker!AH20,IF(AB26=Rækker!AJ5,Rækker!AJ20,IF(AB26=Rækker!AL5,Rækker!AL20,IF(AB26=Rækker!AN5,Rækker!AN20,0))))</f>
        <v>1</v>
      </c>
      <c r="CY26" s="16">
        <f>IF(AH26=Rækker!B5,Rækker!B20,IF(AH26=Rækker!D5,Rækker!D20,IF(AH26=Rækker!F5,Rækker!F20,IF(AH26=Rækker!H5,Rækker!H20,IF(AH26=Rækker!J5,Rækker!J20,IF(AH26=Rækker!L5,Rækker!L20,IF(AH26=Rækker!N5,Rækker!N20,IF(AH26=Rækker!P5,Rækker!P20,CZ26))))))))</f>
        <v>1</v>
      </c>
      <c r="CZ26" s="16">
        <f>IF(AH26=Rækker!R5,Rækker!R20,IF(AH26=Rækker!T5,Rækker!T20,IF(AH26=Rækker!V5,Rækker!V20,IF(AH26=Rækker!X5,Rækker!X20,IF(AH26=Rækker!Z5,Rækker!Z20,IF(AH26=Rækker!AB5,Rækker!AB20,IF(AH26=Rækker!AD5,Rækker!AD20,IF(AH26=Rækker!AF5,Rækker!AF20,DA26))))))))</f>
        <v>1</v>
      </c>
      <c r="DA26" s="16">
        <f>IF(AH26=Rækker!AH5,Rækker!AH20,IF(AH26=Rækker!AJ5,Rækker!AJ20,IF(AH26=Rækker!AL5,Rækker!AL20,IF(AH26=Rækker!AN5,Rækker!AN20,0))))</f>
        <v>0</v>
      </c>
      <c r="DB26" s="16">
        <f>IF(AN26=Rækker!B5,Rækker!B20,IF(AN26=Rækker!D5,Rækker!D20,IF(AN26=Rækker!F5,Rækker!F20,IF(AN26=Rækker!H5,Rækker!H20,IF(AN26=Rækker!J5,Rækker!J20,IF(AN26=Rækker!L5,Rækker!L20,IF(AN26=Rækker!N5,Rækker!N20,IF(AN26=Rækker!P5,Rækker!P20,DC26))))))))</f>
        <v>1</v>
      </c>
      <c r="DC26" s="16">
        <f>IF(AN26=Rækker!R5,Rækker!R20,IF(AN26=Rækker!T5,Rækker!T20,IF(AN26=Rækker!V5,Rækker!V20,IF(AN26=Rækker!X5,Rækker!X20,IF(AN26=Rækker!Z5,Rækker!Z20,IF(AN26=Rækker!AB5,Rækker!AB20,IF(AN26=Rækker!AD5,Rækker!AD20,IF(AN26=Rækker!AF5,Rækker!AF20,DD26))))))))</f>
        <v>1</v>
      </c>
      <c r="DD26" s="16">
        <f>IF(AN26=Rækker!AH5,Rækker!AH20,IF(AN26=Rækker!AJ5,Rækker!AJ20,IF(AN26=Rækker!AL5,Rækker!AL20,IF(AN26=Rækker!AN5,Rækker!AN20,0))))</f>
        <v>0</v>
      </c>
      <c r="DE26" s="16">
        <f>IF(AT26=Rækker!B5,Rækker!B20,IF(AT26=Rækker!D5,Rækker!D20,IF(AT26=Rækker!F5,Rækker!F20,IF(AT26=Rækker!H5,Rækker!H20,IF(AT26=Rækker!J5,Rækker!J20,IF(AT26=Rækker!L5,Rækker!L20,IF(AT26=Rækker!N5,Rækker!N20,IF(AT26=Rækker!P5,Rækker!P20,DF26))))))))</f>
        <v>1</v>
      </c>
      <c r="DF26" s="16">
        <f>IF(AT26=Rækker!R5,Rækker!R20,IF(AT26=Rækker!T5,Rækker!T20,IF(AT26=Rækker!V5,Rækker!V20,IF(AT26=Rækker!X5,Rækker!X20,IF(AT26=Rækker!Z5,Rækker!Z20,IF(AT26=Rækker!AB5,Rækker!AB20,IF(AT26=Rækker!AD5,Rækker!AD20,IF(AT26=Rækker!AF5,Rækker!AF20,DG26))))))))</f>
        <v>0</v>
      </c>
      <c r="DG26" s="16">
        <f>IF(AT26=Rækker!AH5,Rækker!AH20,IF(AT26=Rækker!AJ5,Rækker!AJ20,IF(AT26=Rækker!AL5,Rækker!AL20,IF(AT26=Rækker!AN5,Rækker!AN20,0))))</f>
        <v>0</v>
      </c>
      <c r="DH26" s="16">
        <f>IF(AZ26=Rækker!B5,Rækker!B20,IF(AZ26=Rækker!D5,Rækker!D20,IF(AZ26=Rækker!F5,Rækker!F20,IF(AZ26=Rækker!H5,Rækker!H20,IF(AZ26=Rækker!J5,Rækker!J20,IF(AZ26=Rækker!L5,Rækker!L20,IF(AZ26=Rækker!N5,Rækker!N20,IF(AZ26=Rækker!P5,Rækker!P20,DI26))))))))</f>
        <v>1</v>
      </c>
      <c r="DI26" s="16">
        <f>IF(AZ26=Rækker!R5,Rækker!R20,IF(AZ26=Rækker!T5,Rækker!T20,IF(AZ26=Rækker!V5,Rækker!V20,IF(AZ26=Rækker!X5,Rækker!X20,IF(AZ26=Rækker!Z5,Rækker!Z20,IF(AZ26=Rækker!AB5,Rækker!AB20,IF(AZ26=Rækker!AD5,Rækker!AD20,IF(AZ26=Rækker!AF5,Rækker!AF20,DJ26))))))))</f>
        <v>0</v>
      </c>
      <c r="DJ26" s="16">
        <f>IF(AZ26=Rækker!AH5,Rækker!AH20,IF(AZ26=Rækker!AJ5,Rækker!AJ20,IF(AZ26=Rækker!AL5,Rækker!AL20,IF(AZ26=Rækker!AN5,Rækker!AN20,0))))</f>
        <v>0</v>
      </c>
      <c r="DK26" s="16">
        <f>IF(BF26=Rækker!B5,Rækker!B20,IF(BF26=Rækker!D5,Rækker!D20,IF(BF26=Rækker!F5,Rækker!F20,IF(BF26=Rækker!H5,Rækker!H20,IF(BF26=Rækker!J5,Rækker!J20,IF(BF26=Rækker!L5,Rækker!L20,IF(BF26=Rækker!N5,Rækker!N20,IF(BF26=Rækker!P5,Rækker!P20,DL26))))))))</f>
        <v>1</v>
      </c>
      <c r="DL26" s="16">
        <f>IF(BF26=Rækker!R5,Rækker!R20,IF(BF26=Rækker!T5,Rækker!T20,IF(BF26=Rækker!V5,Rækker!V20,IF(BF26=Rækker!X5,Rækker!X20,IF(BF26=Rækker!Z5,Rækker!Z20,IF(BF26=Rækker!AB5,Rækker!AB20,IF(BF26=Rækker!AD5,Rækker!AD20,IF(BF26=Rækker!AF5,Rækker!AF20,DM26))))))))</f>
        <v>0</v>
      </c>
      <c r="DM26" s="16">
        <f>IF(BF26=Rækker!AH5,Rækker!AH20,IF(BF26=Rækker!AJ5,Rækker!AJ20,IF(BF26=Rækker!AL5,Rækker!AL20,IF(BF26=Rækker!AN5,Rækker!AN20,0))))</f>
        <v>0</v>
      </c>
      <c r="DN26" s="16">
        <f>IF(BL26=Rækker!B5,Rækker!B20,IF(BL26=Rækker!D5,Rækker!D20,IF(BL26=Rækker!F5,Rækker!F20,IF(BL26=Rækker!H5,Rækker!H20,IF(BL26=Rækker!J5,Rækker!J20,IF(BL26=Rækker!L5,Rækker!L20,IF(BL26=Rækker!N5,Rækker!N20,IF(BL26=Rækker!P5,Rækker!P20,DO26))))))))</f>
        <v>1</v>
      </c>
      <c r="DO26" s="16">
        <f>IF(BL26=Rækker!R5,Rækker!R20,IF(BL26=Rækker!T5,Rækker!T20,IF(BL26=Rækker!V5,Rækker!V20,IF(BL26=Rækker!X5,Rækker!X20,IF(BL26=Rækker!Z5,Rækker!Z20,IF(BL26=Rækker!AB5,Rækker!AB20,IF(BL26=Rækker!AD5,Rækker!AD20,IF(BL26=Rækker!AF5,Rækker!AF20,DP26))))))))</f>
        <v>1</v>
      </c>
      <c r="DP26" s="16">
        <f>IF(BL26=Rækker!AH5,Rækker!AH20,IF(BL26=Rækker!AJ5,Rækker!AJ20,IF(BL26=Rækker!AL5,Rækker!AL20,IF(BL26=Rækker!AN5,Rækker!AN20,0))))</f>
        <v>1</v>
      </c>
    </row>
    <row r="27" spans="1:120" ht="14.45" customHeight="1" x14ac:dyDescent="0.15">
      <c r="A27" s="171"/>
      <c r="B27" s="172"/>
      <c r="C27" s="172"/>
      <c r="D27" s="172"/>
      <c r="E27" s="172"/>
      <c r="F27" s="172"/>
      <c r="G27" s="173"/>
      <c r="H27" s="111"/>
      <c r="I27" s="113"/>
      <c r="J27" s="135"/>
      <c r="K27" s="135"/>
      <c r="L27" s="135"/>
      <c r="M27" s="135"/>
      <c r="N27" s="105"/>
      <c r="O27" s="105"/>
      <c r="P27" s="135"/>
      <c r="Q27" s="135"/>
      <c r="R27" s="135"/>
      <c r="S27" s="135"/>
      <c r="T27" s="127"/>
      <c r="U27" s="113"/>
      <c r="V27" s="135"/>
      <c r="W27" s="135"/>
      <c r="X27" s="135"/>
      <c r="Y27" s="135"/>
      <c r="Z27" s="105"/>
      <c r="AA27" s="105"/>
      <c r="AB27" s="135"/>
      <c r="AC27" s="135"/>
      <c r="AD27" s="135"/>
      <c r="AE27" s="135"/>
      <c r="AF27" s="127"/>
      <c r="AG27" s="113"/>
      <c r="AH27" s="135"/>
      <c r="AI27" s="135"/>
      <c r="AJ27" s="135"/>
      <c r="AK27" s="135"/>
      <c r="AL27" s="105"/>
      <c r="AM27" s="105"/>
      <c r="AN27" s="135"/>
      <c r="AO27" s="135"/>
      <c r="AP27" s="135"/>
      <c r="AQ27" s="135"/>
      <c r="AR27" s="127"/>
      <c r="AS27" s="113"/>
      <c r="AT27" s="135"/>
      <c r="AU27" s="135"/>
      <c r="AV27" s="135"/>
      <c r="AW27" s="135"/>
      <c r="AX27" s="105"/>
      <c r="AY27" s="105"/>
      <c r="AZ27" s="135"/>
      <c r="BA27" s="135"/>
      <c r="BB27" s="135"/>
      <c r="BC27" s="135"/>
      <c r="BD27" s="127"/>
      <c r="BE27" s="113"/>
      <c r="BF27" s="135"/>
      <c r="BG27" s="135"/>
      <c r="BH27" s="135"/>
      <c r="BI27" s="135"/>
      <c r="BJ27" s="105"/>
      <c r="BK27" s="105"/>
      <c r="BL27" s="135"/>
      <c r="BM27" s="135"/>
      <c r="BN27" s="135"/>
      <c r="BO27" s="135"/>
      <c r="BP27" s="127"/>
      <c r="BQ27" s="17"/>
      <c r="BR27" s="21" t="str">
        <f>IF(CG14=13,CONCATENATE(DB!BE14,"."),CONCATENATE(DB!BA14,"."))</f>
        <v>9.</v>
      </c>
      <c r="BS27" s="22" t="str">
        <f>IF(CG14=13,DB!BF14,DB!X14)</f>
        <v>Piquet</v>
      </c>
      <c r="BT27" s="16">
        <f>IF(CG14=13,DB!BM14,DB!AJ14)</f>
        <v>17</v>
      </c>
      <c r="BU27" s="16"/>
      <c r="BV27" s="16">
        <f>IF(CG14=13,DB!BN14,DB!AL14)</f>
        <v>6</v>
      </c>
      <c r="BW27" s="16"/>
      <c r="BX27" s="16">
        <f>IF(CG14=13,DB!BO14,DB!AN14)</f>
        <v>6</v>
      </c>
      <c r="BY27" s="16"/>
      <c r="BZ27" s="16">
        <f>IF(CG14=13,DB!BP14,DB!AP14)</f>
        <v>5</v>
      </c>
      <c r="CA27" s="16"/>
      <c r="CB27" s="21">
        <f>IF(CG14=13,DB!BQ14,DB!AR14)</f>
        <v>109</v>
      </c>
      <c r="CC27" s="16" t="s">
        <v>20</v>
      </c>
      <c r="CD27" s="22">
        <f>IF(CG14=13,DB!BR14,DB!AU14)</f>
        <v>110</v>
      </c>
      <c r="CE27" s="16"/>
      <c r="CF27" s="21">
        <f>IF(CG14=13,DB!BS14,DB!AX14)</f>
        <v>24</v>
      </c>
      <c r="CM27" s="16">
        <f>IF(J26=Rækker!B5,Rækker!B21,IF(J26=Rækker!D5,Rækker!D21,IF(J26=Rækker!F5,Rækker!F21,IF(J26=Rækker!H5,Rækker!H21,IF(J26=Rækker!J5,Rækker!J21,IF(J26=Rækker!L5,Rækker!L21,IF(J26=Rækker!N5,Rækker!N21,IF(J26=Rækker!P5,Rækker!P21,CN27))))))))</f>
        <v>1</v>
      </c>
      <c r="CN27" s="16">
        <f>IF(J26=Rækker!R5,Rækker!R21,IF(J26=Rækker!T5,Rækker!T21,IF(J26=Rækker!V5,Rækker!V21,IF(J26=Rækker!X5,Rækker!X21,IF(J26=Rækker!Z5,Rækker!Z21,IF(J26=Rækker!AB5,Rækker!AB21,IF(J26=Rækker!AD5,Rækker!AD21,IF(J26=Rækker!AF5,Rækker!AF21,CO27))))))))</f>
        <v>0</v>
      </c>
      <c r="CO27" s="16">
        <f>IF(J26=Rækker!AH5,Rækker!AH21,IF(J26=Rækker!AJ5,Rækker!AJ21,IF(J26=Rækker!AL5,Rækker!AL21,IF(J26=Rækker!AN5,Rækker!AN21,0))))</f>
        <v>0</v>
      </c>
      <c r="CP27" s="16">
        <f>IF(P26=Rækker!B5,Rækker!B21,IF(P26=Rækker!D5,Rækker!D21,IF(P26=Rækker!F5,Rækker!F21,IF(P26=Rækker!H5,Rækker!H21,IF(P26=Rækker!J5,Rækker!J21,IF(P26=Rækker!L5,Rækker!L21,IF(P26=Rækker!N5,Rækker!N21,IF(P26=Rækker!P5,Rækker!P21,CQ27))))))))</f>
        <v>2</v>
      </c>
      <c r="CQ27" s="16">
        <f>IF(P26=Rækker!R5,Rækker!R21,IF(P26=Rækker!T5,Rækker!T21,IF(P26=Rækker!V5,Rækker!V21,IF(P26=Rækker!X5,Rækker!X21,IF(P26=Rækker!Z5,Rækker!Z21,IF(P26=Rækker!AB5,Rækker!AB21,IF(P26=Rækker!AD5,Rækker!AD21,IF(P26=Rækker!AF5,Rækker!AF21,CR27))))))))</f>
        <v>2</v>
      </c>
      <c r="CR27" s="16">
        <f>IF(P26=Rækker!AH5,Rækker!AH21,IF(P26=Rækker!AJ5,Rækker!AJ21,IF(P26=Rækker!AL5,Rækker!AL21,IF(P26=Rækker!AN5,Rækker!AN21,0))))</f>
        <v>0</v>
      </c>
      <c r="CS27" s="16">
        <f>IF(V26=Rækker!B5,Rækker!B21,IF(V26=Rækker!D5,Rækker!D21,IF(V26=Rækker!F5,Rækker!F21,IF(V26=Rækker!H5,Rækker!H21,IF(V26=Rækker!J5,Rækker!J21,IF(V26=Rækker!L5,Rækker!L21,IF(V26=Rækker!N5,Rækker!N21,IF(V26=Rækker!P5,Rækker!P21,CT27))))))))</f>
        <v>1</v>
      </c>
      <c r="CT27" s="16">
        <f>IF(V26=Rækker!R5,Rækker!R21,IF(V26=Rækker!T5,Rækker!T21,IF(V26=Rækker!V5,Rækker!V21,IF(V26=Rækker!X5,Rækker!X21,IF(V26=Rækker!Z5,Rækker!Z21,IF(V26=Rækker!AB5,Rækker!AB21,IF(V26=Rækker!AD5,Rækker!AD21,IF(V26=Rækker!AF5,Rækker!AF21,CU27))))))))</f>
        <v>1</v>
      </c>
      <c r="CU27" s="16">
        <f>IF(V26=Rækker!AH5,Rækker!AH21,IF(V26=Rækker!AJ5,Rækker!AJ21,IF(V26=Rækker!AL5,Rækker!AL21,IF(V26=Rækker!AN5,Rækker!AN21,0))))</f>
        <v>1</v>
      </c>
      <c r="CV27" s="16">
        <f>IF(AB26=Rækker!B5,Rækker!B21,IF(AB26=Rækker!D5,Rækker!D21,IF(AB26=Rækker!F5,Rækker!F21,IF(AB26=Rækker!H5,Rækker!H21,IF(AB26=Rækker!J5,Rækker!J21,IF(AB26=Rækker!L5,Rækker!L21,IF(AB26=Rækker!N5,Rækker!N21,IF(AB26=Rækker!P5,Rækker!P21,CW27))))))))</f>
        <v>1</v>
      </c>
      <c r="CW27" s="16">
        <f>IF(AB26=Rækker!R5,Rækker!R21,IF(AB26=Rækker!T5,Rækker!T21,IF(AB26=Rækker!V5,Rækker!V21,IF(AB26=Rækker!X5,Rækker!X21,IF(AB26=Rækker!Z5,Rækker!Z21,IF(AB26=Rækker!AB5,Rækker!AB21,IF(AB26=Rækker!AD5,Rækker!AD21,IF(AB26=Rækker!AF5,Rækker!AF21,CX27))))))))</f>
        <v>1</v>
      </c>
      <c r="CX27" s="16">
        <f>IF(AB26=Rækker!AH5,Rækker!AH21,IF(AB26=Rækker!AJ5,Rækker!AJ21,IF(AB26=Rækker!AL5,Rækker!AL21,IF(AB26=Rækker!AN5,Rækker!AN21,0))))</f>
        <v>1</v>
      </c>
      <c r="CY27" s="16">
        <f>IF(AH26=Rækker!B5,Rækker!B21,IF(AH26=Rækker!D5,Rækker!D21,IF(AH26=Rækker!F5,Rækker!F21,IF(AH26=Rækker!H5,Rækker!H21,IF(AH26=Rækker!J5,Rækker!J21,IF(AH26=Rækker!L5,Rækker!L21,IF(AH26=Rækker!N5,Rækker!N21,IF(AH26=Rækker!P5,Rækker!P21,CZ27))))))))</f>
        <v>1</v>
      </c>
      <c r="CZ27" s="16">
        <f>IF(AH26=Rækker!R5,Rækker!R21,IF(AH26=Rækker!T5,Rækker!T21,IF(AH26=Rækker!V5,Rækker!V21,IF(AH26=Rækker!X5,Rækker!X21,IF(AH26=Rækker!Z5,Rækker!Z21,IF(AH26=Rækker!AB5,Rækker!AB21,IF(AH26=Rækker!AD5,Rækker!AD21,IF(AH26=Rækker!AF5,Rækker!AF21,DA27))))))))</f>
        <v>1</v>
      </c>
      <c r="DA27" s="16">
        <f>IF(AH26=Rækker!AH5,Rækker!AH21,IF(AH26=Rækker!AJ5,Rækker!AJ21,IF(AH26=Rækker!AL5,Rækker!AL21,IF(AH26=Rækker!AN5,Rækker!AN21,0))))</f>
        <v>0</v>
      </c>
      <c r="DB27" s="16">
        <f>IF(AN26=Rækker!B5,Rækker!B21,IF(AN26=Rækker!D5,Rækker!D21,IF(AN26=Rækker!F5,Rækker!F21,IF(AN26=Rækker!H5,Rækker!H21,IF(AN26=Rækker!J5,Rækker!J21,IF(AN26=Rækker!L5,Rækker!L21,IF(AN26=Rækker!N5,Rækker!N21,IF(AN26=Rækker!P5,Rækker!P21,DC27))))))))</f>
        <v>1</v>
      </c>
      <c r="DC27" s="16">
        <f>IF(AN26=Rækker!R5,Rækker!R21,IF(AN26=Rækker!T5,Rækker!T21,IF(AN26=Rækker!V5,Rækker!V21,IF(AN26=Rækker!X5,Rækker!X21,IF(AN26=Rækker!Z5,Rækker!Z21,IF(AN26=Rækker!AB5,Rækker!AB21,IF(AN26=Rækker!AD5,Rækker!AD21,IF(AN26=Rækker!AF5,Rækker!AF21,DD27))))))))</f>
        <v>1</v>
      </c>
      <c r="DD27" s="16">
        <f>IF(AN26=Rækker!AH5,Rækker!AH21,IF(AN26=Rækker!AJ5,Rækker!AJ21,IF(AN26=Rækker!AL5,Rækker!AL21,IF(AN26=Rækker!AN5,Rækker!AN21,0))))</f>
        <v>0</v>
      </c>
      <c r="DE27" s="16" t="str">
        <f>IF(AT26=Rækker!B5,Rækker!B21,IF(AT26=Rækker!D5,Rækker!D21,IF(AT26=Rækker!F5,Rækker!F21,IF(AT26=Rækker!H5,Rækker!H21,IF(AT26=Rækker!J5,Rækker!J21,IF(AT26=Rækker!L5,Rækker!L21,IF(AT26=Rækker!N5,Rækker!N21,IF(AT26=Rækker!P5,Rækker!P21,DF27))))))))</f>
        <v>x</v>
      </c>
      <c r="DF27" s="16">
        <f>IF(AT26=Rækker!R5,Rækker!R21,IF(AT26=Rækker!T5,Rækker!T21,IF(AT26=Rækker!V5,Rækker!V21,IF(AT26=Rækker!X5,Rækker!X21,IF(AT26=Rækker!Z5,Rækker!Z21,IF(AT26=Rækker!AB5,Rækker!AB21,IF(AT26=Rækker!AD5,Rækker!AD21,IF(AT26=Rækker!AF5,Rækker!AF21,DG27))))))))</f>
        <v>0</v>
      </c>
      <c r="DG27" s="16">
        <f>IF(AT26=Rækker!AH5,Rækker!AH21,IF(AT26=Rækker!AJ5,Rækker!AJ21,IF(AT26=Rækker!AL5,Rækker!AL21,IF(AT26=Rækker!AN5,Rækker!AN21,0))))</f>
        <v>0</v>
      </c>
      <c r="DH27" s="16">
        <f>IF(AZ26=Rækker!B5,Rækker!B21,IF(AZ26=Rækker!D5,Rækker!D21,IF(AZ26=Rækker!F5,Rækker!F21,IF(AZ26=Rækker!H5,Rækker!H21,IF(AZ26=Rækker!J5,Rækker!J21,IF(AZ26=Rækker!L5,Rækker!L21,IF(AZ26=Rækker!N5,Rækker!N21,IF(AZ26=Rækker!P5,Rækker!P21,DI27))))))))</f>
        <v>1</v>
      </c>
      <c r="DI27" s="16">
        <f>IF(AZ26=Rækker!R5,Rækker!R21,IF(AZ26=Rækker!T5,Rækker!T21,IF(AZ26=Rækker!V5,Rækker!V21,IF(AZ26=Rækker!X5,Rækker!X21,IF(AZ26=Rækker!Z5,Rækker!Z21,IF(AZ26=Rækker!AB5,Rækker!AB21,IF(AZ26=Rækker!AD5,Rækker!AD21,IF(AZ26=Rækker!AF5,Rækker!AF21,DJ27))))))))</f>
        <v>0</v>
      </c>
      <c r="DJ27" s="16">
        <f>IF(AZ26=Rækker!AH5,Rækker!AH21,IF(AZ26=Rækker!AJ5,Rækker!AJ21,IF(AZ26=Rækker!AL5,Rækker!AL21,IF(AZ26=Rækker!AN5,Rækker!AN21,0))))</f>
        <v>0</v>
      </c>
      <c r="DK27" s="16">
        <f>IF(BF26=Rækker!B5,Rækker!B21,IF(BF26=Rækker!D5,Rækker!D21,IF(BF26=Rækker!F5,Rækker!F21,IF(BF26=Rækker!H5,Rækker!H21,IF(BF26=Rækker!J5,Rækker!J21,IF(BF26=Rækker!L5,Rækker!L21,IF(BF26=Rækker!N5,Rækker!N21,IF(BF26=Rækker!P5,Rækker!P21,DL27))))))))</f>
        <v>1</v>
      </c>
      <c r="DL27" s="16">
        <f>IF(BF26=Rækker!R5,Rækker!R21,IF(BF26=Rækker!T5,Rækker!T21,IF(BF26=Rækker!V5,Rækker!V21,IF(BF26=Rækker!X5,Rækker!X21,IF(BF26=Rækker!Z5,Rækker!Z21,IF(BF26=Rækker!AB5,Rækker!AB21,IF(BF26=Rækker!AD5,Rækker!AD21,IF(BF26=Rækker!AF5,Rækker!AF21,DM27))))))))</f>
        <v>0</v>
      </c>
      <c r="DM27" s="16">
        <f>IF(BF26=Rækker!AH5,Rækker!AH21,IF(BF26=Rækker!AJ5,Rækker!AJ21,IF(BF26=Rækker!AL5,Rækker!AL21,IF(BF26=Rækker!AN5,Rækker!AN21,0))))</f>
        <v>0</v>
      </c>
      <c r="DN27" s="16">
        <f>IF(BL26=Rækker!B5,Rækker!B21,IF(BL26=Rækker!D5,Rækker!D21,IF(BL26=Rækker!F5,Rækker!F21,IF(BL26=Rækker!H5,Rækker!H21,IF(BL26=Rækker!J5,Rækker!J21,IF(BL26=Rækker!L5,Rækker!L21,IF(BL26=Rækker!N5,Rækker!N21,IF(BL26=Rækker!P5,Rækker!P21,DO27))))))))</f>
        <v>1</v>
      </c>
      <c r="DO27" s="16">
        <f>IF(BL26=Rækker!R5,Rækker!R21,IF(BL26=Rækker!T5,Rækker!T21,IF(BL26=Rækker!V5,Rækker!V21,IF(BL26=Rækker!X5,Rækker!X21,IF(BL26=Rækker!Z5,Rækker!Z21,IF(BL26=Rækker!AB5,Rækker!AB21,IF(BL26=Rækker!AD5,Rækker!AD21,IF(BL26=Rækker!AF5,Rækker!AF21,DP27))))))))</f>
        <v>1</v>
      </c>
      <c r="DP27" s="16">
        <f>IF(BL26=Rækker!AH5,Rækker!AH21,IF(BL26=Rækker!AJ5,Rækker!AJ21,IF(BL26=Rækker!AL5,Rækker!AL21,IF(BL26=Rækker!AN5,Rækker!AN21,0))))</f>
        <v>1</v>
      </c>
    </row>
    <row r="28" spans="1:120" ht="14.45" customHeight="1" thickBot="1" x14ac:dyDescent="0.2">
      <c r="A28" s="171"/>
      <c r="B28" s="172"/>
      <c r="C28" s="172"/>
      <c r="D28" s="172"/>
      <c r="E28" s="172"/>
      <c r="F28" s="172"/>
      <c r="G28" s="173"/>
      <c r="H28" s="111"/>
      <c r="I28" s="113"/>
      <c r="J28" s="135"/>
      <c r="K28" s="135"/>
      <c r="L28" s="135"/>
      <c r="M28" s="135"/>
      <c r="N28" s="105"/>
      <c r="O28" s="105"/>
      <c r="P28" s="135"/>
      <c r="Q28" s="135"/>
      <c r="R28" s="135"/>
      <c r="S28" s="135"/>
      <c r="T28" s="127"/>
      <c r="U28" s="113"/>
      <c r="V28" s="135"/>
      <c r="W28" s="135"/>
      <c r="X28" s="135"/>
      <c r="Y28" s="135"/>
      <c r="Z28" s="105"/>
      <c r="AA28" s="105"/>
      <c r="AB28" s="135"/>
      <c r="AC28" s="135"/>
      <c r="AD28" s="135"/>
      <c r="AE28" s="135"/>
      <c r="AF28" s="127"/>
      <c r="AG28" s="113"/>
      <c r="AH28" s="135"/>
      <c r="AI28" s="135"/>
      <c r="AJ28" s="135"/>
      <c r="AK28" s="135"/>
      <c r="AL28" s="105"/>
      <c r="AM28" s="105"/>
      <c r="AN28" s="135"/>
      <c r="AO28" s="135"/>
      <c r="AP28" s="135"/>
      <c r="AQ28" s="135"/>
      <c r="AR28" s="127"/>
      <c r="AS28" s="113"/>
      <c r="AT28" s="135"/>
      <c r="AU28" s="135"/>
      <c r="AV28" s="135"/>
      <c r="AW28" s="135"/>
      <c r="AX28" s="105"/>
      <c r="AY28" s="105"/>
      <c r="AZ28" s="135"/>
      <c r="BA28" s="135"/>
      <c r="BB28" s="135"/>
      <c r="BC28" s="135"/>
      <c r="BD28" s="127"/>
      <c r="BE28" s="113"/>
      <c r="BF28" s="135"/>
      <c r="BG28" s="135"/>
      <c r="BH28" s="135"/>
      <c r="BI28" s="135"/>
      <c r="BJ28" s="105"/>
      <c r="BK28" s="105"/>
      <c r="BL28" s="135"/>
      <c r="BM28" s="135"/>
      <c r="BN28" s="135"/>
      <c r="BO28" s="135"/>
      <c r="BP28" s="127"/>
      <c r="BQ28" s="17"/>
      <c r="BR28" s="26" t="str">
        <f>IF(CG14=13,CONCATENATE(DB!BE15,"."),CONCATENATE(DB!BA15,"."))</f>
        <v>10.</v>
      </c>
      <c r="BS28" s="27" t="str">
        <f>IF(CG14=13,DB!BF15,DB!X15)</f>
        <v>Select</v>
      </c>
      <c r="BT28" s="28">
        <f>IF(CG14=13,DB!BM15,DB!AJ15)</f>
        <v>17</v>
      </c>
      <c r="BU28" s="28"/>
      <c r="BV28" s="28">
        <f>IF(CG14=13,DB!BN15,DB!AL15)</f>
        <v>5</v>
      </c>
      <c r="BW28" s="28"/>
      <c r="BX28" s="28">
        <f>IF(CG14=13,DB!BO15,DB!AN15)</f>
        <v>8</v>
      </c>
      <c r="BY28" s="28"/>
      <c r="BZ28" s="28">
        <f>IF(CG14=13,DB!BP15,DB!AP15)</f>
        <v>4</v>
      </c>
      <c r="CA28" s="28"/>
      <c r="CB28" s="26">
        <f>IF(CG14=13,DB!BQ15,DB!AR15)</f>
        <v>110</v>
      </c>
      <c r="CC28" s="28" t="s">
        <v>20</v>
      </c>
      <c r="CD28" s="27">
        <f>IF(CG14=13,DB!BR15,DB!AU15)</f>
        <v>107</v>
      </c>
      <c r="CE28" s="28"/>
      <c r="CF28" s="26">
        <f>IF(CG14=13,DB!BS15,DB!AX15)</f>
        <v>23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7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7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7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6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6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6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7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8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8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7</v>
      </c>
    </row>
    <row r="29" spans="1:120" ht="14.45" customHeight="1" x14ac:dyDescent="0.15">
      <c r="A29" s="171"/>
      <c r="B29" s="172"/>
      <c r="C29" s="172"/>
      <c r="D29" s="172"/>
      <c r="E29" s="172"/>
      <c r="F29" s="172"/>
      <c r="G29" s="173"/>
      <c r="H29" s="111"/>
      <c r="I29" s="113"/>
      <c r="J29" s="135"/>
      <c r="K29" s="135"/>
      <c r="L29" s="135"/>
      <c r="M29" s="135"/>
      <c r="N29" s="105"/>
      <c r="O29" s="105"/>
      <c r="P29" s="135"/>
      <c r="Q29" s="135"/>
      <c r="R29" s="135"/>
      <c r="S29" s="135"/>
      <c r="T29" s="127"/>
      <c r="U29" s="113"/>
      <c r="V29" s="135"/>
      <c r="W29" s="135"/>
      <c r="X29" s="135"/>
      <c r="Y29" s="135"/>
      <c r="Z29" s="105"/>
      <c r="AA29" s="105"/>
      <c r="AB29" s="135"/>
      <c r="AC29" s="135"/>
      <c r="AD29" s="135"/>
      <c r="AE29" s="135"/>
      <c r="AF29" s="127"/>
      <c r="AG29" s="113"/>
      <c r="AH29" s="135"/>
      <c r="AI29" s="135"/>
      <c r="AJ29" s="135"/>
      <c r="AK29" s="135"/>
      <c r="AL29" s="105"/>
      <c r="AM29" s="105"/>
      <c r="AN29" s="135"/>
      <c r="AO29" s="135"/>
      <c r="AP29" s="135"/>
      <c r="AQ29" s="135"/>
      <c r="AR29" s="127"/>
      <c r="AS29" s="113"/>
      <c r="AT29" s="135"/>
      <c r="AU29" s="135"/>
      <c r="AV29" s="135"/>
      <c r="AW29" s="135"/>
      <c r="AX29" s="105"/>
      <c r="AY29" s="105"/>
      <c r="AZ29" s="135"/>
      <c r="BA29" s="135"/>
      <c r="BB29" s="135"/>
      <c r="BC29" s="135"/>
      <c r="BD29" s="127"/>
      <c r="BE29" s="113"/>
      <c r="BF29" s="135"/>
      <c r="BG29" s="135"/>
      <c r="BH29" s="135"/>
      <c r="BI29" s="135"/>
      <c r="BJ29" s="105"/>
      <c r="BK29" s="105"/>
      <c r="BL29" s="135"/>
      <c r="BM29" s="135"/>
      <c r="BN29" s="135"/>
      <c r="BO29" s="135"/>
      <c r="BP29" s="127"/>
      <c r="BQ29" s="17"/>
      <c r="BR29" s="21" t="str">
        <f>IF(CG14=13,CONCATENATE(DB!BE16,"."),CONCATENATE(DB!BA16,"."))</f>
        <v>11.</v>
      </c>
      <c r="BS29" s="22" t="str">
        <f>IF(CG14=13,DB!BF16,DB!X16)</f>
        <v>Cork</v>
      </c>
      <c r="BT29" s="16">
        <f>IF(CG14=13,DB!BM16,DB!AJ16)</f>
        <v>17</v>
      </c>
      <c r="BU29" s="16"/>
      <c r="BV29" s="16">
        <f>IF(CG14=13,DB!BN16,DB!AL16)</f>
        <v>6</v>
      </c>
      <c r="BW29" s="16"/>
      <c r="BX29" s="16">
        <f>IF(CG14=13,DB!BO16,DB!AN16)</f>
        <v>3</v>
      </c>
      <c r="BY29" s="16"/>
      <c r="BZ29" s="16">
        <f>IF(CG14=13,DB!BP16,DB!AP16)</f>
        <v>8</v>
      </c>
      <c r="CA29" s="16"/>
      <c r="CB29" s="21">
        <f>IF(CG14=13,DB!BQ16,DB!AR16)</f>
        <v>115</v>
      </c>
      <c r="CC29" s="16" t="s">
        <v>20</v>
      </c>
      <c r="CD29" s="22">
        <f>IF(CG14=13,DB!BR16,DB!AU16)</f>
        <v>117</v>
      </c>
      <c r="CE29" s="16"/>
      <c r="CF29" s="21">
        <f>IF(CG14=13,DB!BS16,DB!AX16)</f>
        <v>21</v>
      </c>
    </row>
    <row r="30" spans="1:120" ht="14.45" customHeight="1" x14ac:dyDescent="0.15">
      <c r="A30" s="171"/>
      <c r="B30" s="172"/>
      <c r="C30" s="172"/>
      <c r="D30" s="172"/>
      <c r="E30" s="172"/>
      <c r="F30" s="172"/>
      <c r="G30" s="173"/>
      <c r="H30" s="111"/>
      <c r="I30" s="113"/>
      <c r="J30" s="135"/>
      <c r="K30" s="135"/>
      <c r="L30" s="135"/>
      <c r="M30" s="135"/>
      <c r="N30" s="105"/>
      <c r="O30" s="105"/>
      <c r="P30" s="135"/>
      <c r="Q30" s="135"/>
      <c r="R30" s="135"/>
      <c r="S30" s="135"/>
      <c r="T30" s="127"/>
      <c r="U30" s="113"/>
      <c r="V30" s="135"/>
      <c r="W30" s="135"/>
      <c r="X30" s="135"/>
      <c r="Y30" s="135"/>
      <c r="Z30" s="105"/>
      <c r="AA30" s="105"/>
      <c r="AB30" s="135"/>
      <c r="AC30" s="135"/>
      <c r="AD30" s="135"/>
      <c r="AE30" s="135"/>
      <c r="AF30" s="127"/>
      <c r="AG30" s="113"/>
      <c r="AH30" s="135"/>
      <c r="AI30" s="135"/>
      <c r="AJ30" s="135"/>
      <c r="AK30" s="135"/>
      <c r="AL30" s="105"/>
      <c r="AM30" s="105"/>
      <c r="AN30" s="135"/>
      <c r="AO30" s="135"/>
      <c r="AP30" s="135"/>
      <c r="AQ30" s="135"/>
      <c r="AR30" s="127"/>
      <c r="AS30" s="113"/>
      <c r="AT30" s="135"/>
      <c r="AU30" s="135"/>
      <c r="AV30" s="135"/>
      <c r="AW30" s="135"/>
      <c r="AX30" s="105"/>
      <c r="AY30" s="105"/>
      <c r="AZ30" s="135"/>
      <c r="BA30" s="135"/>
      <c r="BB30" s="135"/>
      <c r="BC30" s="135"/>
      <c r="BD30" s="127"/>
      <c r="BE30" s="113"/>
      <c r="BF30" s="135"/>
      <c r="BG30" s="135"/>
      <c r="BH30" s="135"/>
      <c r="BI30" s="135"/>
      <c r="BJ30" s="105"/>
      <c r="BK30" s="105"/>
      <c r="BL30" s="135"/>
      <c r="BM30" s="135"/>
      <c r="BN30" s="135"/>
      <c r="BO30" s="135"/>
      <c r="BP30" s="127"/>
      <c r="BQ30" s="17"/>
      <c r="BR30" s="21" t="str">
        <f>IF(CG14=13,CONCATENATE(DB!BE17,"."),CONCATENATE(DB!BA17,"."))</f>
        <v>12.</v>
      </c>
      <c r="BS30" s="22" t="str">
        <f>IF(CG14=13,DB!BF17,DB!X17)</f>
        <v>United</v>
      </c>
      <c r="BT30" s="16">
        <f>IF(CG14=13,DB!BM17,DB!AJ17)</f>
        <v>17</v>
      </c>
      <c r="BU30" s="16"/>
      <c r="BV30" s="16">
        <f>IF(CG14=13,DB!BN17,DB!AL17)</f>
        <v>5</v>
      </c>
      <c r="BW30" s="16"/>
      <c r="BX30" s="16">
        <f>IF(CG14=13,DB!BO17,DB!AN17)</f>
        <v>6</v>
      </c>
      <c r="BY30" s="16"/>
      <c r="BZ30" s="16">
        <f>IF(CG14=13,DB!BP17,DB!AP17)</f>
        <v>6</v>
      </c>
      <c r="CA30" s="16"/>
      <c r="CB30" s="21">
        <f>IF(CG14=13,DB!BQ17,DB!AR17)</f>
        <v>114</v>
      </c>
      <c r="CC30" s="16" t="s">
        <v>20</v>
      </c>
      <c r="CD30" s="22">
        <f>IF(CG14=13,DB!BR17,DB!AU17)</f>
        <v>113</v>
      </c>
      <c r="CE30" s="16"/>
      <c r="CF30" s="21">
        <f>IF(CG14=13,DB!BS17,DB!AX17)</f>
        <v>21</v>
      </c>
    </row>
    <row r="31" spans="1:120" ht="14.45" customHeight="1" x14ac:dyDescent="0.15">
      <c r="A31" s="174" t="s">
        <v>32</v>
      </c>
      <c r="B31" s="167"/>
      <c r="C31" s="167"/>
      <c r="D31" s="167"/>
      <c r="E31" s="167"/>
      <c r="F31" s="167"/>
      <c r="G31" s="173"/>
      <c r="H31" s="111"/>
      <c r="I31" s="113"/>
      <c r="J31" s="135"/>
      <c r="K31" s="135"/>
      <c r="L31" s="135"/>
      <c r="M31" s="135"/>
      <c r="N31" s="105"/>
      <c r="O31" s="105"/>
      <c r="P31" s="135"/>
      <c r="Q31" s="135"/>
      <c r="R31" s="135"/>
      <c r="S31" s="135"/>
      <c r="T31" s="127"/>
      <c r="U31" s="113"/>
      <c r="V31" s="135"/>
      <c r="W31" s="135"/>
      <c r="X31" s="135"/>
      <c r="Y31" s="135"/>
      <c r="Z31" s="105"/>
      <c r="AA31" s="105"/>
      <c r="AB31" s="135"/>
      <c r="AC31" s="135"/>
      <c r="AD31" s="135"/>
      <c r="AE31" s="135"/>
      <c r="AF31" s="127"/>
      <c r="AG31" s="113"/>
      <c r="AH31" s="135"/>
      <c r="AI31" s="135"/>
      <c r="AJ31" s="135"/>
      <c r="AK31" s="135"/>
      <c r="AL31" s="105"/>
      <c r="AM31" s="105"/>
      <c r="AN31" s="135"/>
      <c r="AO31" s="135"/>
      <c r="AP31" s="135"/>
      <c r="AQ31" s="135"/>
      <c r="AR31" s="127"/>
      <c r="AS31" s="113"/>
      <c r="AT31" s="135"/>
      <c r="AU31" s="135"/>
      <c r="AV31" s="135"/>
      <c r="AW31" s="135"/>
      <c r="AX31" s="105"/>
      <c r="AY31" s="105"/>
      <c r="AZ31" s="135"/>
      <c r="BA31" s="135"/>
      <c r="BB31" s="135"/>
      <c r="BC31" s="135"/>
      <c r="BD31" s="127"/>
      <c r="BE31" s="113"/>
      <c r="BF31" s="135"/>
      <c r="BG31" s="135"/>
      <c r="BH31" s="135"/>
      <c r="BI31" s="135"/>
      <c r="BJ31" s="105"/>
      <c r="BK31" s="105"/>
      <c r="BL31" s="135"/>
      <c r="BM31" s="135"/>
      <c r="BN31" s="135"/>
      <c r="BO31" s="135"/>
      <c r="BP31" s="127"/>
      <c r="BQ31" s="17"/>
      <c r="BR31" s="21" t="str">
        <f>IF(CG14=13,CONCATENATE(DB!BE18,"."),CONCATENATE(DB!BA18,"."))</f>
        <v>13.</v>
      </c>
      <c r="BS31" s="22" t="str">
        <f>IF(CG14=13,DB!BF18,DB!X18)</f>
        <v>Chelsea</v>
      </c>
      <c r="BT31" s="16">
        <f>IF(CG14=13,DB!BM18,DB!AJ18)</f>
        <v>17</v>
      </c>
      <c r="BU31" s="16"/>
      <c r="BV31" s="16">
        <f>IF(CG14=13,DB!BN18,DB!AL18)</f>
        <v>5</v>
      </c>
      <c r="BW31" s="16"/>
      <c r="BX31" s="16">
        <f>IF(CG14=13,DB!BO18,DB!AN18)</f>
        <v>6</v>
      </c>
      <c r="BY31" s="16"/>
      <c r="BZ31" s="16">
        <f>IF(CG14=13,DB!BP18,DB!AP18)</f>
        <v>6</v>
      </c>
      <c r="CA31" s="16"/>
      <c r="CB31" s="21">
        <f>IF(CG14=13,DB!BQ18,DB!AR18)</f>
        <v>110</v>
      </c>
      <c r="CC31" s="16" t="s">
        <v>20</v>
      </c>
      <c r="CD31" s="22">
        <f>IF(CG14=13,DB!BR18,DB!AU18)</f>
        <v>114</v>
      </c>
      <c r="CE31" s="16"/>
      <c r="CF31" s="21">
        <f>IF(CG14=13,DB!BS18,DB!AX18)</f>
        <v>21</v>
      </c>
    </row>
    <row r="32" spans="1:120" ht="14.45" customHeight="1" thickBot="1" x14ac:dyDescent="0.2">
      <c r="A32" s="175" t="str">
        <f>DB!I6</f>
        <v>Steam</v>
      </c>
      <c r="B32" s="176"/>
      <c r="C32" s="176"/>
      <c r="D32" s="64" t="s">
        <v>20</v>
      </c>
      <c r="E32" s="91" t="str">
        <f>DB!J6</f>
        <v>Benbo</v>
      </c>
      <c r="F32" s="91"/>
      <c r="G32" s="182"/>
      <c r="H32" s="111"/>
      <c r="I32" s="116" t="str">
        <f>CJ11</f>
        <v/>
      </c>
      <c r="J32" s="114"/>
      <c r="K32" s="114"/>
      <c r="L32" s="114"/>
      <c r="M32" s="114"/>
      <c r="N32" s="114"/>
      <c r="O32" s="114" t="str">
        <f>CJ12</f>
        <v/>
      </c>
      <c r="P32" s="114"/>
      <c r="Q32" s="114"/>
      <c r="R32" s="114"/>
      <c r="S32" s="114"/>
      <c r="T32" s="115"/>
      <c r="U32" s="116" t="str">
        <f>CJ13</f>
        <v/>
      </c>
      <c r="V32" s="114"/>
      <c r="W32" s="114"/>
      <c r="X32" s="114"/>
      <c r="Y32" s="114"/>
      <c r="Z32" s="114"/>
      <c r="AA32" s="114" t="str">
        <f>CJ14</f>
        <v/>
      </c>
      <c r="AB32" s="114"/>
      <c r="AC32" s="114"/>
      <c r="AD32" s="114"/>
      <c r="AE32" s="114"/>
      <c r="AF32" s="115"/>
      <c r="AG32" s="116" t="str">
        <f>CJ15</f>
        <v/>
      </c>
      <c r="AH32" s="114"/>
      <c r="AI32" s="114"/>
      <c r="AJ32" s="114"/>
      <c r="AK32" s="114"/>
      <c r="AL32" s="114"/>
      <c r="AM32" s="114" t="str">
        <f>CJ16</f>
        <v/>
      </c>
      <c r="AN32" s="114"/>
      <c r="AO32" s="114"/>
      <c r="AP32" s="114"/>
      <c r="AQ32" s="114"/>
      <c r="AR32" s="115"/>
      <c r="AS32" s="116" t="str">
        <f>CJ17</f>
        <v/>
      </c>
      <c r="AT32" s="114"/>
      <c r="AU32" s="114"/>
      <c r="AV32" s="114"/>
      <c r="AW32" s="114"/>
      <c r="AX32" s="114"/>
      <c r="AY32" s="114" t="str">
        <f>CJ18</f>
        <v/>
      </c>
      <c r="AZ32" s="114"/>
      <c r="BA32" s="114"/>
      <c r="BB32" s="114"/>
      <c r="BC32" s="114"/>
      <c r="BD32" s="115"/>
      <c r="BE32" s="116" t="str">
        <f>CJ19</f>
        <v/>
      </c>
      <c r="BF32" s="114"/>
      <c r="BG32" s="114"/>
      <c r="BH32" s="114"/>
      <c r="BI32" s="114"/>
      <c r="BJ32" s="114"/>
      <c r="BK32" s="114" t="str">
        <f>CJ20</f>
        <v/>
      </c>
      <c r="BL32" s="114"/>
      <c r="BM32" s="114"/>
      <c r="BN32" s="114"/>
      <c r="BO32" s="114"/>
      <c r="BP32" s="115"/>
      <c r="BQ32" s="17"/>
      <c r="BR32" s="21" t="str">
        <f>IF(CG14=13,CONCATENATE(DB!BE19,"."),CONCATENATE(DB!BA19,"."))</f>
        <v>14.</v>
      </c>
      <c r="BS32" s="22" t="str">
        <f>IF(CG14=13,DB!BF19,DB!X19)</f>
        <v>Nuser</v>
      </c>
      <c r="BT32" s="16">
        <f>IF(CG14=13,DB!BM19,DB!AJ19)</f>
        <v>17</v>
      </c>
      <c r="BU32" s="16"/>
      <c r="BV32" s="16">
        <f>IF(CG14=13,DB!BN19,DB!AL19)</f>
        <v>5</v>
      </c>
      <c r="BW32" s="16"/>
      <c r="BX32" s="16">
        <f>IF(CG14=13,DB!BO19,DB!AN19)</f>
        <v>5</v>
      </c>
      <c r="BY32" s="16"/>
      <c r="BZ32" s="16">
        <f>IF(CG14=13,DB!BP19,DB!AP19)</f>
        <v>7</v>
      </c>
      <c r="CA32" s="16"/>
      <c r="CB32" s="21">
        <f>IF(CG14=13,DB!BQ19,DB!AR19)</f>
        <v>111</v>
      </c>
      <c r="CC32" s="16" t="s">
        <v>20</v>
      </c>
      <c r="CD32" s="22">
        <f>IF(CG14=13,DB!BR19,DB!AU19)</f>
        <v>113</v>
      </c>
      <c r="CE32" s="16"/>
      <c r="CF32" s="21">
        <f>IF(CG14=13,DB!BS19,DB!AX19)</f>
        <v>20</v>
      </c>
    </row>
    <row r="33" spans="1:84" ht="14.45" customHeight="1" thickTop="1" thickBot="1" x14ac:dyDescent="0.2">
      <c r="A33" s="175" t="str">
        <f>DB!I7</f>
        <v>Chelsea</v>
      </c>
      <c r="B33" s="176"/>
      <c r="C33" s="176"/>
      <c r="D33" s="64" t="s">
        <v>20</v>
      </c>
      <c r="E33" s="91" t="str">
        <f>DB!J7</f>
        <v>SPVK</v>
      </c>
      <c r="F33" s="91"/>
      <c r="G33" s="178"/>
      <c r="H33" s="23" t="s">
        <v>22</v>
      </c>
      <c r="I33" s="153">
        <v>1</v>
      </c>
      <c r="J33" s="150"/>
      <c r="K33" s="151" t="s">
        <v>19</v>
      </c>
      <c r="L33" s="152"/>
      <c r="M33" s="153">
        <v>2</v>
      </c>
      <c r="N33" s="154"/>
      <c r="O33" s="153">
        <v>1</v>
      </c>
      <c r="P33" s="150"/>
      <c r="Q33" s="151" t="s">
        <v>19</v>
      </c>
      <c r="R33" s="152"/>
      <c r="S33" s="153">
        <v>2</v>
      </c>
      <c r="T33" s="154"/>
      <c r="U33" s="149">
        <v>1</v>
      </c>
      <c r="V33" s="150"/>
      <c r="W33" s="151" t="s">
        <v>19</v>
      </c>
      <c r="X33" s="152"/>
      <c r="Y33" s="153">
        <v>2</v>
      </c>
      <c r="Z33" s="154"/>
      <c r="AA33" s="153">
        <v>1</v>
      </c>
      <c r="AB33" s="150"/>
      <c r="AC33" s="151" t="s">
        <v>19</v>
      </c>
      <c r="AD33" s="152"/>
      <c r="AE33" s="153">
        <v>2</v>
      </c>
      <c r="AF33" s="154"/>
      <c r="AG33" s="149">
        <v>1</v>
      </c>
      <c r="AH33" s="150"/>
      <c r="AI33" s="151" t="s">
        <v>19</v>
      </c>
      <c r="AJ33" s="152"/>
      <c r="AK33" s="153">
        <v>2</v>
      </c>
      <c r="AL33" s="154"/>
      <c r="AM33" s="153">
        <v>1</v>
      </c>
      <c r="AN33" s="150"/>
      <c r="AO33" s="151" t="s">
        <v>19</v>
      </c>
      <c r="AP33" s="152"/>
      <c r="AQ33" s="153">
        <v>2</v>
      </c>
      <c r="AR33" s="154"/>
      <c r="AS33" s="149">
        <v>1</v>
      </c>
      <c r="AT33" s="150"/>
      <c r="AU33" s="151" t="s">
        <v>19</v>
      </c>
      <c r="AV33" s="152"/>
      <c r="AW33" s="153">
        <v>2</v>
      </c>
      <c r="AX33" s="154"/>
      <c r="AY33" s="153">
        <v>1</v>
      </c>
      <c r="AZ33" s="150"/>
      <c r="BA33" s="151" t="s">
        <v>19</v>
      </c>
      <c r="BB33" s="152"/>
      <c r="BC33" s="153">
        <v>2</v>
      </c>
      <c r="BD33" s="154"/>
      <c r="BE33" s="149">
        <v>1</v>
      </c>
      <c r="BF33" s="150"/>
      <c r="BG33" s="151" t="s">
        <v>19</v>
      </c>
      <c r="BH33" s="152"/>
      <c r="BI33" s="153">
        <v>2</v>
      </c>
      <c r="BJ33" s="154"/>
      <c r="BK33" s="153">
        <v>1</v>
      </c>
      <c r="BL33" s="150"/>
      <c r="BM33" s="151" t="s">
        <v>19</v>
      </c>
      <c r="BN33" s="152"/>
      <c r="BO33" s="153">
        <v>2</v>
      </c>
      <c r="BP33" s="154"/>
      <c r="BQ33" s="24"/>
      <c r="BR33" s="21" t="str">
        <f>IF(CG14=13,CONCATENATE(DB!BE20,"."),CONCATENATE(DB!BA20,"."))</f>
        <v>15.</v>
      </c>
      <c r="BS33" s="22" t="str">
        <f>IF(CG14=13,DB!BF20,DB!X20)</f>
        <v>Flinca</v>
      </c>
      <c r="BT33" s="16">
        <f>IF(CG14=13,DB!BM20,DB!AJ20)</f>
        <v>17</v>
      </c>
      <c r="BU33" s="16"/>
      <c r="BV33" s="16">
        <f>IF(CG14=13,DB!BN20,DB!AL20)</f>
        <v>4</v>
      </c>
      <c r="BW33" s="16"/>
      <c r="BX33" s="16">
        <f>IF(CG14=13,DB!BO20,DB!AN20)</f>
        <v>7</v>
      </c>
      <c r="BY33" s="16"/>
      <c r="BZ33" s="16">
        <f>IF(CG14=13,DB!BP20,DB!AP20)</f>
        <v>6</v>
      </c>
      <c r="CA33" s="16"/>
      <c r="CB33" s="21">
        <f>IF(CG14=13,DB!BQ20,DB!AR20)</f>
        <v>113</v>
      </c>
      <c r="CC33" s="16" t="s">
        <v>20</v>
      </c>
      <c r="CD33" s="22">
        <f>IF(CG14=13,DB!BR20,DB!AU20)</f>
        <v>116</v>
      </c>
      <c r="CE33" s="16"/>
      <c r="CF33" s="21">
        <f>IF(CG14=13,DB!BS20,DB!AX20)</f>
        <v>19</v>
      </c>
    </row>
    <row r="34" spans="1:84" ht="14.45" customHeight="1" x14ac:dyDescent="0.15">
      <c r="A34" s="175" t="str">
        <f>DB!I8</f>
        <v>Select</v>
      </c>
      <c r="B34" s="176"/>
      <c r="C34" s="176"/>
      <c r="D34" s="64" t="s">
        <v>20</v>
      </c>
      <c r="E34" s="91" t="str">
        <f>DB!J8</f>
        <v>Nuser</v>
      </c>
      <c r="F34" s="91"/>
      <c r="G34" s="178"/>
      <c r="H34" s="39">
        <f>IF(H11&lt;&gt;"",H11,"")</f>
        <v>1</v>
      </c>
      <c r="I34" s="160">
        <f t="shared" ref="I34:I46" si="31">IF(CM15=1,1,"")</f>
        <v>1</v>
      </c>
      <c r="J34" s="161"/>
      <c r="K34" s="162" t="str">
        <f t="shared" ref="K34:K46" si="32">IF(CM15="X","X","")</f>
        <v/>
      </c>
      <c r="L34" s="161"/>
      <c r="M34" s="162" t="str">
        <f t="shared" ref="M34:M46" si="33">IF(CM15=2,2,"")</f>
        <v/>
      </c>
      <c r="N34" s="163"/>
      <c r="O34" s="164">
        <f t="shared" ref="O34:O46" si="34">IF(CP15=1,1,"")</f>
        <v>1</v>
      </c>
      <c r="P34" s="161"/>
      <c r="Q34" s="162" t="str">
        <f t="shared" ref="Q34:Q46" si="35">IF(CP15="X","X","")</f>
        <v/>
      </c>
      <c r="R34" s="161"/>
      <c r="S34" s="162" t="str">
        <f t="shared" ref="S34:S46" si="36">IF(CP15=2,2,"")</f>
        <v/>
      </c>
      <c r="T34" s="163"/>
      <c r="U34" s="118">
        <f t="shared" ref="U34:U46" si="37">IF(CS15=1,1,"")</f>
        <v>1</v>
      </c>
      <c r="V34" s="102"/>
      <c r="W34" s="121" t="str">
        <f t="shared" ref="W34:W46" si="38">IF(CS15="X","X","")</f>
        <v/>
      </c>
      <c r="X34" s="96"/>
      <c r="Y34" s="95" t="str">
        <f t="shared" ref="Y34:Y46" si="39">IF(CS15=2,2,"")</f>
        <v/>
      </c>
      <c r="Z34" s="96"/>
      <c r="AA34" s="118">
        <f t="shared" ref="AA34:AA46" si="40">IF(CV15=1,1,"")</f>
        <v>1</v>
      </c>
      <c r="AB34" s="102"/>
      <c r="AC34" s="121" t="str">
        <f t="shared" ref="AC34:AC46" si="41">IF(CV15="X","X","")</f>
        <v/>
      </c>
      <c r="AD34" s="96"/>
      <c r="AE34" s="121" t="str">
        <f t="shared" ref="AE34:AE46" si="42">IF(CV15=2,2,"")</f>
        <v/>
      </c>
      <c r="AF34" s="103"/>
      <c r="AG34" s="118">
        <f t="shared" ref="AG34:AG46" si="43">IF(CY15=1,1,"")</f>
        <v>1</v>
      </c>
      <c r="AH34" s="102"/>
      <c r="AI34" s="121" t="str">
        <f t="shared" ref="AI34:AI46" si="44">IF(CY15="X","X","")</f>
        <v/>
      </c>
      <c r="AJ34" s="96"/>
      <c r="AK34" s="95" t="str">
        <f t="shared" ref="AK34:AK46" si="45">IF(CY15=2,2,"")</f>
        <v/>
      </c>
      <c r="AL34" s="96"/>
      <c r="AM34" s="118">
        <f t="shared" ref="AM34:AM46" si="46">IF(DB15=1,1,"")</f>
        <v>1</v>
      </c>
      <c r="AN34" s="102"/>
      <c r="AO34" s="121" t="str">
        <f t="shared" ref="AO34:AO46" si="47">IF(DB15="X","X","")</f>
        <v/>
      </c>
      <c r="AP34" s="96"/>
      <c r="AQ34" s="121" t="str">
        <f t="shared" ref="AQ34:AQ46" si="48">IF(DB15=2,2,"")</f>
        <v/>
      </c>
      <c r="AR34" s="103"/>
      <c r="AS34" s="118">
        <f t="shared" ref="AS34:AS46" si="49">IF(DE15=1,1,"")</f>
        <v>1</v>
      </c>
      <c r="AT34" s="102"/>
      <c r="AU34" s="121" t="str">
        <f t="shared" ref="AU34:AU46" si="50">IF(DE15="X","X","")</f>
        <v/>
      </c>
      <c r="AV34" s="96"/>
      <c r="AW34" s="95" t="str">
        <f t="shared" ref="AW34:AW46" si="51">IF(DE15=2,2,"")</f>
        <v/>
      </c>
      <c r="AX34" s="96"/>
      <c r="AY34" s="118">
        <f t="shared" ref="AY34:AY46" si="52">IF(DH15=1,1,"")</f>
        <v>1</v>
      </c>
      <c r="AZ34" s="102"/>
      <c r="BA34" s="121" t="str">
        <f t="shared" ref="BA34:BA46" si="53">IF(DH15="X","X","")</f>
        <v/>
      </c>
      <c r="BB34" s="96"/>
      <c r="BC34" s="121" t="str">
        <f t="shared" ref="BC34:BC46" si="54">IF(DH15=2,2,"")</f>
        <v/>
      </c>
      <c r="BD34" s="103"/>
      <c r="BE34" s="118">
        <f t="shared" ref="BE34:BE46" si="55">IF(DK15=1,1,"")</f>
        <v>1</v>
      </c>
      <c r="BF34" s="102"/>
      <c r="BG34" s="121" t="str">
        <f t="shared" ref="BG34:BG46" si="56">IF(DK15="X","X","")</f>
        <v/>
      </c>
      <c r="BH34" s="96"/>
      <c r="BI34" s="95" t="str">
        <f t="shared" ref="BI34:BI46" si="57">IF(DK15=2,2,"")</f>
        <v/>
      </c>
      <c r="BJ34" s="96"/>
      <c r="BK34" s="118">
        <f t="shared" ref="BK34:BK46" si="58">IF(DN15=1,1,"")</f>
        <v>1</v>
      </c>
      <c r="BL34" s="102"/>
      <c r="BM34" s="121" t="str">
        <f t="shared" ref="BM34:BM46" si="59">IF(DN15="X","X","")</f>
        <v/>
      </c>
      <c r="BN34" s="96"/>
      <c r="BO34" s="121" t="str">
        <f t="shared" ref="BO34:BO46" si="60">IF(DN15=2,2,"")</f>
        <v/>
      </c>
      <c r="BP34" s="103"/>
      <c r="BQ34" s="25"/>
      <c r="BR34" s="21" t="str">
        <f>IF(CG14=13,CONCATENATE(DB!BE21,"."),CONCATENATE(DB!BA21,"."))</f>
        <v>16.</v>
      </c>
      <c r="BS34" s="22" t="str">
        <f>IF(CG14=13,DB!BF21,DB!X21)</f>
        <v>Harry</v>
      </c>
      <c r="BT34" s="16">
        <f>IF(CG14=13,DB!BM21,DB!AJ21)</f>
        <v>17</v>
      </c>
      <c r="BU34" s="16"/>
      <c r="BV34" s="16">
        <f>IF(CG14=13,DB!BN21,DB!AL21)</f>
        <v>4</v>
      </c>
      <c r="BW34" s="16"/>
      <c r="BX34" s="16">
        <f>IF(CG14=13,DB!BO21,DB!AN21)</f>
        <v>7</v>
      </c>
      <c r="BY34" s="16"/>
      <c r="BZ34" s="16">
        <f>IF(CG14=13,DB!BP21,DB!AP21)</f>
        <v>6</v>
      </c>
      <c r="CA34" s="16"/>
      <c r="CB34" s="21">
        <f>IF(CG14=13,DB!BQ21,DB!AR21)</f>
        <v>110</v>
      </c>
      <c r="CC34" s="16" t="s">
        <v>20</v>
      </c>
      <c r="CD34" s="22">
        <f>IF(CG14=13,DB!BR21,DB!AU21)</f>
        <v>112</v>
      </c>
      <c r="CE34" s="16"/>
      <c r="CF34" s="21">
        <f>IF(CG14=13,DB!BS21,DB!AX21)</f>
        <v>19</v>
      </c>
    </row>
    <row r="35" spans="1:84" ht="14.45" customHeight="1" x14ac:dyDescent="0.15">
      <c r="A35" s="175" t="str">
        <f>DB!I9</f>
        <v>Futte</v>
      </c>
      <c r="B35" s="176"/>
      <c r="C35" s="176"/>
      <c r="D35" s="64" t="s">
        <v>20</v>
      </c>
      <c r="E35" s="91" t="str">
        <f>DB!J9</f>
        <v>Tynde</v>
      </c>
      <c r="F35" s="91"/>
      <c r="G35" s="178"/>
      <c r="H35" s="40">
        <f t="shared" ref="H35:H46" si="61">IF(H12&lt;&gt;"",H12,"")</f>
        <v>2</v>
      </c>
      <c r="I35" s="119" t="str">
        <f t="shared" si="31"/>
        <v/>
      </c>
      <c r="J35" s="120"/>
      <c r="K35" s="122" t="str">
        <f t="shared" si="32"/>
        <v/>
      </c>
      <c r="L35" s="120"/>
      <c r="M35" s="122">
        <f t="shared" si="33"/>
        <v>2</v>
      </c>
      <c r="N35" s="123"/>
      <c r="O35" s="124" t="str">
        <f t="shared" si="34"/>
        <v/>
      </c>
      <c r="P35" s="120"/>
      <c r="Q35" s="122" t="str">
        <f t="shared" si="35"/>
        <v/>
      </c>
      <c r="R35" s="120"/>
      <c r="S35" s="122">
        <f t="shared" si="36"/>
        <v>2</v>
      </c>
      <c r="T35" s="123"/>
      <c r="U35" s="124" t="str">
        <f t="shared" si="37"/>
        <v/>
      </c>
      <c r="V35" s="125"/>
      <c r="W35" s="122" t="str">
        <f t="shared" si="38"/>
        <v/>
      </c>
      <c r="X35" s="120"/>
      <c r="Y35" s="119">
        <f t="shared" si="39"/>
        <v>2</v>
      </c>
      <c r="Z35" s="120"/>
      <c r="AA35" s="124" t="str">
        <f t="shared" si="40"/>
        <v/>
      </c>
      <c r="AB35" s="125"/>
      <c r="AC35" s="122" t="str">
        <f t="shared" si="41"/>
        <v/>
      </c>
      <c r="AD35" s="120"/>
      <c r="AE35" s="122">
        <f t="shared" si="42"/>
        <v>2</v>
      </c>
      <c r="AF35" s="123"/>
      <c r="AG35" s="124" t="str">
        <f t="shared" si="43"/>
        <v/>
      </c>
      <c r="AH35" s="125"/>
      <c r="AI35" s="122" t="str">
        <f t="shared" si="44"/>
        <v/>
      </c>
      <c r="AJ35" s="120"/>
      <c r="AK35" s="119">
        <f t="shared" si="45"/>
        <v>2</v>
      </c>
      <c r="AL35" s="120"/>
      <c r="AM35" s="124" t="str">
        <f t="shared" si="46"/>
        <v/>
      </c>
      <c r="AN35" s="125"/>
      <c r="AO35" s="122" t="str">
        <f t="shared" si="47"/>
        <v/>
      </c>
      <c r="AP35" s="120"/>
      <c r="AQ35" s="122">
        <f t="shared" si="48"/>
        <v>2</v>
      </c>
      <c r="AR35" s="123"/>
      <c r="AS35" s="124" t="str">
        <f t="shared" si="49"/>
        <v/>
      </c>
      <c r="AT35" s="125"/>
      <c r="AU35" s="122" t="str">
        <f t="shared" si="50"/>
        <v>X</v>
      </c>
      <c r="AV35" s="120"/>
      <c r="AW35" s="119" t="str">
        <f t="shared" si="51"/>
        <v/>
      </c>
      <c r="AX35" s="120"/>
      <c r="AY35" s="124" t="str">
        <f t="shared" si="52"/>
        <v/>
      </c>
      <c r="AZ35" s="125"/>
      <c r="BA35" s="122" t="str">
        <f t="shared" si="53"/>
        <v/>
      </c>
      <c r="BB35" s="120"/>
      <c r="BC35" s="122">
        <f t="shared" si="54"/>
        <v>2</v>
      </c>
      <c r="BD35" s="123"/>
      <c r="BE35" s="124" t="str">
        <f t="shared" si="55"/>
        <v/>
      </c>
      <c r="BF35" s="125"/>
      <c r="BG35" s="122" t="str">
        <f t="shared" si="56"/>
        <v/>
      </c>
      <c r="BH35" s="120"/>
      <c r="BI35" s="119">
        <f t="shared" si="57"/>
        <v>2</v>
      </c>
      <c r="BJ35" s="120"/>
      <c r="BK35" s="124" t="str">
        <f t="shared" si="58"/>
        <v/>
      </c>
      <c r="BL35" s="125"/>
      <c r="BM35" s="122" t="str">
        <f t="shared" si="59"/>
        <v/>
      </c>
      <c r="BN35" s="120"/>
      <c r="BO35" s="122">
        <f t="shared" si="60"/>
        <v>2</v>
      </c>
      <c r="BP35" s="123"/>
      <c r="BQ35" s="25"/>
      <c r="BR35" s="21" t="str">
        <f>IF(CG14=13,CONCATENATE(DB!BE22,"."),CONCATENATE(DB!BA22,"."))</f>
        <v>17.</v>
      </c>
      <c r="BS35" s="22" t="str">
        <f>IF(CG14=13,DB!BF22,DB!X22)</f>
        <v>SPVK</v>
      </c>
      <c r="BT35" s="16">
        <f>IF(CG14=13,DB!BM22,DB!AJ22)</f>
        <v>17</v>
      </c>
      <c r="BU35" s="16"/>
      <c r="BV35" s="16">
        <f>IF(CG14=13,DB!BN22,DB!AL22)</f>
        <v>4</v>
      </c>
      <c r="BW35" s="16"/>
      <c r="BX35" s="16">
        <f>IF(CG14=13,DB!BO22,DB!AN22)</f>
        <v>6</v>
      </c>
      <c r="BY35" s="16"/>
      <c r="BZ35" s="16">
        <f>IF(CG14=13,DB!BP22,DB!AP22)</f>
        <v>7</v>
      </c>
      <c r="CA35" s="16"/>
      <c r="CB35" s="21">
        <f>IF(CG14=13,DB!BQ22,DB!AR22)</f>
        <v>116</v>
      </c>
      <c r="CC35" s="16" t="s">
        <v>20</v>
      </c>
      <c r="CD35" s="22">
        <f>IF(CG14=13,DB!BR22,DB!AU22)</f>
        <v>119</v>
      </c>
      <c r="CE35" s="16"/>
      <c r="CF35" s="21">
        <f>IF(CG14=13,DB!BS22,DB!AX22)</f>
        <v>18</v>
      </c>
    </row>
    <row r="36" spans="1:84" ht="14.45" customHeight="1" thickBot="1" x14ac:dyDescent="0.2">
      <c r="A36" s="175" t="str">
        <f>DB!I10</f>
        <v>Flinca</v>
      </c>
      <c r="B36" s="176"/>
      <c r="C36" s="176"/>
      <c r="D36" s="64" t="s">
        <v>20</v>
      </c>
      <c r="E36" s="91" t="str">
        <f>DB!J10</f>
        <v>Murer</v>
      </c>
      <c r="F36" s="91"/>
      <c r="G36" s="178"/>
      <c r="H36" s="41">
        <f t="shared" si="61"/>
        <v>1</v>
      </c>
      <c r="I36" s="132" t="str">
        <f t="shared" si="31"/>
        <v/>
      </c>
      <c r="J36" s="131"/>
      <c r="K36" s="130" t="str">
        <f t="shared" si="32"/>
        <v>X</v>
      </c>
      <c r="L36" s="131"/>
      <c r="M36" s="130" t="str">
        <f t="shared" si="33"/>
        <v/>
      </c>
      <c r="N36" s="147"/>
      <c r="O36" s="128">
        <f t="shared" si="34"/>
        <v>1</v>
      </c>
      <c r="P36" s="131"/>
      <c r="Q36" s="130" t="str">
        <f t="shared" si="35"/>
        <v/>
      </c>
      <c r="R36" s="131"/>
      <c r="S36" s="130" t="str">
        <f t="shared" si="36"/>
        <v/>
      </c>
      <c r="T36" s="147"/>
      <c r="U36" s="128" t="str">
        <f t="shared" si="37"/>
        <v/>
      </c>
      <c r="V36" s="129"/>
      <c r="W36" s="130" t="str">
        <f t="shared" si="38"/>
        <v>X</v>
      </c>
      <c r="X36" s="131"/>
      <c r="Y36" s="132" t="str">
        <f t="shared" si="39"/>
        <v/>
      </c>
      <c r="Z36" s="131"/>
      <c r="AA36" s="128">
        <f t="shared" si="40"/>
        <v>1</v>
      </c>
      <c r="AB36" s="129"/>
      <c r="AC36" s="130" t="str">
        <f t="shared" si="41"/>
        <v/>
      </c>
      <c r="AD36" s="131"/>
      <c r="AE36" s="130" t="str">
        <f t="shared" si="42"/>
        <v/>
      </c>
      <c r="AF36" s="147"/>
      <c r="AG36" s="128">
        <f t="shared" si="43"/>
        <v>1</v>
      </c>
      <c r="AH36" s="129"/>
      <c r="AI36" s="130" t="str">
        <f t="shared" si="44"/>
        <v/>
      </c>
      <c r="AJ36" s="131"/>
      <c r="AK36" s="132" t="str">
        <f t="shared" si="45"/>
        <v/>
      </c>
      <c r="AL36" s="131"/>
      <c r="AM36" s="128" t="str">
        <f t="shared" si="46"/>
        <v/>
      </c>
      <c r="AN36" s="129"/>
      <c r="AO36" s="130" t="str">
        <f t="shared" si="47"/>
        <v>X</v>
      </c>
      <c r="AP36" s="131"/>
      <c r="AQ36" s="130" t="str">
        <f t="shared" si="48"/>
        <v/>
      </c>
      <c r="AR36" s="147"/>
      <c r="AS36" s="128">
        <f t="shared" si="49"/>
        <v>1</v>
      </c>
      <c r="AT36" s="129"/>
      <c r="AU36" s="130" t="str">
        <f t="shared" si="50"/>
        <v/>
      </c>
      <c r="AV36" s="131"/>
      <c r="AW36" s="132" t="str">
        <f t="shared" si="51"/>
        <v/>
      </c>
      <c r="AX36" s="131"/>
      <c r="AY36" s="128">
        <f t="shared" si="52"/>
        <v>1</v>
      </c>
      <c r="AZ36" s="129"/>
      <c r="BA36" s="130" t="str">
        <f t="shared" si="53"/>
        <v/>
      </c>
      <c r="BB36" s="131"/>
      <c r="BC36" s="130" t="str">
        <f t="shared" si="54"/>
        <v/>
      </c>
      <c r="BD36" s="147"/>
      <c r="BE36" s="128">
        <f t="shared" si="55"/>
        <v>1</v>
      </c>
      <c r="BF36" s="129"/>
      <c r="BG36" s="130" t="str">
        <f t="shared" si="56"/>
        <v/>
      </c>
      <c r="BH36" s="131"/>
      <c r="BI36" s="132" t="str">
        <f t="shared" si="57"/>
        <v/>
      </c>
      <c r="BJ36" s="131"/>
      <c r="BK36" s="128">
        <f t="shared" si="58"/>
        <v>1</v>
      </c>
      <c r="BL36" s="129"/>
      <c r="BM36" s="130" t="str">
        <f t="shared" si="59"/>
        <v/>
      </c>
      <c r="BN36" s="131"/>
      <c r="BO36" s="130" t="str">
        <f t="shared" si="60"/>
        <v/>
      </c>
      <c r="BP36" s="147"/>
      <c r="BQ36" s="25"/>
      <c r="BR36" s="21" t="str">
        <f>IF(CG14=13,CONCATENATE(DB!BE23,"."),CONCATENATE(DB!BA23,"."))</f>
        <v>18.</v>
      </c>
      <c r="BS36" s="22" t="str">
        <f>IF(CG14=13,DB!BF23,DB!X23)</f>
        <v>Steam</v>
      </c>
      <c r="BT36" s="16">
        <f>IF(CG14=13,DB!BM23,DB!AJ23)</f>
        <v>17</v>
      </c>
      <c r="BU36" s="16"/>
      <c r="BV36" s="16">
        <f>IF(CG14=13,DB!BN23,DB!AL23)</f>
        <v>4</v>
      </c>
      <c r="BW36" s="16"/>
      <c r="BX36" s="16">
        <f>IF(CG14=13,DB!BO23,DB!AN23)</f>
        <v>4</v>
      </c>
      <c r="BY36" s="16"/>
      <c r="BZ36" s="16">
        <f>IF(CG14=13,DB!BP23,DB!AP23)</f>
        <v>9</v>
      </c>
      <c r="CA36" s="16"/>
      <c r="CB36" s="21">
        <f>IF(CG14=13,DB!BQ23,DB!AR23)</f>
        <v>106</v>
      </c>
      <c r="CC36" s="16" t="s">
        <v>20</v>
      </c>
      <c r="CD36" s="22">
        <f>IF(CG14=13,DB!BR23,DB!AU23)</f>
        <v>115</v>
      </c>
      <c r="CE36" s="16"/>
      <c r="CF36" s="21">
        <f>IF(CG14=13,DB!BS23,DB!AX23)</f>
        <v>16</v>
      </c>
    </row>
    <row r="37" spans="1:84" ht="14.45" customHeight="1" x14ac:dyDescent="0.15">
      <c r="A37" s="175" t="str">
        <f>DB!I11</f>
        <v>Stoke</v>
      </c>
      <c r="B37" s="176"/>
      <c r="C37" s="176"/>
      <c r="D37" s="64" t="s">
        <v>20</v>
      </c>
      <c r="E37" s="91" t="str">
        <f>DB!J11</f>
        <v>Canary</v>
      </c>
      <c r="F37" s="91"/>
      <c r="G37" s="178"/>
      <c r="H37" s="39">
        <f t="shared" si="61"/>
        <v>1</v>
      </c>
      <c r="I37" s="160">
        <f t="shared" si="31"/>
        <v>1</v>
      </c>
      <c r="J37" s="161"/>
      <c r="K37" s="162" t="str">
        <f t="shared" si="32"/>
        <v/>
      </c>
      <c r="L37" s="161"/>
      <c r="M37" s="162" t="str">
        <f t="shared" si="33"/>
        <v/>
      </c>
      <c r="N37" s="163"/>
      <c r="O37" s="164">
        <f t="shared" si="34"/>
        <v>1</v>
      </c>
      <c r="P37" s="161"/>
      <c r="Q37" s="162" t="str">
        <f t="shared" si="35"/>
        <v/>
      </c>
      <c r="R37" s="161"/>
      <c r="S37" s="162" t="str">
        <f t="shared" si="36"/>
        <v/>
      </c>
      <c r="T37" s="163"/>
      <c r="U37" s="140">
        <f t="shared" si="37"/>
        <v>1</v>
      </c>
      <c r="V37" s="141"/>
      <c r="W37" s="142" t="str">
        <f t="shared" si="38"/>
        <v/>
      </c>
      <c r="X37" s="143"/>
      <c r="Y37" s="144" t="str">
        <f t="shared" si="39"/>
        <v/>
      </c>
      <c r="Z37" s="143"/>
      <c r="AA37" s="140">
        <f t="shared" si="40"/>
        <v>1</v>
      </c>
      <c r="AB37" s="141"/>
      <c r="AC37" s="142" t="str">
        <f t="shared" si="41"/>
        <v/>
      </c>
      <c r="AD37" s="143"/>
      <c r="AE37" s="142" t="str">
        <f t="shared" si="42"/>
        <v/>
      </c>
      <c r="AF37" s="148"/>
      <c r="AG37" s="140">
        <f t="shared" si="43"/>
        <v>1</v>
      </c>
      <c r="AH37" s="141"/>
      <c r="AI37" s="142" t="str">
        <f t="shared" si="44"/>
        <v/>
      </c>
      <c r="AJ37" s="143"/>
      <c r="AK37" s="144" t="str">
        <f t="shared" si="45"/>
        <v/>
      </c>
      <c r="AL37" s="143"/>
      <c r="AM37" s="140">
        <f t="shared" si="46"/>
        <v>1</v>
      </c>
      <c r="AN37" s="141"/>
      <c r="AO37" s="142" t="str">
        <f t="shared" si="47"/>
        <v/>
      </c>
      <c r="AP37" s="143"/>
      <c r="AQ37" s="142" t="str">
        <f t="shared" si="48"/>
        <v/>
      </c>
      <c r="AR37" s="148"/>
      <c r="AS37" s="140">
        <f t="shared" si="49"/>
        <v>1</v>
      </c>
      <c r="AT37" s="141"/>
      <c r="AU37" s="142" t="str">
        <f t="shared" si="50"/>
        <v/>
      </c>
      <c r="AV37" s="143"/>
      <c r="AW37" s="144" t="str">
        <f t="shared" si="51"/>
        <v/>
      </c>
      <c r="AX37" s="143"/>
      <c r="AY37" s="140">
        <f t="shared" si="52"/>
        <v>1</v>
      </c>
      <c r="AZ37" s="141"/>
      <c r="BA37" s="142" t="str">
        <f t="shared" si="53"/>
        <v/>
      </c>
      <c r="BB37" s="143"/>
      <c r="BC37" s="142" t="str">
        <f t="shared" si="54"/>
        <v/>
      </c>
      <c r="BD37" s="148"/>
      <c r="BE37" s="140">
        <f t="shared" si="55"/>
        <v>1</v>
      </c>
      <c r="BF37" s="141"/>
      <c r="BG37" s="142" t="str">
        <f t="shared" si="56"/>
        <v/>
      </c>
      <c r="BH37" s="143"/>
      <c r="BI37" s="144" t="str">
        <f t="shared" si="57"/>
        <v/>
      </c>
      <c r="BJ37" s="143"/>
      <c r="BK37" s="140" t="str">
        <f t="shared" si="58"/>
        <v/>
      </c>
      <c r="BL37" s="141"/>
      <c r="BM37" s="142" t="str">
        <f t="shared" si="59"/>
        <v>X</v>
      </c>
      <c r="BN37" s="143"/>
      <c r="BO37" s="142" t="str">
        <f t="shared" si="60"/>
        <v/>
      </c>
      <c r="BP37" s="148"/>
      <c r="BQ37" s="25"/>
      <c r="BR37" s="21" t="str">
        <f>IF(CG14=13,CONCATENATE(DB!BE24,"."),CONCATENATE(DB!BA24,"."))</f>
        <v>19.</v>
      </c>
      <c r="BS37" s="22" t="str">
        <f>IF(CG14=13,DB!BF24,DB!X24)</f>
        <v>Murer</v>
      </c>
      <c r="BT37" s="16">
        <f>IF(CG14=13,DB!BM24,DB!AJ24)</f>
        <v>17</v>
      </c>
      <c r="BU37" s="16"/>
      <c r="BV37" s="16">
        <f>IF(CG14=13,DB!BN24,DB!AL24)</f>
        <v>3</v>
      </c>
      <c r="BW37" s="16"/>
      <c r="BX37" s="16">
        <f>IF(CG14=13,DB!BO24,DB!AN24)</f>
        <v>6</v>
      </c>
      <c r="BY37" s="16"/>
      <c r="BZ37" s="16">
        <f>IF(CG14=13,DB!BP24,DB!AP24)</f>
        <v>8</v>
      </c>
      <c r="CA37" s="16"/>
      <c r="CB37" s="21">
        <f>IF(CG14=13,DB!BQ24,DB!AR24)</f>
        <v>106</v>
      </c>
      <c r="CC37" s="16" t="s">
        <v>20</v>
      </c>
      <c r="CD37" s="22">
        <f>IF(CG14=13,DB!BR24,DB!AU24)</f>
        <v>113</v>
      </c>
      <c r="CE37" s="16"/>
      <c r="CF37" s="21">
        <f>IF(CG14=13,DB!BS24,DB!AX24)</f>
        <v>15</v>
      </c>
    </row>
    <row r="38" spans="1:84" ht="14.45" customHeight="1" x14ac:dyDescent="0.15">
      <c r="A38" s="175" t="str">
        <f>DB!I12</f>
        <v>Forest</v>
      </c>
      <c r="B38" s="176"/>
      <c r="C38" s="176"/>
      <c r="D38" s="64" t="s">
        <v>20</v>
      </c>
      <c r="E38" s="91" t="str">
        <f>DB!J12</f>
        <v>United</v>
      </c>
      <c r="F38" s="91"/>
      <c r="G38" s="178"/>
      <c r="H38" s="40" t="str">
        <f t="shared" si="61"/>
        <v>x</v>
      </c>
      <c r="I38" s="119">
        <f t="shared" si="31"/>
        <v>1</v>
      </c>
      <c r="J38" s="120"/>
      <c r="K38" s="122" t="str">
        <f t="shared" si="32"/>
        <v/>
      </c>
      <c r="L38" s="120"/>
      <c r="M38" s="122" t="str">
        <f t="shared" si="33"/>
        <v/>
      </c>
      <c r="N38" s="123"/>
      <c r="O38" s="124">
        <f t="shared" si="34"/>
        <v>1</v>
      </c>
      <c r="P38" s="120"/>
      <c r="Q38" s="122" t="str">
        <f t="shared" si="35"/>
        <v/>
      </c>
      <c r="R38" s="120"/>
      <c r="S38" s="122" t="str">
        <f t="shared" si="36"/>
        <v/>
      </c>
      <c r="T38" s="123"/>
      <c r="U38" s="124">
        <f t="shared" si="37"/>
        <v>1</v>
      </c>
      <c r="V38" s="125"/>
      <c r="W38" s="122" t="str">
        <f t="shared" si="38"/>
        <v/>
      </c>
      <c r="X38" s="120"/>
      <c r="Y38" s="119" t="str">
        <f t="shared" si="39"/>
        <v/>
      </c>
      <c r="Z38" s="120"/>
      <c r="AA38" s="124">
        <f t="shared" si="40"/>
        <v>1</v>
      </c>
      <c r="AB38" s="125"/>
      <c r="AC38" s="122" t="str">
        <f t="shared" si="41"/>
        <v/>
      </c>
      <c r="AD38" s="120"/>
      <c r="AE38" s="122" t="str">
        <f t="shared" si="42"/>
        <v/>
      </c>
      <c r="AF38" s="123"/>
      <c r="AG38" s="124">
        <f t="shared" si="43"/>
        <v>1</v>
      </c>
      <c r="AH38" s="125"/>
      <c r="AI38" s="122" t="str">
        <f t="shared" si="44"/>
        <v/>
      </c>
      <c r="AJ38" s="120"/>
      <c r="AK38" s="119" t="str">
        <f t="shared" si="45"/>
        <v/>
      </c>
      <c r="AL38" s="120"/>
      <c r="AM38" s="124">
        <f t="shared" si="46"/>
        <v>1</v>
      </c>
      <c r="AN38" s="125"/>
      <c r="AO38" s="122" t="str">
        <f t="shared" si="47"/>
        <v/>
      </c>
      <c r="AP38" s="120"/>
      <c r="AQ38" s="122" t="str">
        <f t="shared" si="48"/>
        <v/>
      </c>
      <c r="AR38" s="123"/>
      <c r="AS38" s="124">
        <f t="shared" si="49"/>
        <v>1</v>
      </c>
      <c r="AT38" s="125"/>
      <c r="AU38" s="122" t="str">
        <f t="shared" si="50"/>
        <v/>
      </c>
      <c r="AV38" s="120"/>
      <c r="AW38" s="119" t="str">
        <f t="shared" si="51"/>
        <v/>
      </c>
      <c r="AX38" s="120"/>
      <c r="AY38" s="124">
        <f t="shared" si="52"/>
        <v>1</v>
      </c>
      <c r="AZ38" s="125"/>
      <c r="BA38" s="122" t="str">
        <f t="shared" si="53"/>
        <v/>
      </c>
      <c r="BB38" s="120"/>
      <c r="BC38" s="122" t="str">
        <f t="shared" si="54"/>
        <v/>
      </c>
      <c r="BD38" s="123"/>
      <c r="BE38" s="124">
        <f t="shared" si="55"/>
        <v>1</v>
      </c>
      <c r="BF38" s="125"/>
      <c r="BG38" s="122" t="str">
        <f t="shared" si="56"/>
        <v/>
      </c>
      <c r="BH38" s="120"/>
      <c r="BI38" s="119" t="str">
        <f t="shared" si="57"/>
        <v/>
      </c>
      <c r="BJ38" s="120"/>
      <c r="BK38" s="124">
        <f t="shared" si="58"/>
        <v>1</v>
      </c>
      <c r="BL38" s="125"/>
      <c r="BM38" s="122" t="str">
        <f t="shared" si="59"/>
        <v/>
      </c>
      <c r="BN38" s="120"/>
      <c r="BO38" s="122" t="str">
        <f t="shared" si="60"/>
        <v/>
      </c>
      <c r="BP38" s="123"/>
      <c r="BQ38" s="25"/>
      <c r="BR38" s="21" t="str">
        <f>IF(CG14=13,CONCATENATE(DB!BE25,"."),CONCATENATE(DB!BA25,"."))</f>
        <v>20.</v>
      </c>
      <c r="BS38" s="22" t="str">
        <f>IF(CG14=13,DB!BF25,DB!X25)</f>
        <v>Tynde</v>
      </c>
      <c r="BT38" s="16">
        <f>IF(CG14=13,DB!BM25,DB!AJ25)</f>
        <v>17</v>
      </c>
      <c r="BU38" s="16"/>
      <c r="BV38" s="16">
        <f>IF(CG14=13,DB!BN25,DB!AL25)</f>
        <v>3</v>
      </c>
      <c r="BW38" s="16"/>
      <c r="BX38" s="16">
        <f>IF(CG14=13,DB!BO25,DB!AN25)</f>
        <v>5</v>
      </c>
      <c r="BY38" s="16"/>
      <c r="BZ38" s="16">
        <f>IF(CG14=13,DB!BP25,DB!AP25)</f>
        <v>9</v>
      </c>
      <c r="CA38" s="16"/>
      <c r="CB38" s="21">
        <f>IF(CG14=13,DB!BQ25,DB!AR25)</f>
        <v>109</v>
      </c>
      <c r="CC38" s="16" t="s">
        <v>20</v>
      </c>
      <c r="CD38" s="22">
        <f>IF(CG14=13,DB!BR25,DB!AU25)</f>
        <v>117</v>
      </c>
      <c r="CE38" s="16"/>
      <c r="CF38" s="21">
        <f>IF(CG14=13,DB!BS25,DB!AX25)</f>
        <v>14</v>
      </c>
    </row>
    <row r="39" spans="1:84" ht="14.45" customHeight="1" thickBot="1" x14ac:dyDescent="0.2">
      <c r="A39" s="175" t="str">
        <f>DB!I13</f>
        <v>Piquet</v>
      </c>
      <c r="B39" s="176"/>
      <c r="C39" s="176"/>
      <c r="D39" s="64" t="s">
        <v>20</v>
      </c>
      <c r="E39" s="91" t="str">
        <f>DB!J13</f>
        <v>Idskov</v>
      </c>
      <c r="F39" s="91"/>
      <c r="G39" s="178"/>
      <c r="H39" s="41">
        <f t="shared" si="61"/>
        <v>1</v>
      </c>
      <c r="I39" s="132">
        <f t="shared" si="31"/>
        <v>1</v>
      </c>
      <c r="J39" s="131"/>
      <c r="K39" s="130" t="str">
        <f t="shared" si="32"/>
        <v/>
      </c>
      <c r="L39" s="131"/>
      <c r="M39" s="130" t="str">
        <f t="shared" si="33"/>
        <v/>
      </c>
      <c r="N39" s="147"/>
      <c r="O39" s="128">
        <f t="shared" si="34"/>
        <v>1</v>
      </c>
      <c r="P39" s="131"/>
      <c r="Q39" s="130" t="str">
        <f t="shared" si="35"/>
        <v/>
      </c>
      <c r="R39" s="131"/>
      <c r="S39" s="130" t="str">
        <f t="shared" si="36"/>
        <v/>
      </c>
      <c r="T39" s="147"/>
      <c r="U39" s="128">
        <f t="shared" si="37"/>
        <v>1</v>
      </c>
      <c r="V39" s="129"/>
      <c r="W39" s="130" t="str">
        <f t="shared" si="38"/>
        <v/>
      </c>
      <c r="X39" s="131"/>
      <c r="Y39" s="132" t="str">
        <f t="shared" si="39"/>
        <v/>
      </c>
      <c r="Z39" s="131"/>
      <c r="AA39" s="128">
        <f t="shared" si="40"/>
        <v>1</v>
      </c>
      <c r="AB39" s="129"/>
      <c r="AC39" s="130" t="str">
        <f t="shared" si="41"/>
        <v/>
      </c>
      <c r="AD39" s="131"/>
      <c r="AE39" s="130" t="str">
        <f t="shared" si="42"/>
        <v/>
      </c>
      <c r="AF39" s="147"/>
      <c r="AG39" s="128">
        <f t="shared" si="43"/>
        <v>1</v>
      </c>
      <c r="AH39" s="129"/>
      <c r="AI39" s="130" t="str">
        <f t="shared" si="44"/>
        <v/>
      </c>
      <c r="AJ39" s="131"/>
      <c r="AK39" s="132" t="str">
        <f t="shared" si="45"/>
        <v/>
      </c>
      <c r="AL39" s="131"/>
      <c r="AM39" s="128">
        <f t="shared" si="46"/>
        <v>1</v>
      </c>
      <c r="AN39" s="129"/>
      <c r="AO39" s="130" t="str">
        <f t="shared" si="47"/>
        <v/>
      </c>
      <c r="AP39" s="131"/>
      <c r="AQ39" s="130" t="str">
        <f t="shared" si="48"/>
        <v/>
      </c>
      <c r="AR39" s="147"/>
      <c r="AS39" s="128">
        <f t="shared" si="49"/>
        <v>1</v>
      </c>
      <c r="AT39" s="129"/>
      <c r="AU39" s="130" t="str">
        <f t="shared" si="50"/>
        <v/>
      </c>
      <c r="AV39" s="131"/>
      <c r="AW39" s="132" t="str">
        <f t="shared" si="51"/>
        <v/>
      </c>
      <c r="AX39" s="131"/>
      <c r="AY39" s="128">
        <f t="shared" si="52"/>
        <v>1</v>
      </c>
      <c r="AZ39" s="129"/>
      <c r="BA39" s="130" t="str">
        <f t="shared" si="53"/>
        <v/>
      </c>
      <c r="BB39" s="131"/>
      <c r="BC39" s="130" t="str">
        <f t="shared" si="54"/>
        <v/>
      </c>
      <c r="BD39" s="147"/>
      <c r="BE39" s="128">
        <f t="shared" si="55"/>
        <v>1</v>
      </c>
      <c r="BF39" s="129"/>
      <c r="BG39" s="130" t="str">
        <f t="shared" si="56"/>
        <v/>
      </c>
      <c r="BH39" s="131"/>
      <c r="BI39" s="132" t="str">
        <f t="shared" si="57"/>
        <v/>
      </c>
      <c r="BJ39" s="131"/>
      <c r="BK39" s="128">
        <f t="shared" si="58"/>
        <v>1</v>
      </c>
      <c r="BL39" s="129"/>
      <c r="BM39" s="130" t="str">
        <f t="shared" si="59"/>
        <v/>
      </c>
      <c r="BN39" s="131"/>
      <c r="BO39" s="130" t="str">
        <f t="shared" si="60"/>
        <v/>
      </c>
      <c r="BP39" s="147"/>
      <c r="BQ39" s="25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</row>
    <row r="40" spans="1:84" ht="14.45" customHeight="1" x14ac:dyDescent="0.15">
      <c r="A40" s="175" t="str">
        <f>DB!I14</f>
        <v>Arsenal</v>
      </c>
      <c r="B40" s="176"/>
      <c r="C40" s="176"/>
      <c r="D40" s="64" t="s">
        <v>20</v>
      </c>
      <c r="E40" s="91" t="str">
        <f>DB!J14</f>
        <v>Frydkær</v>
      </c>
      <c r="F40" s="91"/>
      <c r="G40" s="178"/>
      <c r="H40" s="39">
        <f t="shared" si="61"/>
        <v>2</v>
      </c>
      <c r="I40" s="160" t="str">
        <f t="shared" si="31"/>
        <v/>
      </c>
      <c r="J40" s="161"/>
      <c r="K40" s="162" t="str">
        <f t="shared" si="32"/>
        <v/>
      </c>
      <c r="L40" s="161"/>
      <c r="M40" s="162">
        <f t="shared" si="33"/>
        <v>2</v>
      </c>
      <c r="N40" s="163"/>
      <c r="O40" s="164">
        <f t="shared" si="34"/>
        <v>1</v>
      </c>
      <c r="P40" s="161"/>
      <c r="Q40" s="162" t="str">
        <f t="shared" si="35"/>
        <v/>
      </c>
      <c r="R40" s="161"/>
      <c r="S40" s="162" t="str">
        <f t="shared" si="36"/>
        <v/>
      </c>
      <c r="T40" s="163"/>
      <c r="U40" s="140" t="str">
        <f t="shared" si="37"/>
        <v/>
      </c>
      <c r="V40" s="141"/>
      <c r="W40" s="142" t="str">
        <f t="shared" si="38"/>
        <v/>
      </c>
      <c r="X40" s="143"/>
      <c r="Y40" s="144">
        <f t="shared" si="39"/>
        <v>2</v>
      </c>
      <c r="Z40" s="143"/>
      <c r="AA40" s="140">
        <f t="shared" si="40"/>
        <v>1</v>
      </c>
      <c r="AB40" s="141"/>
      <c r="AC40" s="142" t="str">
        <f t="shared" si="41"/>
        <v/>
      </c>
      <c r="AD40" s="143"/>
      <c r="AE40" s="142" t="str">
        <f t="shared" si="42"/>
        <v/>
      </c>
      <c r="AF40" s="148"/>
      <c r="AG40" s="140">
        <f t="shared" si="43"/>
        <v>1</v>
      </c>
      <c r="AH40" s="141"/>
      <c r="AI40" s="142" t="str">
        <f t="shared" si="44"/>
        <v/>
      </c>
      <c r="AJ40" s="143"/>
      <c r="AK40" s="144" t="str">
        <f t="shared" si="45"/>
        <v/>
      </c>
      <c r="AL40" s="143"/>
      <c r="AM40" s="140">
        <f t="shared" si="46"/>
        <v>1</v>
      </c>
      <c r="AN40" s="141"/>
      <c r="AO40" s="142" t="str">
        <f t="shared" si="47"/>
        <v/>
      </c>
      <c r="AP40" s="143"/>
      <c r="AQ40" s="142" t="str">
        <f t="shared" si="48"/>
        <v/>
      </c>
      <c r="AR40" s="148"/>
      <c r="AS40" s="140" t="str">
        <f t="shared" si="49"/>
        <v/>
      </c>
      <c r="AT40" s="141"/>
      <c r="AU40" s="142" t="str">
        <f t="shared" si="50"/>
        <v/>
      </c>
      <c r="AV40" s="143"/>
      <c r="AW40" s="144">
        <f t="shared" si="51"/>
        <v>2</v>
      </c>
      <c r="AX40" s="143"/>
      <c r="AY40" s="140" t="str">
        <f t="shared" si="52"/>
        <v/>
      </c>
      <c r="AZ40" s="141"/>
      <c r="BA40" s="142" t="str">
        <f t="shared" si="53"/>
        <v/>
      </c>
      <c r="BB40" s="143"/>
      <c r="BC40" s="142">
        <f t="shared" si="54"/>
        <v>2</v>
      </c>
      <c r="BD40" s="148"/>
      <c r="BE40" s="140" t="str">
        <f t="shared" si="55"/>
        <v/>
      </c>
      <c r="BF40" s="141"/>
      <c r="BG40" s="142" t="str">
        <f t="shared" si="56"/>
        <v/>
      </c>
      <c r="BH40" s="143"/>
      <c r="BI40" s="144">
        <f t="shared" si="57"/>
        <v>2</v>
      </c>
      <c r="BJ40" s="143"/>
      <c r="BK40" s="140" t="str">
        <f t="shared" si="58"/>
        <v/>
      </c>
      <c r="BL40" s="141"/>
      <c r="BM40" s="142" t="str">
        <f t="shared" si="59"/>
        <v/>
      </c>
      <c r="BN40" s="143"/>
      <c r="BO40" s="142">
        <f t="shared" si="60"/>
        <v>2</v>
      </c>
      <c r="BP40" s="148"/>
      <c r="BQ40" s="25"/>
      <c r="BR40" s="184" t="s">
        <v>31</v>
      </c>
      <c r="BS40" s="184"/>
      <c r="BT40" s="184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</row>
    <row r="41" spans="1:84" ht="14.45" customHeight="1" x14ac:dyDescent="0.15">
      <c r="A41" s="175" t="str">
        <f>DB!I15</f>
        <v>Cork</v>
      </c>
      <c r="B41" s="176"/>
      <c r="C41" s="176"/>
      <c r="D41" s="64" t="s">
        <v>20</v>
      </c>
      <c r="E41" s="91" t="str">
        <f>DB!J15</f>
        <v>Harry</v>
      </c>
      <c r="F41" s="91"/>
      <c r="G41" s="178"/>
      <c r="H41" s="40">
        <f t="shared" si="61"/>
        <v>2</v>
      </c>
      <c r="I41" s="119">
        <f t="shared" si="31"/>
        <v>1</v>
      </c>
      <c r="J41" s="120"/>
      <c r="K41" s="122" t="str">
        <f t="shared" si="32"/>
        <v/>
      </c>
      <c r="L41" s="120"/>
      <c r="M41" s="122" t="str">
        <f t="shared" si="33"/>
        <v/>
      </c>
      <c r="N41" s="123"/>
      <c r="O41" s="124">
        <f t="shared" si="34"/>
        <v>1</v>
      </c>
      <c r="P41" s="120"/>
      <c r="Q41" s="122" t="str">
        <f t="shared" si="35"/>
        <v/>
      </c>
      <c r="R41" s="120"/>
      <c r="S41" s="122" t="str">
        <f t="shared" si="36"/>
        <v/>
      </c>
      <c r="T41" s="123"/>
      <c r="U41" s="124">
        <f t="shared" si="37"/>
        <v>1</v>
      </c>
      <c r="V41" s="125"/>
      <c r="W41" s="122" t="str">
        <f t="shared" si="38"/>
        <v/>
      </c>
      <c r="X41" s="120"/>
      <c r="Y41" s="119" t="str">
        <f t="shared" si="39"/>
        <v/>
      </c>
      <c r="Z41" s="120"/>
      <c r="AA41" s="124">
        <f t="shared" si="40"/>
        <v>1</v>
      </c>
      <c r="AB41" s="125"/>
      <c r="AC41" s="122" t="str">
        <f t="shared" si="41"/>
        <v/>
      </c>
      <c r="AD41" s="120"/>
      <c r="AE41" s="122" t="str">
        <f t="shared" si="42"/>
        <v/>
      </c>
      <c r="AF41" s="123"/>
      <c r="AG41" s="124">
        <f t="shared" si="43"/>
        <v>1</v>
      </c>
      <c r="AH41" s="125"/>
      <c r="AI41" s="122" t="str">
        <f t="shared" si="44"/>
        <v/>
      </c>
      <c r="AJ41" s="120"/>
      <c r="AK41" s="119" t="str">
        <f t="shared" si="45"/>
        <v/>
      </c>
      <c r="AL41" s="120"/>
      <c r="AM41" s="124">
        <f t="shared" si="46"/>
        <v>1</v>
      </c>
      <c r="AN41" s="125"/>
      <c r="AO41" s="122" t="str">
        <f t="shared" si="47"/>
        <v/>
      </c>
      <c r="AP41" s="120"/>
      <c r="AQ41" s="122" t="str">
        <f t="shared" si="48"/>
        <v/>
      </c>
      <c r="AR41" s="123"/>
      <c r="AS41" s="124">
        <f t="shared" si="49"/>
        <v>1</v>
      </c>
      <c r="AT41" s="125"/>
      <c r="AU41" s="122" t="str">
        <f t="shared" si="50"/>
        <v/>
      </c>
      <c r="AV41" s="120"/>
      <c r="AW41" s="119" t="str">
        <f t="shared" si="51"/>
        <v/>
      </c>
      <c r="AX41" s="120"/>
      <c r="AY41" s="124">
        <f t="shared" si="52"/>
        <v>1</v>
      </c>
      <c r="AZ41" s="125"/>
      <c r="BA41" s="122" t="str">
        <f t="shared" si="53"/>
        <v/>
      </c>
      <c r="BB41" s="120"/>
      <c r="BC41" s="122" t="str">
        <f t="shared" si="54"/>
        <v/>
      </c>
      <c r="BD41" s="123"/>
      <c r="BE41" s="124">
        <f t="shared" si="55"/>
        <v>1</v>
      </c>
      <c r="BF41" s="125"/>
      <c r="BG41" s="122" t="str">
        <f t="shared" si="56"/>
        <v/>
      </c>
      <c r="BH41" s="120"/>
      <c r="BI41" s="119" t="str">
        <f t="shared" si="57"/>
        <v/>
      </c>
      <c r="BJ41" s="120"/>
      <c r="BK41" s="124">
        <f t="shared" si="58"/>
        <v>1</v>
      </c>
      <c r="BL41" s="125"/>
      <c r="BM41" s="122" t="str">
        <f t="shared" si="59"/>
        <v/>
      </c>
      <c r="BN41" s="120"/>
      <c r="BO41" s="122" t="str">
        <f t="shared" si="60"/>
        <v/>
      </c>
      <c r="BP41" s="123"/>
      <c r="BQ41" s="25"/>
      <c r="BR41" s="191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</row>
    <row r="42" spans="1:84" ht="14.45" customHeight="1" thickBot="1" x14ac:dyDescent="0.2">
      <c r="A42" s="171"/>
      <c r="B42" s="167"/>
      <c r="C42" s="167"/>
      <c r="D42" s="167"/>
      <c r="E42" s="167"/>
      <c r="F42" s="167"/>
      <c r="G42" s="179"/>
      <c r="H42" s="41">
        <f t="shared" si="61"/>
        <v>2</v>
      </c>
      <c r="I42" s="132">
        <f t="shared" si="31"/>
        <v>1</v>
      </c>
      <c r="J42" s="131"/>
      <c r="K42" s="130" t="str">
        <f t="shared" si="32"/>
        <v/>
      </c>
      <c r="L42" s="131"/>
      <c r="M42" s="130" t="str">
        <f t="shared" si="33"/>
        <v/>
      </c>
      <c r="N42" s="147"/>
      <c r="O42" s="128">
        <f t="shared" si="34"/>
        <v>1</v>
      </c>
      <c r="P42" s="131"/>
      <c r="Q42" s="130" t="str">
        <f t="shared" si="35"/>
        <v/>
      </c>
      <c r="R42" s="131"/>
      <c r="S42" s="130" t="str">
        <f t="shared" si="36"/>
        <v/>
      </c>
      <c r="T42" s="147"/>
      <c r="U42" s="128">
        <f t="shared" si="37"/>
        <v>1</v>
      </c>
      <c r="V42" s="129"/>
      <c r="W42" s="130" t="str">
        <f t="shared" si="38"/>
        <v/>
      </c>
      <c r="X42" s="131"/>
      <c r="Y42" s="132" t="str">
        <f t="shared" si="39"/>
        <v/>
      </c>
      <c r="Z42" s="131"/>
      <c r="AA42" s="128" t="str">
        <f t="shared" si="40"/>
        <v/>
      </c>
      <c r="AB42" s="129"/>
      <c r="AC42" s="130" t="str">
        <f t="shared" si="41"/>
        <v>X</v>
      </c>
      <c r="AD42" s="131"/>
      <c r="AE42" s="130" t="str">
        <f t="shared" si="42"/>
        <v/>
      </c>
      <c r="AF42" s="147"/>
      <c r="AG42" s="128" t="str">
        <f t="shared" si="43"/>
        <v/>
      </c>
      <c r="AH42" s="129"/>
      <c r="AI42" s="130" t="str">
        <f t="shared" si="44"/>
        <v>X</v>
      </c>
      <c r="AJ42" s="131"/>
      <c r="AK42" s="132" t="str">
        <f t="shared" si="45"/>
        <v/>
      </c>
      <c r="AL42" s="131"/>
      <c r="AM42" s="128" t="str">
        <f t="shared" si="46"/>
        <v/>
      </c>
      <c r="AN42" s="129"/>
      <c r="AO42" s="130" t="str">
        <f t="shared" si="47"/>
        <v>X</v>
      </c>
      <c r="AP42" s="131"/>
      <c r="AQ42" s="130" t="str">
        <f t="shared" si="48"/>
        <v/>
      </c>
      <c r="AR42" s="147"/>
      <c r="AS42" s="128">
        <f t="shared" si="49"/>
        <v>1</v>
      </c>
      <c r="AT42" s="129"/>
      <c r="AU42" s="130" t="str">
        <f t="shared" si="50"/>
        <v/>
      </c>
      <c r="AV42" s="131"/>
      <c r="AW42" s="132" t="str">
        <f t="shared" si="51"/>
        <v/>
      </c>
      <c r="AX42" s="131"/>
      <c r="AY42" s="128" t="str">
        <f t="shared" si="52"/>
        <v/>
      </c>
      <c r="AZ42" s="129"/>
      <c r="BA42" s="130" t="str">
        <f t="shared" si="53"/>
        <v>X</v>
      </c>
      <c r="BB42" s="131"/>
      <c r="BC42" s="130" t="str">
        <f t="shared" si="54"/>
        <v/>
      </c>
      <c r="BD42" s="147"/>
      <c r="BE42" s="128" t="str">
        <f t="shared" si="55"/>
        <v/>
      </c>
      <c r="BF42" s="129"/>
      <c r="BG42" s="130" t="str">
        <f t="shared" si="56"/>
        <v>X</v>
      </c>
      <c r="BH42" s="131"/>
      <c r="BI42" s="132" t="str">
        <f t="shared" si="57"/>
        <v/>
      </c>
      <c r="BJ42" s="131"/>
      <c r="BK42" s="128">
        <f t="shared" si="58"/>
        <v>1</v>
      </c>
      <c r="BL42" s="129"/>
      <c r="BM42" s="130" t="str">
        <f t="shared" si="59"/>
        <v/>
      </c>
      <c r="BN42" s="131"/>
      <c r="BO42" s="130" t="str">
        <f t="shared" si="60"/>
        <v/>
      </c>
      <c r="BP42" s="147"/>
      <c r="BQ42" s="25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</row>
    <row r="43" spans="1:84" ht="14.45" customHeight="1" x14ac:dyDescent="0.15">
      <c r="A43" s="171"/>
      <c r="B43" s="167"/>
      <c r="C43" s="167"/>
      <c r="D43" s="167"/>
      <c r="E43" s="167"/>
      <c r="F43" s="167"/>
      <c r="G43" s="179"/>
      <c r="H43" s="39">
        <f t="shared" si="61"/>
        <v>1</v>
      </c>
      <c r="I43" s="160">
        <f t="shared" si="31"/>
        <v>1</v>
      </c>
      <c r="J43" s="161"/>
      <c r="K43" s="162" t="str">
        <f t="shared" si="32"/>
        <v/>
      </c>
      <c r="L43" s="161"/>
      <c r="M43" s="162" t="str">
        <f t="shared" si="33"/>
        <v/>
      </c>
      <c r="N43" s="163"/>
      <c r="O43" s="164">
        <f t="shared" si="34"/>
        <v>1</v>
      </c>
      <c r="P43" s="161"/>
      <c r="Q43" s="162" t="str">
        <f t="shared" si="35"/>
        <v/>
      </c>
      <c r="R43" s="161"/>
      <c r="S43" s="162" t="str">
        <f t="shared" si="36"/>
        <v/>
      </c>
      <c r="T43" s="163"/>
      <c r="U43" s="140">
        <f t="shared" si="37"/>
        <v>1</v>
      </c>
      <c r="V43" s="141"/>
      <c r="W43" s="142" t="str">
        <f t="shared" si="38"/>
        <v/>
      </c>
      <c r="X43" s="143"/>
      <c r="Y43" s="144" t="str">
        <f t="shared" si="39"/>
        <v/>
      </c>
      <c r="Z43" s="143"/>
      <c r="AA43" s="140">
        <f t="shared" si="40"/>
        <v>1</v>
      </c>
      <c r="AB43" s="141"/>
      <c r="AC43" s="142" t="str">
        <f t="shared" si="41"/>
        <v/>
      </c>
      <c r="AD43" s="143"/>
      <c r="AE43" s="142" t="str">
        <f t="shared" si="42"/>
        <v/>
      </c>
      <c r="AF43" s="148"/>
      <c r="AG43" s="140">
        <f t="shared" si="43"/>
        <v>1</v>
      </c>
      <c r="AH43" s="141"/>
      <c r="AI43" s="142" t="str">
        <f t="shared" si="44"/>
        <v/>
      </c>
      <c r="AJ43" s="143"/>
      <c r="AK43" s="144" t="str">
        <f t="shared" si="45"/>
        <v/>
      </c>
      <c r="AL43" s="143"/>
      <c r="AM43" s="140">
        <f t="shared" si="46"/>
        <v>1</v>
      </c>
      <c r="AN43" s="141"/>
      <c r="AO43" s="142" t="str">
        <f t="shared" si="47"/>
        <v/>
      </c>
      <c r="AP43" s="143"/>
      <c r="AQ43" s="142" t="str">
        <f t="shared" si="48"/>
        <v/>
      </c>
      <c r="AR43" s="148"/>
      <c r="AS43" s="140">
        <f t="shared" si="49"/>
        <v>1</v>
      </c>
      <c r="AT43" s="141"/>
      <c r="AU43" s="142" t="str">
        <f t="shared" si="50"/>
        <v/>
      </c>
      <c r="AV43" s="143"/>
      <c r="AW43" s="144" t="str">
        <f t="shared" si="51"/>
        <v/>
      </c>
      <c r="AX43" s="143"/>
      <c r="AY43" s="140">
        <f t="shared" si="52"/>
        <v>1</v>
      </c>
      <c r="AZ43" s="141"/>
      <c r="BA43" s="142" t="str">
        <f t="shared" si="53"/>
        <v/>
      </c>
      <c r="BB43" s="143"/>
      <c r="BC43" s="142" t="str">
        <f t="shared" si="54"/>
        <v/>
      </c>
      <c r="BD43" s="148"/>
      <c r="BE43" s="140">
        <f t="shared" si="55"/>
        <v>1</v>
      </c>
      <c r="BF43" s="141"/>
      <c r="BG43" s="142" t="str">
        <f t="shared" si="56"/>
        <v/>
      </c>
      <c r="BH43" s="143"/>
      <c r="BI43" s="144" t="str">
        <f t="shared" si="57"/>
        <v/>
      </c>
      <c r="BJ43" s="143"/>
      <c r="BK43" s="140">
        <f t="shared" si="58"/>
        <v>1</v>
      </c>
      <c r="BL43" s="141"/>
      <c r="BM43" s="142" t="str">
        <f t="shared" si="59"/>
        <v/>
      </c>
      <c r="BN43" s="143"/>
      <c r="BO43" s="142" t="str">
        <f t="shared" si="60"/>
        <v/>
      </c>
      <c r="BP43" s="148"/>
      <c r="BQ43" s="25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</row>
    <row r="44" spans="1:84" ht="14.45" customHeight="1" x14ac:dyDescent="0.15">
      <c r="A44" s="171"/>
      <c r="B44" s="167"/>
      <c r="C44" s="167"/>
      <c r="D44" s="167"/>
      <c r="E44" s="167"/>
      <c r="F44" s="167"/>
      <c r="G44" s="179"/>
      <c r="H44" s="40">
        <f t="shared" si="61"/>
        <v>1</v>
      </c>
      <c r="I44" s="119">
        <f t="shared" si="31"/>
        <v>1</v>
      </c>
      <c r="J44" s="120"/>
      <c r="K44" s="122" t="str">
        <f t="shared" si="32"/>
        <v/>
      </c>
      <c r="L44" s="120"/>
      <c r="M44" s="122" t="str">
        <f t="shared" si="33"/>
        <v/>
      </c>
      <c r="N44" s="123"/>
      <c r="O44" s="124" t="str">
        <f t="shared" si="34"/>
        <v/>
      </c>
      <c r="P44" s="120"/>
      <c r="Q44" s="122" t="str">
        <f t="shared" si="35"/>
        <v>X</v>
      </c>
      <c r="R44" s="120"/>
      <c r="S44" s="122" t="str">
        <f t="shared" si="36"/>
        <v/>
      </c>
      <c r="T44" s="123"/>
      <c r="U44" s="124">
        <f t="shared" si="37"/>
        <v>1</v>
      </c>
      <c r="V44" s="125"/>
      <c r="W44" s="122" t="str">
        <f t="shared" si="38"/>
        <v/>
      </c>
      <c r="X44" s="120"/>
      <c r="Y44" s="119" t="str">
        <f t="shared" si="39"/>
        <v/>
      </c>
      <c r="Z44" s="120"/>
      <c r="AA44" s="124" t="str">
        <f t="shared" si="40"/>
        <v/>
      </c>
      <c r="AB44" s="125"/>
      <c r="AC44" s="122" t="str">
        <f t="shared" si="41"/>
        <v/>
      </c>
      <c r="AD44" s="120"/>
      <c r="AE44" s="122">
        <f t="shared" si="42"/>
        <v>2</v>
      </c>
      <c r="AF44" s="123"/>
      <c r="AG44" s="124" t="str">
        <f t="shared" si="43"/>
        <v/>
      </c>
      <c r="AH44" s="125"/>
      <c r="AI44" s="122" t="str">
        <f t="shared" si="44"/>
        <v/>
      </c>
      <c r="AJ44" s="120"/>
      <c r="AK44" s="119">
        <f t="shared" si="45"/>
        <v>2</v>
      </c>
      <c r="AL44" s="120"/>
      <c r="AM44" s="124">
        <f t="shared" si="46"/>
        <v>1</v>
      </c>
      <c r="AN44" s="125"/>
      <c r="AO44" s="122" t="str">
        <f t="shared" si="47"/>
        <v/>
      </c>
      <c r="AP44" s="120"/>
      <c r="AQ44" s="122" t="str">
        <f t="shared" si="48"/>
        <v/>
      </c>
      <c r="AR44" s="123"/>
      <c r="AS44" s="124">
        <f t="shared" si="49"/>
        <v>1</v>
      </c>
      <c r="AT44" s="125"/>
      <c r="AU44" s="122" t="str">
        <f t="shared" si="50"/>
        <v/>
      </c>
      <c r="AV44" s="120"/>
      <c r="AW44" s="119" t="str">
        <f t="shared" si="51"/>
        <v/>
      </c>
      <c r="AX44" s="120"/>
      <c r="AY44" s="124">
        <f t="shared" si="52"/>
        <v>1</v>
      </c>
      <c r="AZ44" s="125"/>
      <c r="BA44" s="122" t="str">
        <f t="shared" si="53"/>
        <v/>
      </c>
      <c r="BB44" s="120"/>
      <c r="BC44" s="122" t="str">
        <f t="shared" si="54"/>
        <v/>
      </c>
      <c r="BD44" s="123"/>
      <c r="BE44" s="124">
        <f t="shared" si="55"/>
        <v>1</v>
      </c>
      <c r="BF44" s="125"/>
      <c r="BG44" s="122" t="str">
        <f t="shared" si="56"/>
        <v/>
      </c>
      <c r="BH44" s="120"/>
      <c r="BI44" s="119" t="str">
        <f t="shared" si="57"/>
        <v/>
      </c>
      <c r="BJ44" s="120"/>
      <c r="BK44" s="124">
        <f t="shared" si="58"/>
        <v>1</v>
      </c>
      <c r="BL44" s="125"/>
      <c r="BM44" s="122" t="str">
        <f t="shared" si="59"/>
        <v/>
      </c>
      <c r="BN44" s="120"/>
      <c r="BO44" s="122" t="str">
        <f t="shared" si="60"/>
        <v/>
      </c>
      <c r="BP44" s="123"/>
      <c r="BQ44" s="25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</row>
    <row r="45" spans="1:84" ht="14.45" customHeight="1" x14ac:dyDescent="0.15">
      <c r="A45" s="171"/>
      <c r="B45" s="167"/>
      <c r="C45" s="167"/>
      <c r="D45" s="167"/>
      <c r="E45" s="167"/>
      <c r="F45" s="167"/>
      <c r="G45" s="179"/>
      <c r="H45" s="40" t="str">
        <f t="shared" si="61"/>
        <v>x</v>
      </c>
      <c r="I45" s="119">
        <f t="shared" si="31"/>
        <v>1</v>
      </c>
      <c r="J45" s="120"/>
      <c r="K45" s="122" t="str">
        <f t="shared" si="32"/>
        <v/>
      </c>
      <c r="L45" s="120"/>
      <c r="M45" s="122" t="str">
        <f t="shared" si="33"/>
        <v/>
      </c>
      <c r="N45" s="123"/>
      <c r="O45" s="124">
        <f t="shared" si="34"/>
        <v>1</v>
      </c>
      <c r="P45" s="120"/>
      <c r="Q45" s="122" t="str">
        <f t="shared" si="35"/>
        <v/>
      </c>
      <c r="R45" s="120"/>
      <c r="S45" s="122" t="str">
        <f t="shared" si="36"/>
        <v/>
      </c>
      <c r="T45" s="123"/>
      <c r="U45" s="124">
        <f t="shared" si="37"/>
        <v>1</v>
      </c>
      <c r="V45" s="125"/>
      <c r="W45" s="122" t="str">
        <f t="shared" si="38"/>
        <v/>
      </c>
      <c r="X45" s="120"/>
      <c r="Y45" s="119" t="str">
        <f t="shared" si="39"/>
        <v/>
      </c>
      <c r="Z45" s="120"/>
      <c r="AA45" s="124">
        <f t="shared" si="40"/>
        <v>1</v>
      </c>
      <c r="AB45" s="125"/>
      <c r="AC45" s="122" t="str">
        <f t="shared" si="41"/>
        <v/>
      </c>
      <c r="AD45" s="120"/>
      <c r="AE45" s="122" t="str">
        <f t="shared" si="42"/>
        <v/>
      </c>
      <c r="AF45" s="123"/>
      <c r="AG45" s="124">
        <f t="shared" si="43"/>
        <v>1</v>
      </c>
      <c r="AH45" s="125"/>
      <c r="AI45" s="122" t="str">
        <f t="shared" si="44"/>
        <v/>
      </c>
      <c r="AJ45" s="120"/>
      <c r="AK45" s="119" t="str">
        <f t="shared" si="45"/>
        <v/>
      </c>
      <c r="AL45" s="120"/>
      <c r="AM45" s="124">
        <f t="shared" si="46"/>
        <v>1</v>
      </c>
      <c r="AN45" s="125"/>
      <c r="AO45" s="122" t="str">
        <f t="shared" si="47"/>
        <v/>
      </c>
      <c r="AP45" s="120"/>
      <c r="AQ45" s="122" t="str">
        <f t="shared" si="48"/>
        <v/>
      </c>
      <c r="AR45" s="123"/>
      <c r="AS45" s="124">
        <f t="shared" si="49"/>
        <v>1</v>
      </c>
      <c r="AT45" s="125"/>
      <c r="AU45" s="122" t="str">
        <f t="shared" si="50"/>
        <v/>
      </c>
      <c r="AV45" s="120"/>
      <c r="AW45" s="119" t="str">
        <f t="shared" si="51"/>
        <v/>
      </c>
      <c r="AX45" s="120"/>
      <c r="AY45" s="124">
        <f t="shared" si="52"/>
        <v>1</v>
      </c>
      <c r="AZ45" s="125"/>
      <c r="BA45" s="122" t="str">
        <f t="shared" si="53"/>
        <v/>
      </c>
      <c r="BB45" s="120"/>
      <c r="BC45" s="122" t="str">
        <f t="shared" si="54"/>
        <v/>
      </c>
      <c r="BD45" s="123"/>
      <c r="BE45" s="124">
        <f t="shared" si="55"/>
        <v>1</v>
      </c>
      <c r="BF45" s="125"/>
      <c r="BG45" s="122" t="str">
        <f t="shared" si="56"/>
        <v/>
      </c>
      <c r="BH45" s="120"/>
      <c r="BI45" s="119" t="str">
        <f t="shared" si="57"/>
        <v/>
      </c>
      <c r="BJ45" s="120"/>
      <c r="BK45" s="124">
        <f t="shared" si="58"/>
        <v>1</v>
      </c>
      <c r="BL45" s="125"/>
      <c r="BM45" s="122" t="str">
        <f t="shared" si="59"/>
        <v/>
      </c>
      <c r="BN45" s="120"/>
      <c r="BO45" s="122" t="str">
        <f t="shared" si="60"/>
        <v/>
      </c>
      <c r="BP45" s="123"/>
      <c r="BQ45" s="25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</row>
    <row r="46" spans="1:84" ht="14.45" customHeight="1" thickBot="1" x14ac:dyDescent="0.2">
      <c r="A46" s="171"/>
      <c r="B46" s="167"/>
      <c r="C46" s="167"/>
      <c r="D46" s="167"/>
      <c r="E46" s="167"/>
      <c r="F46" s="167"/>
      <c r="G46" s="179"/>
      <c r="H46" s="42">
        <f t="shared" si="61"/>
        <v>2</v>
      </c>
      <c r="I46" s="132">
        <f t="shared" si="31"/>
        <v>1</v>
      </c>
      <c r="J46" s="131"/>
      <c r="K46" s="130" t="str">
        <f t="shared" si="32"/>
        <v/>
      </c>
      <c r="L46" s="131"/>
      <c r="M46" s="130" t="str">
        <f t="shared" si="33"/>
        <v/>
      </c>
      <c r="N46" s="147"/>
      <c r="O46" s="128" t="str">
        <f t="shared" si="34"/>
        <v/>
      </c>
      <c r="P46" s="131"/>
      <c r="Q46" s="130" t="str">
        <f t="shared" si="35"/>
        <v/>
      </c>
      <c r="R46" s="131"/>
      <c r="S46" s="130">
        <f t="shared" si="36"/>
        <v>2</v>
      </c>
      <c r="T46" s="147"/>
      <c r="U46" s="157">
        <f t="shared" si="37"/>
        <v>1</v>
      </c>
      <c r="V46" s="99"/>
      <c r="W46" s="155" t="str">
        <f t="shared" si="38"/>
        <v/>
      </c>
      <c r="X46" s="158"/>
      <c r="Y46" s="159" t="str">
        <f t="shared" si="39"/>
        <v/>
      </c>
      <c r="Z46" s="158"/>
      <c r="AA46" s="157">
        <f t="shared" si="40"/>
        <v>1</v>
      </c>
      <c r="AB46" s="99"/>
      <c r="AC46" s="155" t="str">
        <f t="shared" si="41"/>
        <v/>
      </c>
      <c r="AD46" s="158"/>
      <c r="AE46" s="155" t="str">
        <f t="shared" si="42"/>
        <v/>
      </c>
      <c r="AF46" s="156"/>
      <c r="AG46" s="157">
        <f t="shared" si="43"/>
        <v>1</v>
      </c>
      <c r="AH46" s="99"/>
      <c r="AI46" s="155" t="str">
        <f t="shared" si="44"/>
        <v/>
      </c>
      <c r="AJ46" s="158"/>
      <c r="AK46" s="159" t="str">
        <f t="shared" si="45"/>
        <v/>
      </c>
      <c r="AL46" s="158"/>
      <c r="AM46" s="157">
        <f t="shared" si="46"/>
        <v>1</v>
      </c>
      <c r="AN46" s="99"/>
      <c r="AO46" s="155" t="str">
        <f t="shared" si="47"/>
        <v/>
      </c>
      <c r="AP46" s="158"/>
      <c r="AQ46" s="155" t="str">
        <f t="shared" si="48"/>
        <v/>
      </c>
      <c r="AR46" s="156"/>
      <c r="AS46" s="157" t="str">
        <f t="shared" si="49"/>
        <v/>
      </c>
      <c r="AT46" s="99"/>
      <c r="AU46" s="155" t="str">
        <f t="shared" si="50"/>
        <v>X</v>
      </c>
      <c r="AV46" s="158"/>
      <c r="AW46" s="159" t="str">
        <f t="shared" si="51"/>
        <v/>
      </c>
      <c r="AX46" s="158"/>
      <c r="AY46" s="157">
        <f t="shared" si="52"/>
        <v>1</v>
      </c>
      <c r="AZ46" s="99"/>
      <c r="BA46" s="155" t="str">
        <f t="shared" si="53"/>
        <v/>
      </c>
      <c r="BB46" s="158"/>
      <c r="BC46" s="155" t="str">
        <f t="shared" si="54"/>
        <v/>
      </c>
      <c r="BD46" s="156"/>
      <c r="BE46" s="157">
        <f t="shared" si="55"/>
        <v>1</v>
      </c>
      <c r="BF46" s="99"/>
      <c r="BG46" s="155" t="str">
        <f t="shared" si="56"/>
        <v/>
      </c>
      <c r="BH46" s="158"/>
      <c r="BI46" s="159" t="str">
        <f t="shared" si="57"/>
        <v/>
      </c>
      <c r="BJ46" s="158"/>
      <c r="BK46" s="157">
        <f t="shared" si="58"/>
        <v>1</v>
      </c>
      <c r="BL46" s="99"/>
      <c r="BM46" s="155" t="str">
        <f t="shared" si="59"/>
        <v/>
      </c>
      <c r="BN46" s="158"/>
      <c r="BO46" s="155" t="str">
        <f t="shared" si="60"/>
        <v/>
      </c>
      <c r="BP46" s="156"/>
      <c r="BQ46" s="25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</row>
    <row r="47" spans="1:84" ht="14.45" customHeight="1" thickTop="1" thickBot="1" x14ac:dyDescent="0.2">
      <c r="A47" s="180" t="s">
        <v>33</v>
      </c>
      <c r="B47" s="181"/>
      <c r="C47" s="181"/>
      <c r="D47" s="181"/>
      <c r="E47" s="181"/>
      <c r="F47" s="181"/>
      <c r="G47" s="181"/>
      <c r="H47" s="65"/>
      <c r="I47" s="66"/>
      <c r="J47" s="145">
        <f>IF(CG14=13,IF(I32="",CM28,CG17),"")</f>
        <v>7</v>
      </c>
      <c r="K47" s="145"/>
      <c r="L47" s="145"/>
      <c r="M47" s="145"/>
      <c r="N47" s="146" t="s">
        <v>20</v>
      </c>
      <c r="O47" s="146"/>
      <c r="P47" s="145">
        <f>IF(CG14=13,IF(O32="",CP28,CG17),"")</f>
        <v>7</v>
      </c>
      <c r="Q47" s="145"/>
      <c r="R47" s="145"/>
      <c r="S47" s="145"/>
      <c r="T47" s="67"/>
      <c r="U47" s="66"/>
      <c r="V47" s="145">
        <f>IF(CG14=13,IF(U32="",CS28,CG17),"")</f>
        <v>7</v>
      </c>
      <c r="W47" s="145"/>
      <c r="X47" s="145"/>
      <c r="Y47" s="145"/>
      <c r="Z47" s="146" t="s">
        <v>20</v>
      </c>
      <c r="AA47" s="146"/>
      <c r="AB47" s="145">
        <f>IF(CG14=13,IF(AA32="",CV28,CG17),"")</f>
        <v>6</v>
      </c>
      <c r="AC47" s="145"/>
      <c r="AD47" s="145"/>
      <c r="AE47" s="145"/>
      <c r="AF47" s="67"/>
      <c r="AG47" s="66"/>
      <c r="AH47" s="145">
        <f>IF(CG14=13,IF(AG32="",CY28,CG17),"")</f>
        <v>6</v>
      </c>
      <c r="AI47" s="145"/>
      <c r="AJ47" s="145"/>
      <c r="AK47" s="145"/>
      <c r="AL47" s="146" t="s">
        <v>20</v>
      </c>
      <c r="AM47" s="146"/>
      <c r="AN47" s="145">
        <f>IF(CG14=13,IF(AM32="",DB28,CG17),"")</f>
        <v>6</v>
      </c>
      <c r="AO47" s="145"/>
      <c r="AP47" s="145"/>
      <c r="AQ47" s="145"/>
      <c r="AR47" s="67"/>
      <c r="AS47" s="66"/>
      <c r="AT47" s="145">
        <f>IF(CG14=13,IF(AS32="",DE28,CG17),"")</f>
        <v>7</v>
      </c>
      <c r="AU47" s="145"/>
      <c r="AV47" s="145"/>
      <c r="AW47" s="145"/>
      <c r="AX47" s="146" t="s">
        <v>20</v>
      </c>
      <c r="AY47" s="146"/>
      <c r="AZ47" s="145">
        <f>IF(CG14=13,IF(AY32="",DH28,CG17),"")</f>
        <v>8</v>
      </c>
      <c r="BA47" s="145"/>
      <c r="BB47" s="145"/>
      <c r="BC47" s="145"/>
      <c r="BD47" s="67"/>
      <c r="BE47" s="66"/>
      <c r="BF47" s="145">
        <f>IF(CG14=13,IF(BE32="",DK28,CG17),"")</f>
        <v>8</v>
      </c>
      <c r="BG47" s="145"/>
      <c r="BH47" s="145"/>
      <c r="BI47" s="145"/>
      <c r="BJ47" s="146" t="s">
        <v>20</v>
      </c>
      <c r="BK47" s="146"/>
      <c r="BL47" s="145">
        <f>IF(CG14=13,IF(BK32="",DN28,CG17),"")</f>
        <v>7</v>
      </c>
      <c r="BM47" s="145"/>
      <c r="BN47" s="145"/>
      <c r="BO47" s="145"/>
      <c r="BP47" s="67"/>
      <c r="BQ47" s="25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</row>
    <row r="48" spans="1:84" ht="14.45" customHeight="1" x14ac:dyDescent="0.15">
      <c r="A48" s="189" t="s">
        <v>47</v>
      </c>
      <c r="B48" s="189"/>
      <c r="C48" s="189"/>
      <c r="D48" s="189"/>
      <c r="E48" s="189"/>
      <c r="F48" s="172" t="str">
        <f>CONCATENATE("Tips til ",[1]Sæsonstart!F4)</f>
        <v>Tips til Bjarne Villadsen</v>
      </c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</row>
    <row r="49" spans="1:84" ht="14.45" customHeight="1" x14ac:dyDescent="0.15">
      <c r="A49" s="190" t="s">
        <v>48</v>
      </c>
      <c r="B49" s="190"/>
      <c r="C49" s="190"/>
      <c r="D49" s="190"/>
      <c r="E49" s="190"/>
      <c r="F49" s="167" t="str">
        <f>CONCATENATE("Senest ",[1]Sæsonstart!A6," kl. ",[1]Sæsonstart!A8)</f>
        <v>Senest onsdag kl. 23.00</v>
      </c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</row>
    <row r="50" spans="1:84" ht="14.45" customHeight="1" x14ac:dyDescent="0.15">
      <c r="A50" s="190" t="s">
        <v>49</v>
      </c>
      <c r="B50" s="190"/>
      <c r="C50" s="190"/>
      <c r="D50" s="190"/>
      <c r="E50" s="190"/>
      <c r="F50" s="167" t="str">
        <f>CONCATENATE("på tlf.: ",[1]Sæsonstart!F6,IF([1]Sæsonstart!F8&lt;&gt;0," eller på email: ",""),IF([1]Sæsonstart!F8&lt;&gt;0,[1]Sæsonstart!F8,""))</f>
        <v>på tlf.: 20 46 98 75 eller på email: lundstipsforening@gmail.com</v>
      </c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</row>
  </sheetData>
  <sheetProtection sheet="1" objects="1" scenarios="1"/>
  <mergeCells count="1028">
    <mergeCell ref="BT48:CF48"/>
    <mergeCell ref="BT49:CF49"/>
    <mergeCell ref="BT50:CF50"/>
    <mergeCell ref="A49:E49"/>
    <mergeCell ref="F49:BS49"/>
    <mergeCell ref="A37:C37"/>
    <mergeCell ref="BR41:CF47"/>
    <mergeCell ref="BR1:CF2"/>
    <mergeCell ref="BQ1:BQ2"/>
    <mergeCell ref="BR3:CF3"/>
    <mergeCell ref="BR4:BS4"/>
    <mergeCell ref="BU5:CA5"/>
    <mergeCell ref="BU6:CA6"/>
    <mergeCell ref="A47:G47"/>
    <mergeCell ref="E35:G35"/>
    <mergeCell ref="BR10:BS10"/>
    <mergeCell ref="BR11:BS11"/>
    <mergeCell ref="BR12:BS12"/>
    <mergeCell ref="BR5:BS5"/>
    <mergeCell ref="BR6:BS6"/>
    <mergeCell ref="BR7:BS7"/>
    <mergeCell ref="BR8:BS8"/>
    <mergeCell ref="BR9:BS9"/>
    <mergeCell ref="A35:C35"/>
    <mergeCell ref="A36:C36"/>
    <mergeCell ref="CB14:CD15"/>
    <mergeCell ref="BR14:CA15"/>
    <mergeCell ref="BU7:CA7"/>
    <mergeCell ref="BU8:CA8"/>
    <mergeCell ref="BU9:CA9"/>
    <mergeCell ref="BU10:CA10"/>
    <mergeCell ref="A25:H25"/>
    <mergeCell ref="S10:T10"/>
    <mergeCell ref="E38:G38"/>
    <mergeCell ref="BU11:CA11"/>
    <mergeCell ref="BU12:CA12"/>
    <mergeCell ref="BU13:CA13"/>
    <mergeCell ref="BR40:CF40"/>
    <mergeCell ref="E39:G39"/>
    <mergeCell ref="A1:G2"/>
    <mergeCell ref="H1:H2"/>
    <mergeCell ref="C11:F11"/>
    <mergeCell ref="C12:F12"/>
    <mergeCell ref="A32:C32"/>
    <mergeCell ref="A33:C33"/>
    <mergeCell ref="C23:F23"/>
    <mergeCell ref="C19:F19"/>
    <mergeCell ref="C20:F20"/>
    <mergeCell ref="E40:G40"/>
    <mergeCell ref="E41:G41"/>
    <mergeCell ref="A42:G46"/>
    <mergeCell ref="A24:G24"/>
    <mergeCell ref="A40:C40"/>
    <mergeCell ref="A41:C41"/>
    <mergeCell ref="E32:G32"/>
    <mergeCell ref="E33:G33"/>
    <mergeCell ref="E34:G34"/>
    <mergeCell ref="A38:C38"/>
    <mergeCell ref="A34:C34"/>
    <mergeCell ref="E36:G36"/>
    <mergeCell ref="E37:G37"/>
    <mergeCell ref="I10:J10"/>
    <mergeCell ref="K10:L10"/>
    <mergeCell ref="M10:N10"/>
    <mergeCell ref="O10:P10"/>
    <mergeCell ref="Q10:R10"/>
    <mergeCell ref="I17:J17"/>
    <mergeCell ref="M11:N11"/>
    <mergeCell ref="M12:N12"/>
    <mergeCell ref="M13:N13"/>
    <mergeCell ref="M14:N14"/>
    <mergeCell ref="F50:BS50"/>
    <mergeCell ref="C13:F13"/>
    <mergeCell ref="C14:F14"/>
    <mergeCell ref="A26:G30"/>
    <mergeCell ref="A31:G31"/>
    <mergeCell ref="N24:O24"/>
    <mergeCell ref="J24:M24"/>
    <mergeCell ref="P24:S24"/>
    <mergeCell ref="I15:J15"/>
    <mergeCell ref="I16:J16"/>
    <mergeCell ref="A39:C39"/>
    <mergeCell ref="F48:BS48"/>
    <mergeCell ref="A48:E48"/>
    <mergeCell ref="BR13:BS13"/>
    <mergeCell ref="A50:E50"/>
    <mergeCell ref="I21:J21"/>
    <mergeCell ref="I22:J22"/>
    <mergeCell ref="I23:J23"/>
    <mergeCell ref="K11:L11"/>
    <mergeCell ref="K12:L12"/>
    <mergeCell ref="K13:L13"/>
    <mergeCell ref="K14:L14"/>
    <mergeCell ref="K15:L15"/>
    <mergeCell ref="K16:L16"/>
    <mergeCell ref="K17:L17"/>
    <mergeCell ref="I18:J18"/>
    <mergeCell ref="I19:J19"/>
    <mergeCell ref="I20:J20"/>
    <mergeCell ref="I11:J11"/>
    <mergeCell ref="I12:J12"/>
    <mergeCell ref="I13:J13"/>
    <mergeCell ref="I14:J14"/>
    <mergeCell ref="O12:P12"/>
    <mergeCell ref="O13:P13"/>
    <mergeCell ref="O14:P14"/>
    <mergeCell ref="O18:P18"/>
    <mergeCell ref="K23:L23"/>
    <mergeCell ref="O22:P22"/>
    <mergeCell ref="O23:P23"/>
    <mergeCell ref="M23:N23"/>
    <mergeCell ref="M17:N17"/>
    <mergeCell ref="M18:N18"/>
    <mergeCell ref="O17:P17"/>
    <mergeCell ref="O21:P21"/>
    <mergeCell ref="O19:P19"/>
    <mergeCell ref="M19:N19"/>
    <mergeCell ref="M15:N15"/>
    <mergeCell ref="M16:N16"/>
    <mergeCell ref="O15:P15"/>
    <mergeCell ref="O16:P16"/>
    <mergeCell ref="M22:N22"/>
    <mergeCell ref="K22:L22"/>
    <mergeCell ref="K18:L18"/>
    <mergeCell ref="K19:L19"/>
    <mergeCell ref="K20:L20"/>
    <mergeCell ref="K21:L21"/>
    <mergeCell ref="M20:N20"/>
    <mergeCell ref="M21:N21"/>
    <mergeCell ref="BE25:BP25"/>
    <mergeCell ref="AG25:AR25"/>
    <mergeCell ref="AS25:BD25"/>
    <mergeCell ref="BI23:BJ23"/>
    <mergeCell ref="BK23:BL23"/>
    <mergeCell ref="BM23:BN23"/>
    <mergeCell ref="BO23:BP23"/>
    <mergeCell ref="BA23:BB23"/>
    <mergeCell ref="BC23:BD23"/>
    <mergeCell ref="BE23:BF23"/>
    <mergeCell ref="S22:T22"/>
    <mergeCell ref="S23:T23"/>
    <mergeCell ref="AQ23:AR23"/>
    <mergeCell ref="BG23:BH23"/>
    <mergeCell ref="AS23:AT23"/>
    <mergeCell ref="Q23:R23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Q19:R19"/>
    <mergeCell ref="Q20:R20"/>
    <mergeCell ref="Q21:R21"/>
    <mergeCell ref="Q22:R22"/>
    <mergeCell ref="Q15:R15"/>
    <mergeCell ref="Q16:R16"/>
    <mergeCell ref="Q17:R17"/>
    <mergeCell ref="AA10:AB10"/>
    <mergeCell ref="AC10:AD10"/>
    <mergeCell ref="AE10:AF10"/>
    <mergeCell ref="S20:T20"/>
    <mergeCell ref="AC20:AD20"/>
    <mergeCell ref="AE20:AF20"/>
    <mergeCell ref="AC19:AD19"/>
    <mergeCell ref="AE19:AF19"/>
    <mergeCell ref="U19:V19"/>
    <mergeCell ref="W19:X19"/>
    <mergeCell ref="I25:T25"/>
    <mergeCell ref="U25:AF25"/>
    <mergeCell ref="V24:Y24"/>
    <mergeCell ref="Z24:AA24"/>
    <mergeCell ref="AB24:AE24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Q18:R18"/>
    <mergeCell ref="Q11:R11"/>
    <mergeCell ref="Q12:R12"/>
    <mergeCell ref="Q13:R13"/>
    <mergeCell ref="Q14:R14"/>
    <mergeCell ref="O20:P20"/>
    <mergeCell ref="O11:P11"/>
    <mergeCell ref="BO21:BP21"/>
    <mergeCell ref="AG22:AH22"/>
    <mergeCell ref="AI22:AJ22"/>
    <mergeCell ref="AK22:AL22"/>
    <mergeCell ref="AM22:AN22"/>
    <mergeCell ref="AO22:AP22"/>
    <mergeCell ref="AQ22:AR22"/>
    <mergeCell ref="BG22:BH22"/>
    <mergeCell ref="BI22:BJ22"/>
    <mergeCell ref="BK22:BL22"/>
    <mergeCell ref="BM22:BN22"/>
    <mergeCell ref="BO22:BP22"/>
    <mergeCell ref="U23:V23"/>
    <mergeCell ref="W23:X23"/>
    <mergeCell ref="Y23:Z23"/>
    <mergeCell ref="AA23:AB23"/>
    <mergeCell ref="AC23:AD23"/>
    <mergeCell ref="AU23:AV23"/>
    <mergeCell ref="AW23:AX23"/>
    <mergeCell ref="AY23:AZ23"/>
    <mergeCell ref="AE23:AF23"/>
    <mergeCell ref="AG23:AH23"/>
    <mergeCell ref="AI23:AJ23"/>
    <mergeCell ref="AK23:AL23"/>
    <mergeCell ref="AM23:AN23"/>
    <mergeCell ref="AO23:AP23"/>
    <mergeCell ref="U22:V22"/>
    <mergeCell ref="W22:X22"/>
    <mergeCell ref="Y22:Z22"/>
    <mergeCell ref="AA22:AB22"/>
    <mergeCell ref="AC22:AD22"/>
    <mergeCell ref="AE22:AF22"/>
    <mergeCell ref="BA21:BB21"/>
    <mergeCell ref="AW21:AX21"/>
    <mergeCell ref="AY21:AZ21"/>
    <mergeCell ref="BE21:BF21"/>
    <mergeCell ref="BG21:BH21"/>
    <mergeCell ref="AS22:AT22"/>
    <mergeCell ref="AU22:AV22"/>
    <mergeCell ref="AW22:AX22"/>
    <mergeCell ref="AY22:AZ22"/>
    <mergeCell ref="BA22:BB22"/>
    <mergeCell ref="BC22:BD22"/>
    <mergeCell ref="BE22:BF22"/>
    <mergeCell ref="BO20:BP20"/>
    <mergeCell ref="BA20:BB20"/>
    <mergeCell ref="BC20:BD20"/>
    <mergeCell ref="BE20:BF20"/>
    <mergeCell ref="BG20:BH20"/>
    <mergeCell ref="BM19:BN19"/>
    <mergeCell ref="BA19:BB19"/>
    <mergeCell ref="BC19:BD19"/>
    <mergeCell ref="BE19:BF19"/>
    <mergeCell ref="AA21:AB21"/>
    <mergeCell ref="BI20:BJ20"/>
    <mergeCell ref="BK20:BL20"/>
    <mergeCell ref="BM20:BN20"/>
    <mergeCell ref="AW20:AX20"/>
    <mergeCell ref="AY20:AZ20"/>
    <mergeCell ref="AK20:AL20"/>
    <mergeCell ref="AM20:AN20"/>
    <mergeCell ref="AO20:AP20"/>
    <mergeCell ref="AQ20:AR20"/>
    <mergeCell ref="AC21:AD21"/>
    <mergeCell ref="AE21:AF21"/>
    <mergeCell ref="AG21:AH21"/>
    <mergeCell ref="AI21:AJ21"/>
    <mergeCell ref="AK21:AL21"/>
    <mergeCell ref="AM21:AN21"/>
    <mergeCell ref="AS21:AT21"/>
    <mergeCell ref="AU21:AV21"/>
    <mergeCell ref="AS20:AT20"/>
    <mergeCell ref="AU20:AV20"/>
    <mergeCell ref="BC21:BD21"/>
    <mergeCell ref="BI21:BJ21"/>
    <mergeCell ref="BK21:BL21"/>
    <mergeCell ref="AK19:AL19"/>
    <mergeCell ref="AM19:AN19"/>
    <mergeCell ref="AG20:AH20"/>
    <mergeCell ref="AI20:AJ20"/>
    <mergeCell ref="AO21:AP21"/>
    <mergeCell ref="AQ21:AR21"/>
    <mergeCell ref="BK18:BL18"/>
    <mergeCell ref="BM18:BN18"/>
    <mergeCell ref="AY18:AZ18"/>
    <mergeCell ref="BA18:BB18"/>
    <mergeCell ref="BC18:BD18"/>
    <mergeCell ref="BE18:BF18"/>
    <mergeCell ref="Y19:Z19"/>
    <mergeCell ref="AA19:AB19"/>
    <mergeCell ref="BG18:BH18"/>
    <mergeCell ref="BI18:BJ18"/>
    <mergeCell ref="AO19:AP19"/>
    <mergeCell ref="AQ19:AR19"/>
    <mergeCell ref="AU18:AV18"/>
    <mergeCell ref="AW18:AX18"/>
    <mergeCell ref="AW19:AX19"/>
    <mergeCell ref="AC18:AD18"/>
    <mergeCell ref="AA20:AB20"/>
    <mergeCell ref="BG19:BH19"/>
    <mergeCell ref="BI19:BJ19"/>
    <mergeCell ref="BK19:BL19"/>
    <mergeCell ref="AS19:AT19"/>
    <mergeCell ref="AU19:AV19"/>
    <mergeCell ref="AY19:AZ19"/>
    <mergeCell ref="BM21:BN21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BA17:BB17"/>
    <mergeCell ref="BC17:BD17"/>
    <mergeCell ref="BE17:BF17"/>
    <mergeCell ref="BG17:BH17"/>
    <mergeCell ref="BI17:BJ17"/>
    <mergeCell ref="BK17:BL17"/>
    <mergeCell ref="BM17:BN17"/>
    <mergeCell ref="BO17:BP17"/>
    <mergeCell ref="AW17:AX17"/>
    <mergeCell ref="AY17:AZ17"/>
    <mergeCell ref="AK17:AL17"/>
    <mergeCell ref="AM17:AN17"/>
    <mergeCell ref="AO17:AP17"/>
    <mergeCell ref="AQ17:AR17"/>
    <mergeCell ref="AS17:AT17"/>
    <mergeCell ref="AU17:AV17"/>
    <mergeCell ref="BI10:BJ10"/>
    <mergeCell ref="BE15:BF15"/>
    <mergeCell ref="BG15:BH15"/>
    <mergeCell ref="AW10:AX10"/>
    <mergeCell ref="AY10:AZ10"/>
    <mergeCell ref="BA10:BB10"/>
    <mergeCell ref="BI15:BJ15"/>
    <mergeCell ref="BI14:BJ14"/>
    <mergeCell ref="BG14:BH14"/>
    <mergeCell ref="U16:V16"/>
    <mergeCell ref="W16:X16"/>
    <mergeCell ref="Y16:Z16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BE16:BF16"/>
    <mergeCell ref="BG16:BH16"/>
    <mergeCell ref="AU16:AV16"/>
    <mergeCell ref="AS16:AT16"/>
    <mergeCell ref="AW16:AX16"/>
    <mergeCell ref="AY16:AZ16"/>
    <mergeCell ref="BA16:BB16"/>
    <mergeCell ref="BC16:BD16"/>
    <mergeCell ref="AU12:AV12"/>
    <mergeCell ref="AS15:AT15"/>
    <mergeCell ref="AU11:AV11"/>
    <mergeCell ref="BE14:BF14"/>
    <mergeCell ref="AU15:AV15"/>
    <mergeCell ref="AW15:AX15"/>
    <mergeCell ref="AY15:AZ15"/>
    <mergeCell ref="BA15:BB15"/>
    <mergeCell ref="BC15:BD15"/>
    <mergeCell ref="AQ14:AR14"/>
    <mergeCell ref="AC15:AD15"/>
    <mergeCell ref="AE15:AF15"/>
    <mergeCell ref="AG15:AH15"/>
    <mergeCell ref="AO15:AP15"/>
    <mergeCell ref="AI15:AJ15"/>
    <mergeCell ref="AK15:AL15"/>
    <mergeCell ref="AM15:AN15"/>
    <mergeCell ref="U15:V15"/>
    <mergeCell ref="W15:X15"/>
    <mergeCell ref="Y15:Z15"/>
    <mergeCell ref="AA15:AB15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BE11:BF11"/>
    <mergeCell ref="AA13:AB13"/>
    <mergeCell ref="AC13:AD13"/>
    <mergeCell ref="AE13:AF13"/>
    <mergeCell ref="AG13:AH13"/>
    <mergeCell ref="AI13:AJ13"/>
    <mergeCell ref="BG13:BH13"/>
    <mergeCell ref="AQ13:AR13"/>
    <mergeCell ref="BE13:BF13"/>
    <mergeCell ref="BI13:BJ13"/>
    <mergeCell ref="AK13:AL13"/>
    <mergeCell ref="AM13:AN13"/>
    <mergeCell ref="AO13:AP13"/>
    <mergeCell ref="BA11:BB11"/>
    <mergeCell ref="BC11:BD11"/>
    <mergeCell ref="AY12:AZ12"/>
    <mergeCell ref="AS26:AS31"/>
    <mergeCell ref="BA13:BB13"/>
    <mergeCell ref="AU14:AV14"/>
    <mergeCell ref="AW14:AX14"/>
    <mergeCell ref="AY14:AZ14"/>
    <mergeCell ref="BA14:BB14"/>
    <mergeCell ref="AT24:AW24"/>
    <mergeCell ref="BC12:BD12"/>
    <mergeCell ref="BA12:BB12"/>
    <mergeCell ref="BC13:BD13"/>
    <mergeCell ref="AM12:AN12"/>
    <mergeCell ref="AO12:AP12"/>
    <mergeCell ref="AQ12:AR12"/>
    <mergeCell ref="AS12:AT12"/>
    <mergeCell ref="AM14:AN14"/>
    <mergeCell ref="AO14:AP14"/>
    <mergeCell ref="AQ15:AR15"/>
    <mergeCell ref="AS14:AT14"/>
    <mergeCell ref="BC14:BD14"/>
    <mergeCell ref="AM18:AN18"/>
    <mergeCell ref="AO18:AP18"/>
    <mergeCell ref="AQ18:AR18"/>
    <mergeCell ref="AN24:AQ24"/>
    <mergeCell ref="AS18:AT18"/>
    <mergeCell ref="U33:V33"/>
    <mergeCell ref="AN26:AQ31"/>
    <mergeCell ref="W33:X33"/>
    <mergeCell ref="Y33:Z33"/>
    <mergeCell ref="AA33:AB33"/>
    <mergeCell ref="AC33:AD33"/>
    <mergeCell ref="AE33:AF33"/>
    <mergeCell ref="AG33:AH33"/>
    <mergeCell ref="AA32:AF32"/>
    <mergeCell ref="AX24:AY24"/>
    <mergeCell ref="AZ24:BC24"/>
    <mergeCell ref="AH26:AK31"/>
    <mergeCell ref="AL26:AM31"/>
    <mergeCell ref="AG32:AL32"/>
    <mergeCell ref="AF26:AF31"/>
    <mergeCell ref="AM32:AR32"/>
    <mergeCell ref="AG26:AG31"/>
    <mergeCell ref="AH24:AK24"/>
    <mergeCell ref="AL24:AM24"/>
    <mergeCell ref="BO33:BP33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BG33:BH33"/>
    <mergeCell ref="BI33:BJ33"/>
    <mergeCell ref="AQ33:AR33"/>
    <mergeCell ref="AS33:AT33"/>
    <mergeCell ref="AU33:AV33"/>
    <mergeCell ref="AW33:AX33"/>
    <mergeCell ref="BK33:BL33"/>
    <mergeCell ref="BM33:BN33"/>
    <mergeCell ref="AY33:AZ33"/>
    <mergeCell ref="BA33:BB33"/>
    <mergeCell ref="BC33:BD33"/>
    <mergeCell ref="BE33:BF33"/>
    <mergeCell ref="AI33:AJ33"/>
    <mergeCell ref="AK33:AL33"/>
    <mergeCell ref="AM33:AN33"/>
    <mergeCell ref="AO33:AP33"/>
    <mergeCell ref="I33:J33"/>
    <mergeCell ref="K33:L33"/>
    <mergeCell ref="M33:N33"/>
    <mergeCell ref="O33:P33"/>
    <mergeCell ref="Q33:R33"/>
    <mergeCell ref="S33:T33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BG34:BH34"/>
    <mergeCell ref="BI34:BJ34"/>
    <mergeCell ref="BK34:BL34"/>
    <mergeCell ref="BM34:BN34"/>
    <mergeCell ref="AY34:AZ34"/>
    <mergeCell ref="BA34:BB34"/>
    <mergeCell ref="BC34:BD34"/>
    <mergeCell ref="BE34:BF34"/>
    <mergeCell ref="AQ34:AR34"/>
    <mergeCell ref="AS34:AT34"/>
    <mergeCell ref="AU34:AV34"/>
    <mergeCell ref="AW34:AX34"/>
    <mergeCell ref="AI34:AJ34"/>
    <mergeCell ref="AK34:AL34"/>
    <mergeCell ref="AM34:AN34"/>
    <mergeCell ref="AO34:AP34"/>
    <mergeCell ref="AA34:AB34"/>
    <mergeCell ref="AC34:AD34"/>
    <mergeCell ref="AE34:AF34"/>
    <mergeCell ref="AG34:AH34"/>
    <mergeCell ref="BO35:BP35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BG35:BH35"/>
    <mergeCell ref="BI35:BJ35"/>
    <mergeCell ref="AQ35:AR35"/>
    <mergeCell ref="AS35:AT35"/>
    <mergeCell ref="AU35:AV35"/>
    <mergeCell ref="AW35:AX35"/>
    <mergeCell ref="BK35:BL35"/>
    <mergeCell ref="BM35:BN35"/>
    <mergeCell ref="AY35:AZ35"/>
    <mergeCell ref="BA35:BB35"/>
    <mergeCell ref="BC35:BD35"/>
    <mergeCell ref="BE35:BF35"/>
    <mergeCell ref="AI35:AJ35"/>
    <mergeCell ref="AK35:AL35"/>
    <mergeCell ref="AM35:AN35"/>
    <mergeCell ref="AO35:AP35"/>
    <mergeCell ref="AA35:AB35"/>
    <mergeCell ref="AC35:AD35"/>
    <mergeCell ref="AE35:AF35"/>
    <mergeCell ref="AG35:AH35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BG36:BH36"/>
    <mergeCell ref="BI36:BJ36"/>
    <mergeCell ref="BK36:BL36"/>
    <mergeCell ref="BM36:BN36"/>
    <mergeCell ref="AY36:AZ36"/>
    <mergeCell ref="BA36:BB36"/>
    <mergeCell ref="BC36:BD36"/>
    <mergeCell ref="BE36:BF36"/>
    <mergeCell ref="AQ36:AR36"/>
    <mergeCell ref="AS36:AT36"/>
    <mergeCell ref="AU36:AV36"/>
    <mergeCell ref="AW36:AX36"/>
    <mergeCell ref="AI36:AJ36"/>
    <mergeCell ref="AK36:AL36"/>
    <mergeCell ref="AM36:AN36"/>
    <mergeCell ref="AO36:AP36"/>
    <mergeCell ref="AA36:AB36"/>
    <mergeCell ref="AC36:AD36"/>
    <mergeCell ref="AE36:AF36"/>
    <mergeCell ref="AG36:AH36"/>
    <mergeCell ref="BO37:BP37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BG37:BH37"/>
    <mergeCell ref="BI37:BJ37"/>
    <mergeCell ref="AQ37:AR37"/>
    <mergeCell ref="AS37:AT37"/>
    <mergeCell ref="AU37:AV37"/>
    <mergeCell ref="AW37:AX37"/>
    <mergeCell ref="BK37:BL37"/>
    <mergeCell ref="BM37:BN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A37:AB37"/>
    <mergeCell ref="AC37:AD37"/>
    <mergeCell ref="AE37:AF37"/>
    <mergeCell ref="AG37:AH37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G38:BH38"/>
    <mergeCell ref="BI38:BJ38"/>
    <mergeCell ref="BK38:BL38"/>
    <mergeCell ref="BM38:BN38"/>
    <mergeCell ref="AY38:AZ38"/>
    <mergeCell ref="BA38:BB38"/>
    <mergeCell ref="BC38:BD38"/>
    <mergeCell ref="BE38:BF38"/>
    <mergeCell ref="AQ38:AR38"/>
    <mergeCell ref="AS38:AT38"/>
    <mergeCell ref="AU38:AV38"/>
    <mergeCell ref="AW38:AX38"/>
    <mergeCell ref="AI38:AJ38"/>
    <mergeCell ref="AK38:AL38"/>
    <mergeCell ref="AM38:AN38"/>
    <mergeCell ref="AO38:AP38"/>
    <mergeCell ref="AA38:AB38"/>
    <mergeCell ref="AC38:AD38"/>
    <mergeCell ref="AE38:AF38"/>
    <mergeCell ref="AG38:AH38"/>
    <mergeCell ref="BO39:BP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BG39:BH39"/>
    <mergeCell ref="BI39:BJ39"/>
    <mergeCell ref="AQ39:AR39"/>
    <mergeCell ref="AS39:AT39"/>
    <mergeCell ref="AU39:AV39"/>
    <mergeCell ref="AW39:AX39"/>
    <mergeCell ref="BK39:BL39"/>
    <mergeCell ref="BM39:BN39"/>
    <mergeCell ref="AY39:AZ39"/>
    <mergeCell ref="BA39:BB39"/>
    <mergeCell ref="BC39:BD39"/>
    <mergeCell ref="BE39:BF39"/>
    <mergeCell ref="AI39:AJ39"/>
    <mergeCell ref="AK39:AL39"/>
    <mergeCell ref="AM39:AN39"/>
    <mergeCell ref="AO39:AP39"/>
    <mergeCell ref="AA39:AB39"/>
    <mergeCell ref="AC39:AD39"/>
    <mergeCell ref="AE39:AF39"/>
    <mergeCell ref="AG39:AH39"/>
    <mergeCell ref="AG41:AH41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BG40:BH40"/>
    <mergeCell ref="BI40:BJ40"/>
    <mergeCell ref="BK40:BL40"/>
    <mergeCell ref="BM40:BN40"/>
    <mergeCell ref="AY40:AZ40"/>
    <mergeCell ref="BA40:BB40"/>
    <mergeCell ref="BC40:BD40"/>
    <mergeCell ref="BE40:BF40"/>
    <mergeCell ref="AQ40:AR40"/>
    <mergeCell ref="AS40:AT40"/>
    <mergeCell ref="AU40:AV40"/>
    <mergeCell ref="AW40:AX40"/>
    <mergeCell ref="AI40:AJ40"/>
    <mergeCell ref="AK40:AL40"/>
    <mergeCell ref="AM40:AN40"/>
    <mergeCell ref="AO40:AP40"/>
    <mergeCell ref="AA40:AB40"/>
    <mergeCell ref="AC40:AD40"/>
    <mergeCell ref="AE40:AF40"/>
    <mergeCell ref="AG40:AH40"/>
    <mergeCell ref="AC42:AD42"/>
    <mergeCell ref="AE42:AF42"/>
    <mergeCell ref="AG42:AH42"/>
    <mergeCell ref="BO41:BP41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BG41:BH41"/>
    <mergeCell ref="BI41:BJ41"/>
    <mergeCell ref="AQ41:AR41"/>
    <mergeCell ref="AS41:AT41"/>
    <mergeCell ref="AU41:AV41"/>
    <mergeCell ref="AW41:AX41"/>
    <mergeCell ref="BK41:BL41"/>
    <mergeCell ref="BM41:BN41"/>
    <mergeCell ref="AY41:AZ41"/>
    <mergeCell ref="BA41:BB41"/>
    <mergeCell ref="BC41:BD41"/>
    <mergeCell ref="BE41:BF41"/>
    <mergeCell ref="AI41:AJ41"/>
    <mergeCell ref="AK41:AL41"/>
    <mergeCell ref="AM41:AN41"/>
    <mergeCell ref="AO41:AP41"/>
    <mergeCell ref="AA41:AB41"/>
    <mergeCell ref="AC41:AD41"/>
    <mergeCell ref="AE41:AF41"/>
    <mergeCell ref="AO43:AP43"/>
    <mergeCell ref="AA43:AB43"/>
    <mergeCell ref="AC43:AD43"/>
    <mergeCell ref="AE43:AF43"/>
    <mergeCell ref="AG43:AH43"/>
    <mergeCell ref="BO42:BP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BG42:BH42"/>
    <mergeCell ref="BI42:BJ42"/>
    <mergeCell ref="BK42:BL42"/>
    <mergeCell ref="BM42:BN42"/>
    <mergeCell ref="AY42:AZ42"/>
    <mergeCell ref="BA42:BB42"/>
    <mergeCell ref="BC42:BD42"/>
    <mergeCell ref="BE42:BF42"/>
    <mergeCell ref="AQ42:AR42"/>
    <mergeCell ref="AS42:AT42"/>
    <mergeCell ref="AU42:AV42"/>
    <mergeCell ref="AW42:AX42"/>
    <mergeCell ref="AI42:AJ42"/>
    <mergeCell ref="AK42:AL42"/>
    <mergeCell ref="AM42:AN42"/>
    <mergeCell ref="AO42:AP42"/>
    <mergeCell ref="AA42:AB42"/>
    <mergeCell ref="AK44:AL44"/>
    <mergeCell ref="AM44:AN44"/>
    <mergeCell ref="AO44:AP44"/>
    <mergeCell ref="AA44:AB44"/>
    <mergeCell ref="AC44:AD44"/>
    <mergeCell ref="AE44:AF44"/>
    <mergeCell ref="AG44:AH44"/>
    <mergeCell ref="BO43:BP43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BG43:BH43"/>
    <mergeCell ref="BI43:BJ43"/>
    <mergeCell ref="AQ43:AR43"/>
    <mergeCell ref="AS43:AT43"/>
    <mergeCell ref="AU43:AV43"/>
    <mergeCell ref="AW43:AX43"/>
    <mergeCell ref="BK43:BL43"/>
    <mergeCell ref="BM43:BN43"/>
    <mergeCell ref="AY43:AZ43"/>
    <mergeCell ref="BA43:BB43"/>
    <mergeCell ref="BC43:BD43"/>
    <mergeCell ref="BE43:BF43"/>
    <mergeCell ref="AI43:AJ43"/>
    <mergeCell ref="AK43:AL43"/>
    <mergeCell ref="AM43:AN43"/>
    <mergeCell ref="BM45:BN45"/>
    <mergeCell ref="AY45:AZ45"/>
    <mergeCell ref="BA45:BB45"/>
    <mergeCell ref="BC45:BD45"/>
    <mergeCell ref="BE45:BF45"/>
    <mergeCell ref="AM45:AN45"/>
    <mergeCell ref="AO45:AP45"/>
    <mergeCell ref="AE45:AF45"/>
    <mergeCell ref="AG45:AH45"/>
    <mergeCell ref="BO44:BP44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BG44:BH44"/>
    <mergeCell ref="BI44:BJ44"/>
    <mergeCell ref="BK44:BL44"/>
    <mergeCell ref="BM44:BN44"/>
    <mergeCell ref="AY44:AZ44"/>
    <mergeCell ref="BA44:BB44"/>
    <mergeCell ref="BC44:BD44"/>
    <mergeCell ref="BE44:BF44"/>
    <mergeCell ref="AQ44:AR44"/>
    <mergeCell ref="AS44:AT44"/>
    <mergeCell ref="AU44:AV44"/>
    <mergeCell ref="AW44:AX44"/>
    <mergeCell ref="AI44:AJ44"/>
    <mergeCell ref="AM46:AN46"/>
    <mergeCell ref="AO46:AP46"/>
    <mergeCell ref="AA46:AB46"/>
    <mergeCell ref="AC46:AD46"/>
    <mergeCell ref="AE46:AF46"/>
    <mergeCell ref="AG46:AH46"/>
    <mergeCell ref="M46:N46"/>
    <mergeCell ref="O46:P46"/>
    <mergeCell ref="Q46:R46"/>
    <mergeCell ref="S46:T46"/>
    <mergeCell ref="U46:V46"/>
    <mergeCell ref="W46:X46"/>
    <mergeCell ref="Y46:Z46"/>
    <mergeCell ref="BG45:BH45"/>
    <mergeCell ref="AQ45:AR45"/>
    <mergeCell ref="AS45:AT45"/>
    <mergeCell ref="AU45:AV45"/>
    <mergeCell ref="AW45:AX45"/>
    <mergeCell ref="AI45:AJ45"/>
    <mergeCell ref="AK45:AL45"/>
    <mergeCell ref="AA45:AB45"/>
    <mergeCell ref="AC45:AD45"/>
    <mergeCell ref="BJ47:BK47"/>
    <mergeCell ref="BL47:BO47"/>
    <mergeCell ref="BG11:BH11"/>
    <mergeCell ref="BI11:BJ11"/>
    <mergeCell ref="BO46:BP46"/>
    <mergeCell ref="BK46:BL46"/>
    <mergeCell ref="BM46:BN46"/>
    <mergeCell ref="BO45:BP45"/>
    <mergeCell ref="BI45:BJ45"/>
    <mergeCell ref="BK45:BL45"/>
    <mergeCell ref="AT47:AW47"/>
    <mergeCell ref="AX47:AY47"/>
    <mergeCell ref="AZ47:BC47"/>
    <mergeCell ref="BF47:BI47"/>
    <mergeCell ref="V47:Y47"/>
    <mergeCell ref="Z47:AA47"/>
    <mergeCell ref="AB47:AE47"/>
    <mergeCell ref="AH47:AK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U46:AV46"/>
    <mergeCell ref="AW46:AX46"/>
    <mergeCell ref="AI46:AJ46"/>
    <mergeCell ref="AK46:AL46"/>
    <mergeCell ref="BF26:BI31"/>
    <mergeCell ref="BJ26:BK31"/>
    <mergeCell ref="BE32:BJ32"/>
    <mergeCell ref="BK32:BP32"/>
    <mergeCell ref="BE26:BE31"/>
    <mergeCell ref="BP26:BP31"/>
    <mergeCell ref="AG9:AL9"/>
    <mergeCell ref="AL3:AM8"/>
    <mergeCell ref="AM9:AR9"/>
    <mergeCell ref="AS9:AX9"/>
    <mergeCell ref="AY9:BD9"/>
    <mergeCell ref="AZ3:BC8"/>
    <mergeCell ref="BD3:BD8"/>
    <mergeCell ref="AX3:AY8"/>
    <mergeCell ref="BE10:BF10"/>
    <mergeCell ref="AG10:AH10"/>
    <mergeCell ref="AI10:AJ10"/>
    <mergeCell ref="AK10:AL10"/>
    <mergeCell ref="AO10:AP10"/>
    <mergeCell ref="AQ10:AR10"/>
    <mergeCell ref="AM10:AN10"/>
    <mergeCell ref="AS10:AT10"/>
    <mergeCell ref="AU10:AV10"/>
    <mergeCell ref="BC10:BD10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U32:Z32"/>
    <mergeCell ref="AY11:AZ11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I32:N32"/>
    <mergeCell ref="O32:T32"/>
    <mergeCell ref="H26:H32"/>
    <mergeCell ref="J47:M47"/>
    <mergeCell ref="N47:O47"/>
    <mergeCell ref="P47:S47"/>
    <mergeCell ref="I46:J46"/>
    <mergeCell ref="K46:L46"/>
    <mergeCell ref="I26:I31"/>
    <mergeCell ref="J26:M31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K13:BL13"/>
    <mergeCell ref="BM13:BN13"/>
    <mergeCell ref="BR16:CF17"/>
    <mergeCell ref="U3:U8"/>
    <mergeCell ref="V3:Y8"/>
    <mergeCell ref="P3:S8"/>
    <mergeCell ref="BU4:CA4"/>
    <mergeCell ref="U14:V14"/>
    <mergeCell ref="W14:X14"/>
    <mergeCell ref="Y14:Z14"/>
    <mergeCell ref="AA14:AB14"/>
    <mergeCell ref="AC14:AD14"/>
    <mergeCell ref="J3:M8"/>
    <mergeCell ref="T3:T8"/>
    <mergeCell ref="AA9:AF9"/>
    <mergeCell ref="U13:V13"/>
    <mergeCell ref="W13:X13"/>
    <mergeCell ref="Y13:Z13"/>
    <mergeCell ref="BF3:BI8"/>
    <mergeCell ref="AG3:AG8"/>
    <mergeCell ref="AH3:AK8"/>
    <mergeCell ref="Z3:AA8"/>
    <mergeCell ref="AN3:AQ8"/>
    <mergeCell ref="AR3:AR8"/>
    <mergeCell ref="AS3:AS8"/>
    <mergeCell ref="AT3:AW8"/>
    <mergeCell ref="AB3:AE8"/>
    <mergeCell ref="AF3:AF8"/>
    <mergeCell ref="BO13:BP13"/>
    <mergeCell ref="BK14:BL14"/>
    <mergeCell ref="BM14:BN14"/>
    <mergeCell ref="BO14:BP14"/>
    <mergeCell ref="BL3:BO8"/>
    <mergeCell ref="BP3:BP8"/>
    <mergeCell ref="W12:X12"/>
    <mergeCell ref="Y12:Z12"/>
    <mergeCell ref="AA12:AB12"/>
    <mergeCell ref="AO11:AP11"/>
    <mergeCell ref="AQ11:AR11"/>
    <mergeCell ref="AX26:AY31"/>
    <mergeCell ref="AR26:AR31"/>
    <mergeCell ref="AS13:AT13"/>
    <mergeCell ref="AU13:AV13"/>
    <mergeCell ref="AW13:AX13"/>
    <mergeCell ref="AY13:AZ13"/>
    <mergeCell ref="AW12:AX12"/>
    <mergeCell ref="AS11:AT11"/>
    <mergeCell ref="N26:O31"/>
    <mergeCell ref="P26:S31"/>
    <mergeCell ref="T26:T31"/>
    <mergeCell ref="U26:U31"/>
    <mergeCell ref="AB26:AE31"/>
    <mergeCell ref="AE14:AF14"/>
    <mergeCell ref="AG14:AH14"/>
    <mergeCell ref="AI14:AJ14"/>
    <mergeCell ref="AK14:AL14"/>
    <mergeCell ref="AE18:AF18"/>
    <mergeCell ref="AG18:AH18"/>
    <mergeCell ref="AI18:AJ18"/>
    <mergeCell ref="U18:V18"/>
    <mergeCell ref="W18:X18"/>
    <mergeCell ref="Y18:Z18"/>
    <mergeCell ref="AA18:AB18"/>
    <mergeCell ref="AK18:AL18"/>
    <mergeCell ref="AG19:AH19"/>
    <mergeCell ref="AI19:AJ19"/>
    <mergeCell ref="C21:F21"/>
    <mergeCell ref="C22:F22"/>
    <mergeCell ref="C15:F15"/>
    <mergeCell ref="C16:F16"/>
    <mergeCell ref="C17:F17"/>
    <mergeCell ref="C18:F18"/>
    <mergeCell ref="AW11:AX11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AM11:AN11"/>
    <mergeCell ref="AK12:AL12"/>
    <mergeCell ref="AC11:AD11"/>
    <mergeCell ref="AE11:AF11"/>
    <mergeCell ref="AG11:AH11"/>
    <mergeCell ref="AI11:AJ11"/>
    <mergeCell ref="AK11:AL11"/>
    <mergeCell ref="AC12:AD12"/>
    <mergeCell ref="AE12:AF12"/>
    <mergeCell ref="AG12:AH12"/>
    <mergeCell ref="AI12:AJ12"/>
    <mergeCell ref="U11:V11"/>
    <mergeCell ref="W11:X11"/>
    <mergeCell ref="Y11:Z11"/>
    <mergeCell ref="AA11:AB11"/>
    <mergeCell ref="U12:V12"/>
  </mergeCells>
  <phoneticPr fontId="0" type="noConversion"/>
  <printOptions horizontalCentered="1" verticalCentered="1"/>
  <pageMargins left="0.55118110236220474" right="0" top="0" bottom="0" header="0" footer="0"/>
  <pageSetup paperSize="9" scale="80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177F-620D-49F0-98A2-F2DC6481499F}">
  <sheetPr>
    <pageSetUpPr fitToPage="1"/>
  </sheetPr>
  <dimension ref="A1:DP50"/>
  <sheetViews>
    <sheetView showGridLines="0" zoomScale="83" workbookViewId="0">
      <selection activeCell="A3" sqref="A3:G9"/>
    </sheetView>
  </sheetViews>
  <sheetFormatPr defaultColWidth="9.16796875" defaultRowHeight="12.75" x14ac:dyDescent="0.15"/>
  <cols>
    <col min="1" max="1" width="1.6171875" style="47" customWidth="1"/>
    <col min="2" max="2" width="2.6953125" style="47" customWidth="1"/>
    <col min="3" max="3" width="11.8671875" style="50" customWidth="1"/>
    <col min="4" max="4" width="1.6171875" style="50" bestFit="1" customWidth="1"/>
    <col min="5" max="5" width="11.8671875" style="50" customWidth="1"/>
    <col min="6" max="6" width="2.6953125" style="50" customWidth="1"/>
    <col min="7" max="7" width="1.6171875" style="50" customWidth="1"/>
    <col min="8" max="8" width="3.7734375" style="47" bestFit="1" customWidth="1"/>
    <col min="9" max="68" width="1.34765625" style="47" customWidth="1"/>
    <col min="69" max="69" width="2.96484375" style="16" customWidth="1"/>
    <col min="70" max="70" width="4.04296875" style="47" bestFit="1" customWidth="1"/>
    <col min="71" max="71" width="14.15625" style="47" bestFit="1" customWidth="1"/>
    <col min="72" max="72" width="2.96484375" style="47" customWidth="1"/>
    <col min="73" max="73" width="1.75" style="47" customWidth="1"/>
    <col min="74" max="74" width="2.96484375" style="47" customWidth="1"/>
    <col min="75" max="75" width="1.75" style="47" customWidth="1"/>
    <col min="76" max="76" width="2.96484375" style="47" customWidth="1"/>
    <col min="77" max="77" width="1.75" style="47" customWidth="1"/>
    <col min="78" max="78" width="2.96484375" style="47" customWidth="1"/>
    <col min="79" max="79" width="1.75" style="47" customWidth="1"/>
    <col min="80" max="80" width="4.3125" style="47" bestFit="1" customWidth="1"/>
    <col min="81" max="81" width="1.75" style="47" customWidth="1"/>
    <col min="82" max="82" width="4.3125" style="47" customWidth="1"/>
    <col min="83" max="83" width="1.75" style="47" customWidth="1"/>
    <col min="84" max="84" width="4.3125" style="47" customWidth="1"/>
    <col min="85" max="120" width="9.16796875" style="16" hidden="1" customWidth="1"/>
    <col min="121" max="16384" width="9.16796875" style="47"/>
  </cols>
  <sheetData>
    <row r="1" spans="1:120" ht="14.45" customHeight="1" x14ac:dyDescent="0.15">
      <c r="A1" s="97" t="str">
        <f>CONCATENATE(DB!D2,"."," runde")</f>
        <v>17. runde</v>
      </c>
      <c r="B1" s="98"/>
      <c r="C1" s="98"/>
      <c r="D1" s="98"/>
      <c r="E1" s="98"/>
      <c r="F1" s="98"/>
      <c r="G1" s="98"/>
      <c r="H1" s="97"/>
      <c r="I1" s="97" t="str">
        <f>CONCATENATE("Lund's Ligaturnering ",DB!B1)</f>
        <v>Lund's Ligaturnering 2026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183"/>
      <c r="BR1" s="183" t="s">
        <v>16</v>
      </c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6">
        <f t="shared" ref="CG1:CG13" si="0">IF(H11=1,1,IF(H11="x",1,IF(H11=2,1,0)))</f>
        <v>1</v>
      </c>
      <c r="CH1" s="16">
        <f>IF(I9="",CM14,0)</f>
        <v>0</v>
      </c>
      <c r="CI1" s="16">
        <f>IF(I9="",1,0)</f>
        <v>0</v>
      </c>
      <c r="CJ1" s="16" t="str">
        <f>IF(J3=DB!K27,DB!W27,IF(J3=DB!K28,DB!W28,IF(J3=DB!K29,DB!W29,IF(J3=DB!K30,DB!W30,IF(J3=DB!K31,DB!W31,IF(J3=DB!K32,DB!W32,IF(J3=DB!K33,DB!W33,IF(J3=DB!K34,DB!W34,CK1))))))))</f>
        <v>Res 1</v>
      </c>
      <c r="CK1" s="16" t="str">
        <f>IF(J3=DB!K35,DB!W35,IF(J3=DB!K36,DB!W36,IF(J3=DB!K37,DB!W37,IF(J3=DB!K38,DB!W38,IF(J3=DB!K39,DB!W39,IF(J3=DB!K40,DB!W40,IF(J3=DB!K41,DB!W41,IF(J3=DB!K42,DB!W42,CL1))))))))</f>
        <v>Res 1</v>
      </c>
      <c r="CL1" s="16" t="str">
        <f>IF(J3=DB!K43,DB!W43,IF(J3=DB!K44,DB!W44,IF(J3=DB!K45,DB!W45,DB!W46)))</f>
        <v/>
      </c>
      <c r="CM1" s="16">
        <f>IF(J3=Rækker!B26,Rækker!B30,IF(J3=Rækker!D26,Rækker!D30,IF(J3=Rækker!F26,Rækker!F30,IF(J3=Rækker!H26,Rækker!H30,IF(J3=Rækker!J26,Rækker!J30,IF(J3=Rækker!L26,Rækker!L30,IF(J3=Rækker!N26,Rækker!N30,IF(J3=Rækker!P26,Rækker!P30,CN1))))))))</f>
        <v>0</v>
      </c>
      <c r="CN1" s="16">
        <f>IF(J3=Rækker!R26,Rækker!R30,IF(J3=Rækker!T26,Rækker!T30,IF(J3=Rækker!V26,Rækker!V30,IF(J3=Rækker!X26,Rækker!X30,IF(J3=Rækker!Z26,Rækker!Z30,IF(J3=Rækker!AB26,Rækker!AB30,IF(J3=Rækker!AD26,Rækker!AD30,IF(J3=Rækker!AF26,Rækker!AF30,CO1))))))))</f>
        <v>0</v>
      </c>
      <c r="CO1" s="16">
        <f>IF(J3=Rækker!AH26,Rækker!AH30,IF(J3=Rækker!AJ26,Rækker!AJ30,IF(J3=Rækker!AL26,Rækker!AL30,IF(J3=Rækker!AN26,Rækker!AN30,0))))</f>
        <v>0</v>
      </c>
      <c r="CP1" s="16">
        <f>IF(P3=Rækker!B26,Rækker!B30,IF(P3=Rækker!D26,Rækker!D30,IF(P3=Rækker!F26,Rækker!F30,IF(P3=Rækker!H26,Rækker!H30,IF(P3=Rækker!J26,Rækker!J30,IF(P3=Rækker!L26,Rækker!L30,IF(P3=Rækker!N26,Rækker!N30,IF(P3=Rækker!P26,Rækker!P30,CQ1))))))))</f>
        <v>1</v>
      </c>
      <c r="CQ1" s="16">
        <f>IF(P3=Rækker!R26,Rækker!R30,IF(P3=Rækker!T26,Rækker!T30,IF(P3=Rækker!V26,Rækker!V30,IF(P3=Rækker!X26,Rækker!X30,IF(P3=Rækker!Z26,Rækker!Z30,IF(P3=Rækker!AB26,Rækker!AB30,IF(P3=Rækker!AD26,Rækker!AD30,IF(P3=Rækker!AF26,Rækker!AF30,CR1))))))))</f>
        <v>0</v>
      </c>
      <c r="CR1" s="16">
        <f>IF(P3=Rækker!AH26,Rækker!AH30,IF(P3=Rækker!AJ26,Rækker!AJ30,IF(P3=Rækker!AL26,Rækker!AL30,IF(P3=Rækker!AN26,Rækker!AN30,0))))</f>
        <v>0</v>
      </c>
      <c r="CS1" s="16">
        <f>IF(V3=Rækker!B26,Rækker!B30,IF(V3=Rækker!D26,Rækker!D30,IF(V3=Rækker!F26,Rækker!F30,IF(V3=Rækker!H26,Rækker!H30,IF(V3=Rækker!J26,Rækker!J30,IF(V3=Rækker!L26,Rækker!L30,IF(V3=Rækker!N26,Rækker!N30,IF(V3=Rækker!P26,Rækker!P30,CT1))))))))</f>
        <v>1</v>
      </c>
      <c r="CT1" s="16">
        <f>IF(V3=Rækker!R26,Rækker!R30,IF(V3=Rækker!T26,Rækker!T30,IF(V3=Rækker!V26,Rækker!V30,IF(V3=Rækker!X26,Rækker!X30,IF(V3=Rækker!Z26,Rækker!Z30,IF(V3=Rækker!AB26,Rækker!AB30,IF(V3=Rækker!AD26,Rækker!AD30,IF(V3=Rækker!AF26,Rækker!AF30,CU1))))))))</f>
        <v>1</v>
      </c>
      <c r="CU1" s="16">
        <f>IF(V3=Rækker!AH26,Rækker!AH30,IF(V3=Rækker!AJ26,Rækker!AJ30,IF(V3=Rækker!AL26,Rækker!AL30,IF(V3=Rækker!AN26,Rækker!AN30,0))))</f>
        <v>0</v>
      </c>
      <c r="CV1" s="16">
        <f>IF(AB3=Rækker!B26,Rækker!B30,IF(AB3=Rækker!D26,Rækker!D30,IF(AB3=Rækker!F26,Rækker!F30,IF(AB3=Rækker!H26,Rækker!H30,IF(AB3=Rækker!J26,Rækker!J30,IF(AB3=Rækker!L26,Rækker!L30,IF(AB3=Rækker!N26,Rækker!N30,IF(AB3=Rækker!P26,Rækker!P30,CW1))))))))</f>
        <v>1</v>
      </c>
      <c r="CW1" s="16">
        <f>IF(AB3=Rækker!R26,Rækker!R30,IF(AB3=Rækker!T26,Rækker!T30,IF(AB3=Rækker!V26,Rækker!V30,IF(AB3=Rækker!X26,Rækker!X30,IF(AB3=Rækker!Z26,Rækker!Z30,IF(AB3=Rækker!AB26,Rækker!AB30,IF(AB3=Rækker!AD26,Rækker!AD30,IF(AB3=Rækker!AF26,Rækker!AF30,CX1))))))))</f>
        <v>1</v>
      </c>
      <c r="CX1" s="16">
        <f>IF(AB3=Rækker!AH26,Rækker!AH30,IF(AB3=Rækker!AJ26,Rækker!AJ30,IF(AB3=Rækker!AL26,Rækker!AL30,IF(AB3=Rækker!AN26,Rækker!AN30,0))))</f>
        <v>1</v>
      </c>
      <c r="CY1" s="16">
        <f>IF(AH3=Rækker!B26,Rækker!B30,IF(AH3=Rækker!D26,Rækker!D30,IF(AH3=Rækker!F26,Rækker!F30,IF(AH3=Rækker!H26,Rækker!H30,IF(AH3=Rækker!J26,Rækker!J30,IF(AH3=Rækker!L26,Rækker!L30,IF(AH3=Rækker!N26,Rækker!N30,IF(AH3=Rækker!P26,Rækker!P30,CZ1))))))))</f>
        <v>1</v>
      </c>
      <c r="CZ1" s="16">
        <f>IF(AH3=Rækker!R26,Rækker!R30,IF(AH3=Rækker!T26,Rækker!T30,IF(AH3=Rækker!V26,Rækker!V30,IF(AH3=Rækker!X26,Rækker!X30,IF(AH3=Rækker!Z26,Rækker!Z30,IF(AH3=Rækker!AB26,Rækker!AB30,IF(AH3=Rækker!AD26,Rækker!AD30,IF(AH3=Rækker!AF26,Rækker!AF30,DA1))))))))</f>
        <v>1</v>
      </c>
      <c r="DA1" s="16">
        <f>IF(AH3=Rækker!AH26,Rækker!AH30,IF(AH3=Rækker!AJ26,Rækker!AJ30,IF(AH3=Rækker!AL26,Rækker!AL30,IF(AH3=Rækker!AN26,Rækker!AN30,0))))</f>
        <v>0</v>
      </c>
      <c r="DB1" s="16">
        <f>IF(AN3=Rækker!B26,Rækker!B30,IF(AN3=Rækker!D26,Rækker!D30,IF(AN3=Rækker!F26,Rækker!F30,IF(AN3=Rækker!H26,Rækker!H30,IF(AN3=Rækker!J26,Rækker!J30,IF(AN3=Rækker!L26,Rækker!L30,IF(AN3=Rækker!N26,Rækker!N30,IF(AN3=Rækker!P26,Rækker!P30,DC1))))))))</f>
        <v>1</v>
      </c>
      <c r="DC1" s="16">
        <f>IF(AN3=Rækker!R26,Rækker!R30,IF(AN3=Rækker!T26,Rækker!T30,IF(AN3=Rækker!V26,Rækker!V30,IF(AN3=Rækker!X26,Rækker!X30,IF(AN3=Rækker!Z26,Rækker!Z30,IF(AN3=Rækker!AB26,Rækker!AB30,IF(AN3=Rækker!AD26,Rækker!AD30,IF(AN3=Rækker!AF26,Rækker!AF30,DD1))))))))</f>
        <v>1</v>
      </c>
      <c r="DD1" s="16">
        <f>IF(AN3=Rækker!AH26,Rækker!AH30,IF(AN3=Rækker!AJ26,Rækker!AJ30,IF(AN3=Rækker!AL26,Rækker!AL30,IF(AN3=Rækker!AN26,Rækker!AN30,0))))</f>
        <v>0</v>
      </c>
      <c r="DE1" s="16">
        <f>IF(AT3=Rækker!B26,Rækker!B30,IF(AT3=Rækker!D26,Rækker!D30,IF(AT3=Rækker!F26,Rækker!F30,IF(AT3=Rækker!H26,Rækker!H30,IF(AT3=Rækker!J26,Rækker!J30,IF(AT3=Rækker!L26,Rækker!L30,IF(AT3=Rækker!N26,Rækker!N30,IF(AT3=Rækker!P26,Rækker!P30,DF1))))))))</f>
        <v>1</v>
      </c>
      <c r="DF1" s="16">
        <f>IF(AT3=Rækker!R26,Rækker!R30,IF(AT3=Rækker!T26,Rækker!T30,IF(AT3=Rækker!V26,Rækker!V30,IF(AT3=Rækker!X26,Rækker!X30,IF(AT3=Rækker!Z26,Rækker!Z30,IF(AT3=Rækker!AB26,Rækker!AB30,IF(AT3=Rækker!AD26,Rækker!AD30,IF(AT3=Rækker!AF26,Rækker!AF30,DG1))))))))</f>
        <v>0</v>
      </c>
      <c r="DG1" s="16">
        <f>IF(AT3=Rækker!AH26,Rækker!AH30,IF(AT3=Rækker!AJ26,Rækker!AJ30,IF(AT3=Rækker!AL26,Rækker!AL30,IF(AT3=Rækker!AN26,Rækker!AN30,0))))</f>
        <v>0</v>
      </c>
      <c r="DH1" s="16">
        <f>IF(AZ3=Rækker!B26,Rækker!B30,IF(AZ3=Rækker!D26,Rækker!D30,IF(AZ3=Rækker!F26,Rækker!F30,IF(AZ3=Rækker!H26,Rækker!H30,IF(AZ3=Rækker!J26,Rækker!J30,IF(AZ3=Rækker!L26,Rækker!L30,IF(AZ3=Rækker!N26,Rækker!N30,IF(AZ3=Rækker!P26,Rækker!P30,DI1))))))))</f>
        <v>1</v>
      </c>
      <c r="DI1" s="16">
        <f>IF(AZ3=Rækker!R26,Rækker!R30,IF(AZ3=Rækker!T26,Rækker!T30,IF(AZ3=Rækker!V26,Rækker!V30,IF(AZ3=Rækker!X26,Rækker!X30,IF(AZ3=Rækker!Z26,Rækker!Z30,IF(AZ3=Rækker!AB26,Rækker!AB30,IF(AZ3=Rækker!AD26,Rækker!AD30,IF(AZ3=Rækker!AF26,Rækker!AF30,DJ1))))))))</f>
        <v>0</v>
      </c>
      <c r="DJ1" s="16">
        <f>IF(AZ3=Rækker!AH26,Rækker!AH30,IF(AZ3=Rækker!AJ26,Rækker!AJ30,IF(AZ3=Rækker!AL26,Rækker!AL30,IF(AZ3=Rækker!AN26,Rækker!AN30,0))))</f>
        <v>0</v>
      </c>
      <c r="DK1" s="16">
        <f>IF(BF3=Rækker!B26,Rækker!B30,IF(BF3=Rækker!D26,Rækker!D30,IF(BF3=Rækker!F26,Rækker!F30,IF(BF3=Rækker!H26,Rækker!H30,IF(BF3=Rækker!J26,Rækker!J30,IF(BF3=Rækker!L26,Rækker!L30,IF(BF3=Rækker!N26,Rækker!N30,IF(BF3=Rækker!P26,Rækker!P30,DL1))))))))</f>
        <v>1</v>
      </c>
      <c r="DL1" s="16">
        <f>IF(BF3=Rækker!R26,Rækker!R30,IF(BF3=Rækker!T26,Rækker!T30,IF(BF3=Rækker!V26,Rækker!V30,IF(BF3=Rækker!X26,Rækker!X30,IF(BF3=Rækker!Z26,Rækker!Z30,IF(BF3=Rækker!AB26,Rækker!AB30,IF(BF3=Rækker!AD26,Rækker!AD30,IF(BF3=Rækker!AF26,Rækker!AF30,DM1))))))))</f>
        <v>1</v>
      </c>
      <c r="DM1" s="16">
        <f>IF(BF3=Rækker!AH26,Rækker!AH30,IF(BF3=Rækker!AJ26,Rækker!AJ30,IF(BF3=Rækker!AL26,Rækker!AL30,IF(BF3=Rækker!AN26,Rækker!AN30,0))))</f>
        <v>0</v>
      </c>
      <c r="DN1" s="16">
        <f>IF(BL3=Rækker!B26,Rækker!B30,IF(BL3=Rækker!D26,Rækker!D30,IF(BL3=Rækker!F26,Rækker!F30,IF(BL3=Rækker!H26,Rækker!H30,IF(BL3=Rækker!J26,Rækker!J30,IF(BL3=Rækker!L26,Rækker!L30,IF(BL3=Rækker!N26,Rækker!N30,IF(BL3=Rækker!P26,Rækker!P30,DO1))))))))</f>
        <v>1</v>
      </c>
      <c r="DO1" s="16">
        <f>IF(BL3=Rækker!R26,Rækker!R30,IF(BL3=Rækker!T26,Rækker!T30,IF(BL3=Rækker!V26,Rækker!V30,IF(BL3=Rækker!X26,Rækker!X30,IF(BL3=Rækker!Z26,Rækker!Z30,IF(BL3=Rækker!AB26,Rækker!AB30,IF(BL3=Rækker!AD26,Rækker!AD30,IF(BL3=Rækker!AF26,Rækker!AF30,DP1))))))))</f>
        <v>0</v>
      </c>
      <c r="DP1" s="16">
        <f>IF(BL3=Rækker!AH26,Rækker!AH30,IF(BL3=Rækker!AJ26,Rækker!AJ30,IF(BL3=Rækker!AL26,Rækker!AL30,IF(BL3=Rækker!AN26,Rækker!AN30,0))))</f>
        <v>0</v>
      </c>
    </row>
    <row r="2" spans="1:120" ht="14.45" customHeight="1" thickBot="1" x14ac:dyDescent="0.2">
      <c r="A2" s="99"/>
      <c r="B2" s="99"/>
      <c r="C2" s="99"/>
      <c r="D2" s="99"/>
      <c r="E2" s="99"/>
      <c r="F2" s="99"/>
      <c r="G2" s="99"/>
      <c r="H2" s="177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6">
        <f t="shared" si="0"/>
        <v>1</v>
      </c>
      <c r="CH2" s="16">
        <f>IF(O9="",CP14,0)</f>
        <v>8</v>
      </c>
      <c r="CI2" s="16">
        <f>IF(O9="",1,0)</f>
        <v>1</v>
      </c>
      <c r="CJ2" s="16" t="str">
        <f>IF(P3=DB!K27,DB!W27,IF(P3=DB!K28,DB!W28,IF(P3=DB!K29,DB!W29,IF(P3=DB!K30,DB!W30,IF(P3=DB!K31,DB!W31,IF(P3=DB!K32,DB!W32,IF(P3=DB!K33,DB!W33,IF(P3=DB!K34,DB!W34,CK2))))))))</f>
        <v/>
      </c>
      <c r="CK2" s="16" t="str">
        <f>IF(P3=DB!K35,DB!W35,IF(P3=DB!K36,DB!W36,IF(P3=DB!K37,DB!W37,IF(P3=DB!K38,DB!W38,IF(P3=DB!K39,DB!W39,IF(P3=DB!K40,DB!W40,IF(P3=DB!K41,DB!W41,IF(P3=DB!K42,DB!W42,CL2))))))))</f>
        <v/>
      </c>
      <c r="CL2" s="16" t="str">
        <f>IF(P3=DB!K43,DB!W43,IF(P3=DB!K44,DB!W44,IF(P3=DB!K45,DB!W45,DB!W46)))</f>
        <v/>
      </c>
      <c r="CM2" s="16">
        <f>IF(J3=Rækker!B26,Rækker!B31,IF(J3=Rækker!D26,Rækker!D31,IF(J3=Rækker!F26,Rækker!F31,IF(J3=Rækker!H26,Rækker!H31,IF(J3=Rækker!J26,Rækker!J31,IF(J3=Rækker!L26,Rækker!L31,IF(J3=Rækker!N26,Rækker!N31,IF(J3=Rækker!P26,Rækker!P31,CN2))))))))</f>
        <v>0</v>
      </c>
      <c r="CN2" s="16">
        <f>IF(J3=Rækker!R26,Rækker!R31,IF(J3=Rækker!T26,Rækker!T31,IF(J3=Rækker!V26,Rækker!V31,IF(J3=Rækker!X26,Rækker!X31,IF(J3=Rækker!Z26,Rækker!Z31,IF(J3=Rækker!AB26,Rækker!AB31,IF(J3=Rækker!AD26,Rækker!AD31,IF(J3=Rækker!AF26,Rækker!AF31,CO2))))))))</f>
        <v>0</v>
      </c>
      <c r="CO2" s="16">
        <f>IF(J3=Rækker!AH26,Rækker!AH31,IF(J3=Rækker!AJ26,Rækker!AJ31,IF(J3=Rækker!AL26,Rækker!AL31,IF(J3=Rækker!AN26,Rækker!AN31,0))))</f>
        <v>0</v>
      </c>
      <c r="CP2" s="16">
        <f>IF(P3=Rækker!B26,Rækker!B31,IF(P3=Rækker!D26,Rækker!D31,IF(P3=Rækker!F26,Rækker!F31,IF(P3=Rækker!H26,Rækker!H31,IF(P3=Rækker!J26,Rækker!J31,IF(P3=Rækker!L26,Rækker!L31,IF(P3=Rækker!N26,Rækker!N31,IF(P3=Rækker!P26,Rækker!P31,CQ2))))))))</f>
        <v>2</v>
      </c>
      <c r="CQ2" s="16">
        <f>IF(P3=Rækker!R26,Rækker!R31,IF(P3=Rækker!T26,Rækker!T31,IF(P3=Rækker!V26,Rækker!V31,IF(P3=Rækker!X26,Rækker!X31,IF(P3=Rækker!Z26,Rækker!Z31,IF(P3=Rækker!AB26,Rækker!AB31,IF(P3=Rækker!AD26,Rækker!AD31,IF(P3=Rækker!AF26,Rækker!AF31,CR2))))))))</f>
        <v>0</v>
      </c>
      <c r="CR2" s="16">
        <f>IF(P3=Rækker!AH26,Rækker!AH31,IF(P3=Rækker!AJ26,Rækker!AJ31,IF(P3=Rækker!AL26,Rækker!AL31,IF(P3=Rækker!AN26,Rækker!AN31,0))))</f>
        <v>0</v>
      </c>
      <c r="CS2" s="16">
        <f>IF(V3=Rækker!B26,Rækker!B31,IF(V3=Rækker!D26,Rækker!D31,IF(V3=Rækker!F26,Rækker!F31,IF(V3=Rækker!H26,Rækker!H31,IF(V3=Rækker!J26,Rækker!J31,IF(V3=Rækker!L26,Rækker!L31,IF(V3=Rækker!N26,Rækker!N31,IF(V3=Rækker!P26,Rækker!P31,CT2))))))))</f>
        <v>2</v>
      </c>
      <c r="CT2" s="16">
        <f>IF(V3=Rækker!R26,Rækker!R31,IF(V3=Rækker!T26,Rækker!T31,IF(V3=Rækker!V26,Rækker!V31,IF(V3=Rækker!X26,Rækker!X31,IF(V3=Rækker!Z26,Rækker!Z31,IF(V3=Rækker!AB26,Rækker!AB31,IF(V3=Rækker!AD26,Rækker!AD31,IF(V3=Rækker!AF26,Rækker!AF31,CU2))))))))</f>
        <v>2</v>
      </c>
      <c r="CU2" s="16">
        <f>IF(V3=Rækker!AH26,Rækker!AH31,IF(V3=Rækker!AJ26,Rækker!AJ31,IF(V3=Rækker!AL26,Rækker!AL31,IF(V3=Rækker!AN26,Rækker!AN31,0))))</f>
        <v>0</v>
      </c>
      <c r="CV2" s="16">
        <f>IF(AB3=Rækker!B26,Rækker!B31,IF(AB3=Rækker!D26,Rækker!D31,IF(AB3=Rækker!F26,Rækker!F31,IF(AB3=Rækker!H26,Rækker!H31,IF(AB3=Rækker!J26,Rækker!J31,IF(AB3=Rækker!L26,Rækker!L31,IF(AB3=Rækker!N26,Rækker!N31,IF(AB3=Rækker!P26,Rækker!P31,CW2))))))))</f>
        <v>2</v>
      </c>
      <c r="CW2" s="16">
        <f>IF(AB3=Rækker!R26,Rækker!R31,IF(AB3=Rækker!T26,Rækker!T31,IF(AB3=Rækker!V26,Rækker!V31,IF(AB3=Rækker!X26,Rækker!X31,IF(AB3=Rækker!Z26,Rækker!Z31,IF(AB3=Rækker!AB26,Rækker!AB31,IF(AB3=Rækker!AD26,Rækker!AD31,IF(AB3=Rækker!AF26,Rækker!AF31,CX2))))))))</f>
        <v>2</v>
      </c>
      <c r="CX2" s="16">
        <f>IF(AB3=Rækker!AH26,Rækker!AH31,IF(AB3=Rækker!AJ26,Rækker!AJ31,IF(AB3=Rækker!AL26,Rækker!AL31,IF(AB3=Rækker!AN26,Rækker!AN31,0))))</f>
        <v>2</v>
      </c>
      <c r="CY2" s="16">
        <f>IF(AH3=Rækker!B26,Rækker!B31,IF(AH3=Rækker!D26,Rækker!D31,IF(AH3=Rækker!F26,Rækker!F31,IF(AH3=Rækker!H26,Rækker!H31,IF(AH3=Rækker!J26,Rækker!J31,IF(AH3=Rækker!L26,Rækker!L31,IF(AH3=Rækker!N26,Rækker!N31,IF(AH3=Rækker!P26,Rækker!P31,CZ2))))))))</f>
        <v>2</v>
      </c>
      <c r="CZ2" s="16">
        <f>IF(AH3=Rækker!R26,Rækker!R31,IF(AH3=Rækker!T26,Rækker!T31,IF(AH3=Rækker!V26,Rækker!V31,IF(AH3=Rækker!X26,Rækker!X31,IF(AH3=Rækker!Z26,Rækker!Z31,IF(AH3=Rækker!AB26,Rækker!AB31,IF(AH3=Rækker!AD26,Rækker!AD31,IF(AH3=Rækker!AF26,Rækker!AF31,DA2))))))))</f>
        <v>2</v>
      </c>
      <c r="DA2" s="16">
        <f>IF(AH3=Rækker!AH26,Rækker!AH31,IF(AH3=Rækker!AJ26,Rækker!AJ31,IF(AH3=Rækker!AL26,Rækker!AL31,IF(AH3=Rækker!AN26,Rækker!AN31,0))))</f>
        <v>0</v>
      </c>
      <c r="DB2" s="16">
        <f>IF(AN3=Rækker!B26,Rækker!B31,IF(AN3=Rækker!D26,Rækker!D31,IF(AN3=Rækker!F26,Rækker!F31,IF(AN3=Rækker!H26,Rækker!H31,IF(AN3=Rækker!J26,Rækker!J31,IF(AN3=Rækker!L26,Rækker!L31,IF(AN3=Rækker!N26,Rækker!N31,IF(AN3=Rækker!P26,Rækker!P31,DC2))))))))</f>
        <v>2</v>
      </c>
      <c r="DC2" s="16">
        <f>IF(AN3=Rækker!R26,Rækker!R31,IF(AN3=Rækker!T26,Rækker!T31,IF(AN3=Rækker!V26,Rækker!V31,IF(AN3=Rækker!X26,Rækker!X31,IF(AN3=Rækker!Z26,Rækker!Z31,IF(AN3=Rækker!AB26,Rækker!AB31,IF(AN3=Rækker!AD26,Rækker!AD31,IF(AN3=Rækker!AF26,Rækker!AF31,DD2))))))))</f>
        <v>2</v>
      </c>
      <c r="DD2" s="16">
        <f>IF(AN3=Rækker!AH26,Rækker!AH31,IF(AN3=Rækker!AJ26,Rækker!AJ31,IF(AN3=Rækker!AL26,Rækker!AL31,IF(AN3=Rækker!AN26,Rækker!AN31,0))))</f>
        <v>0</v>
      </c>
      <c r="DE2" s="16">
        <f>IF(AT3=Rækker!B26,Rækker!B31,IF(AT3=Rækker!D26,Rækker!D31,IF(AT3=Rækker!F26,Rækker!F31,IF(AT3=Rækker!H26,Rækker!H31,IF(AT3=Rækker!J26,Rækker!J31,IF(AT3=Rækker!L26,Rækker!L31,IF(AT3=Rækker!N26,Rækker!N31,IF(AT3=Rækker!P26,Rækker!P31,DF2))))))))</f>
        <v>2</v>
      </c>
      <c r="DF2" s="16">
        <f>IF(AT3=Rækker!R26,Rækker!R31,IF(AT3=Rækker!T26,Rækker!T31,IF(AT3=Rækker!V26,Rækker!V31,IF(AT3=Rækker!X26,Rækker!X31,IF(AT3=Rækker!Z26,Rækker!Z31,IF(AT3=Rækker!AB26,Rækker!AB31,IF(AT3=Rækker!AD26,Rækker!AD31,IF(AT3=Rækker!AF26,Rækker!AF31,DG2))))))))</f>
        <v>0</v>
      </c>
      <c r="DG2" s="16">
        <f>IF(AT3=Rækker!AH26,Rækker!AH31,IF(AT3=Rækker!AJ26,Rækker!AJ31,IF(AT3=Rækker!AL26,Rækker!AL31,IF(AT3=Rækker!AN26,Rækker!AN31,0))))</f>
        <v>0</v>
      </c>
      <c r="DH2" s="16">
        <f>IF(AZ3=Rækker!B26,Rækker!B31,IF(AZ3=Rækker!D26,Rækker!D31,IF(AZ3=Rækker!F26,Rækker!F31,IF(AZ3=Rækker!H26,Rækker!H31,IF(AZ3=Rækker!J26,Rækker!J31,IF(AZ3=Rækker!L26,Rækker!L31,IF(AZ3=Rækker!N26,Rækker!N31,IF(AZ3=Rækker!P26,Rækker!P31,DI2))))))))</f>
        <v>2</v>
      </c>
      <c r="DI2" s="16">
        <f>IF(AZ3=Rækker!R26,Rækker!R31,IF(AZ3=Rækker!T26,Rækker!T31,IF(AZ3=Rækker!V26,Rækker!V31,IF(AZ3=Rækker!X26,Rækker!X31,IF(AZ3=Rækker!Z26,Rækker!Z31,IF(AZ3=Rækker!AB26,Rækker!AB31,IF(AZ3=Rækker!AD26,Rækker!AD31,IF(AZ3=Rækker!AF26,Rækker!AF31,DJ2))))))))</f>
        <v>0</v>
      </c>
      <c r="DJ2" s="16">
        <f>IF(AZ3=Rækker!AH26,Rækker!AH31,IF(AZ3=Rækker!AJ26,Rækker!AJ31,IF(AZ3=Rækker!AL26,Rækker!AL31,IF(AZ3=Rækker!AN26,Rækker!AN31,0))))</f>
        <v>0</v>
      </c>
      <c r="DK2" s="16">
        <f>IF(BF3=Rækker!B26,Rækker!B31,IF(BF3=Rækker!D26,Rækker!D31,IF(BF3=Rækker!F26,Rækker!F31,IF(BF3=Rækker!H26,Rækker!H31,IF(BF3=Rækker!J26,Rækker!J31,IF(BF3=Rækker!L26,Rækker!L31,IF(BF3=Rækker!N26,Rækker!N31,IF(BF3=Rækker!P26,Rækker!P31,DL2))))))))</f>
        <v>2</v>
      </c>
      <c r="DL2" s="16">
        <f>IF(BF3=Rækker!R26,Rækker!R31,IF(BF3=Rækker!T26,Rækker!T31,IF(BF3=Rækker!V26,Rækker!V31,IF(BF3=Rækker!X26,Rækker!X31,IF(BF3=Rækker!Z26,Rækker!Z31,IF(BF3=Rækker!AB26,Rækker!AB31,IF(BF3=Rækker!AD26,Rækker!AD31,IF(BF3=Rækker!AF26,Rækker!AF31,DM2))))))))</f>
        <v>2</v>
      </c>
      <c r="DM2" s="16">
        <f>IF(BF3=Rækker!AH26,Rækker!AH31,IF(BF3=Rækker!AJ26,Rækker!AJ31,IF(BF3=Rækker!AL26,Rækker!AL31,IF(BF3=Rækker!AN26,Rækker!AN31,0))))</f>
        <v>0</v>
      </c>
      <c r="DN2" s="16">
        <f>IF(BL3=Rækker!B26,Rækker!B31,IF(BL3=Rækker!D26,Rækker!D31,IF(BL3=Rækker!F26,Rækker!F31,IF(BL3=Rækker!H26,Rækker!H31,IF(BL3=Rækker!J26,Rækker!J31,IF(BL3=Rækker!L26,Rækker!L31,IF(BL3=Rækker!N26,Rækker!N31,IF(BL3=Rækker!P26,Rækker!P31,DO2))))))))</f>
        <v>2</v>
      </c>
      <c r="DO2" s="16">
        <f>IF(BL3=Rækker!R26,Rækker!R31,IF(BL3=Rækker!T26,Rækker!T31,IF(BL3=Rækker!V26,Rækker!V31,IF(BL3=Rækker!X26,Rækker!X31,IF(BL3=Rækker!Z26,Rækker!Z31,IF(BL3=Rækker!AB26,Rækker!AB31,IF(BL3=Rækker!AD26,Rækker!AD31,IF(BL3=Rækker!AF26,Rækker!AF31,DP2))))))))</f>
        <v>0</v>
      </c>
      <c r="DP2" s="16">
        <f>IF(BL3=Rækker!AH26,Rækker!AH31,IF(BL3=Rækker!AJ26,Rækker!AJ31,IF(BL3=Rækker!AL26,Rækker!AL31,IF(BL3=Rækker!AN26,Rækker!AN31,0))))</f>
        <v>0</v>
      </c>
    </row>
    <row r="3" spans="1:120" ht="14.45" customHeight="1" x14ac:dyDescent="0.15">
      <c r="A3" s="100" t="str">
        <f>Rækker!B1</f>
        <v>Uge 17</v>
      </c>
      <c r="B3" s="101"/>
      <c r="C3" s="102"/>
      <c r="D3" s="102"/>
      <c r="E3" s="102"/>
      <c r="F3" s="102"/>
      <c r="G3" s="103"/>
      <c r="H3" s="110" t="s">
        <v>21</v>
      </c>
      <c r="I3" s="112"/>
      <c r="J3" s="133" t="str">
        <f>DB!E17</f>
        <v>IANRUSH</v>
      </c>
      <c r="K3" s="134"/>
      <c r="L3" s="134"/>
      <c r="M3" s="134"/>
      <c r="N3" s="117" t="s">
        <v>20</v>
      </c>
      <c r="O3" s="102"/>
      <c r="P3" s="133" t="str">
        <f>DB!F17</f>
        <v>Anderup</v>
      </c>
      <c r="Q3" s="134"/>
      <c r="R3" s="134"/>
      <c r="S3" s="134"/>
      <c r="T3" s="126"/>
      <c r="U3" s="112"/>
      <c r="V3" s="133" t="str">
        <f>DB!E18</f>
        <v>Laplace</v>
      </c>
      <c r="W3" s="133"/>
      <c r="X3" s="133"/>
      <c r="Y3" s="133"/>
      <c r="Z3" s="117" t="s">
        <v>20</v>
      </c>
      <c r="AA3" s="102"/>
      <c r="AB3" s="133" t="str">
        <f>DB!F18</f>
        <v>Percy</v>
      </c>
      <c r="AC3" s="134"/>
      <c r="AD3" s="134"/>
      <c r="AE3" s="134"/>
      <c r="AF3" s="126"/>
      <c r="AG3" s="112"/>
      <c r="AH3" s="133" t="str">
        <f>DB!E19</f>
        <v>MFP</v>
      </c>
      <c r="AI3" s="134"/>
      <c r="AJ3" s="134"/>
      <c r="AK3" s="134"/>
      <c r="AL3" s="117" t="s">
        <v>20</v>
      </c>
      <c r="AM3" s="102"/>
      <c r="AN3" s="133" t="str">
        <f>DB!F19</f>
        <v>Himbo</v>
      </c>
      <c r="AO3" s="134"/>
      <c r="AP3" s="134"/>
      <c r="AQ3" s="134"/>
      <c r="AR3" s="126"/>
      <c r="AS3" s="112"/>
      <c r="AT3" s="133" t="str">
        <f>DB!E20</f>
        <v>Cottee</v>
      </c>
      <c r="AU3" s="134"/>
      <c r="AV3" s="134"/>
      <c r="AW3" s="134"/>
      <c r="AX3" s="117" t="s">
        <v>20</v>
      </c>
      <c r="AY3" s="102"/>
      <c r="AZ3" s="133" t="str">
        <f>DB!F20</f>
        <v>Halvor</v>
      </c>
      <c r="BA3" s="134"/>
      <c r="BB3" s="134"/>
      <c r="BC3" s="134"/>
      <c r="BD3" s="126"/>
      <c r="BE3" s="112"/>
      <c r="BF3" s="133" t="str">
        <f>DB!E21</f>
        <v>Kinks</v>
      </c>
      <c r="BG3" s="134"/>
      <c r="BH3" s="134"/>
      <c r="BI3" s="134"/>
      <c r="BJ3" s="117" t="s">
        <v>20</v>
      </c>
      <c r="BK3" s="102"/>
      <c r="BL3" s="133" t="str">
        <f>DB!F21</f>
        <v>Fox</v>
      </c>
      <c r="BM3" s="134"/>
      <c r="BN3" s="134"/>
      <c r="BO3" s="134"/>
      <c r="BP3" s="126"/>
      <c r="BQ3" s="17"/>
      <c r="BR3" s="184" t="str">
        <f>IF(CG14=13,CONCATENATE("Resultater, ",A1,":"),CONCATENATE("Resultater, ",DB!D1,". runde",":"))</f>
        <v>Resultater, 17. runde:</v>
      </c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6">
        <f t="shared" si="0"/>
        <v>1</v>
      </c>
      <c r="CH3" s="16">
        <f>IF(U9="",CS14,0)</f>
        <v>6</v>
      </c>
      <c r="CI3" s="16">
        <f>IF(U9="",1,0)</f>
        <v>1</v>
      </c>
      <c r="CJ3" s="16" t="str">
        <f>IF(V3=DB!K27,DB!W27,IF(V3=DB!K28,DB!W28,IF(V3=DB!K29,DB!W29,IF(V3=DB!K30,DB!W30,IF(V3=DB!K31,DB!W31,IF(V3=DB!K32,DB!W32,IF(V3=DB!K33,DB!W33,IF(V3=DB!K34,DB!W34,CK3))))))))</f>
        <v/>
      </c>
      <c r="CK3" s="16" t="str">
        <f>IF(V3=DB!K35,DB!W35,IF(V3=DB!K36,DB!W36,IF(V3=DB!K37,DB!W37,IF(V3=DB!K38,DB!W38,IF(V3=DB!K39,DB!W39,IF(V3=DB!K40,DB!W40,IF(V3=DB!K41,DB!W41,IF(V3=DB!K42,DB!W42,CL3))))))))</f>
        <v/>
      </c>
      <c r="CL3" s="16" t="str">
        <f>IF(V3=DB!K43,DB!W43,IF(V3=DB!K44,DB!W44,IF(V3=DB!K45,DB!W45,DB!W46)))</f>
        <v/>
      </c>
      <c r="CM3" s="16">
        <f>IF(J3=Rækker!B26,Rækker!B32,IF(J3=Rækker!D26,Rækker!D32,IF(J3=Rækker!F26,Rækker!F32,IF(J3=Rækker!H26,Rækker!H32,IF(J3=Rækker!J26,Rækker!J32,IF(J3=Rækker!L26,Rækker!L32,IF(J3=Rækker!N26,Rækker!N32,IF(J3=Rækker!P26,Rækker!P32,CN3))))))))</f>
        <v>0</v>
      </c>
      <c r="CN3" s="16">
        <f>IF(J3=Rækker!R26,Rækker!R32,IF(J3=Rækker!T26,Rækker!T32,IF(J3=Rækker!V26,Rækker!V32,IF(J3=Rækker!X26,Rækker!X32,IF(J3=Rækker!Z26,Rækker!Z32,IF(J3=Rækker!AB26,Rækker!AB32,IF(J3=Rækker!AD26,Rækker!AD32,IF(J3=Rækker!AF26,Rækker!AF32,CO3))))))))</f>
        <v>0</v>
      </c>
      <c r="CO3" s="16">
        <f>IF(J3=Rækker!AH26,Rækker!AH32,IF(J3=Rækker!AJ26,Rækker!AJ32,IF(J3=Rækker!AL26,Rækker!AL32,IF(J3=Rækker!AN26,Rækker!AN32,0))))</f>
        <v>0</v>
      </c>
      <c r="CP3" s="16">
        <f>IF(P3=Rækker!B26,Rækker!B32,IF(P3=Rækker!D26,Rækker!D32,IF(P3=Rækker!F26,Rækker!F32,IF(P3=Rækker!H26,Rækker!H32,IF(P3=Rækker!J26,Rækker!J32,IF(P3=Rækker!L26,Rækker!L32,IF(P3=Rækker!N26,Rækker!N32,IF(P3=Rækker!P26,Rækker!P32,CQ3))))))))</f>
        <v>1</v>
      </c>
      <c r="CQ3" s="16">
        <f>IF(P3=Rækker!R26,Rækker!R32,IF(P3=Rækker!T26,Rækker!T32,IF(P3=Rækker!V26,Rækker!V32,IF(P3=Rækker!X26,Rækker!X32,IF(P3=Rækker!Z26,Rækker!Z32,IF(P3=Rækker!AB26,Rækker!AB32,IF(P3=Rækker!AD26,Rækker!AD32,IF(P3=Rækker!AF26,Rækker!AF32,CR3))))))))</f>
        <v>0</v>
      </c>
      <c r="CR3" s="16">
        <f>IF(P3=Rækker!AH26,Rækker!AH32,IF(P3=Rækker!AJ26,Rækker!AJ32,IF(P3=Rækker!AL26,Rækker!AL32,IF(P3=Rækker!AN26,Rækker!AN32,0))))</f>
        <v>0</v>
      </c>
      <c r="CS3" s="16">
        <f>IF(V3=Rækker!B26,Rækker!B32,IF(V3=Rækker!D26,Rækker!D32,IF(V3=Rækker!F26,Rækker!F32,IF(V3=Rækker!H26,Rækker!H32,IF(V3=Rækker!J26,Rækker!J32,IF(V3=Rækker!L26,Rækker!L32,IF(V3=Rækker!N26,Rækker!N32,IF(V3=Rækker!P26,Rækker!P32,CT3))))))))</f>
        <v>1</v>
      </c>
      <c r="CT3" s="16">
        <f>IF(V3=Rækker!R26,Rækker!R32,IF(V3=Rækker!T26,Rækker!T32,IF(V3=Rækker!V26,Rækker!V32,IF(V3=Rækker!X26,Rækker!X32,IF(V3=Rækker!Z26,Rækker!Z32,IF(V3=Rækker!AB26,Rækker!AB32,IF(V3=Rækker!AD26,Rækker!AD32,IF(V3=Rækker!AF26,Rækker!AF32,CU3))))))))</f>
        <v>1</v>
      </c>
      <c r="CU3" s="16">
        <f>IF(V3=Rækker!AH26,Rækker!AH32,IF(V3=Rækker!AJ26,Rækker!AJ32,IF(V3=Rækker!AL26,Rækker!AL32,IF(V3=Rækker!AN26,Rækker!AN32,0))))</f>
        <v>0</v>
      </c>
      <c r="CV3" s="16">
        <f>IF(AB3=Rækker!B26,Rækker!B32,IF(AB3=Rækker!D26,Rækker!D32,IF(AB3=Rækker!F26,Rækker!F32,IF(AB3=Rækker!H26,Rækker!H32,IF(AB3=Rækker!J26,Rækker!J32,IF(AB3=Rækker!L26,Rækker!L32,IF(AB3=Rækker!N26,Rækker!N32,IF(AB3=Rækker!P26,Rækker!P32,CW3))))))))</f>
        <v>1</v>
      </c>
      <c r="CW3" s="16">
        <f>IF(AB3=Rækker!R26,Rækker!R32,IF(AB3=Rækker!T26,Rækker!T32,IF(AB3=Rækker!V26,Rækker!V32,IF(AB3=Rækker!X26,Rækker!X32,IF(AB3=Rækker!Z26,Rækker!Z32,IF(AB3=Rækker!AB26,Rækker!AB32,IF(AB3=Rækker!AD26,Rækker!AD32,IF(AB3=Rækker!AF26,Rækker!AF32,CX3))))))))</f>
        <v>1</v>
      </c>
      <c r="CX3" s="16">
        <f>IF(AB3=Rækker!AH26,Rækker!AH32,IF(AB3=Rækker!AJ26,Rækker!AJ32,IF(AB3=Rækker!AL26,Rækker!AL32,IF(AB3=Rækker!AN26,Rækker!AN32,0))))</f>
        <v>1</v>
      </c>
      <c r="CY3" s="16">
        <f>IF(AH3=Rækker!B26,Rækker!B32,IF(AH3=Rækker!D26,Rækker!D32,IF(AH3=Rækker!F26,Rækker!F32,IF(AH3=Rækker!H26,Rækker!H32,IF(AH3=Rækker!J26,Rækker!J32,IF(AH3=Rækker!L26,Rækker!L32,IF(AH3=Rækker!N26,Rækker!N32,IF(AH3=Rækker!P26,Rækker!P32,CZ3))))))))</f>
        <v>2</v>
      </c>
      <c r="CZ3" s="16">
        <f>IF(AH3=Rækker!R26,Rækker!R32,IF(AH3=Rækker!T26,Rækker!T32,IF(AH3=Rækker!V26,Rækker!V32,IF(AH3=Rækker!X26,Rækker!X32,IF(AH3=Rækker!Z26,Rækker!Z32,IF(AH3=Rækker!AB26,Rækker!AB32,IF(AH3=Rækker!AD26,Rækker!AD32,IF(AH3=Rækker!AF26,Rækker!AF32,DA3))))))))</f>
        <v>2</v>
      </c>
      <c r="DA3" s="16">
        <f>IF(AH3=Rækker!AH26,Rækker!AH32,IF(AH3=Rækker!AJ26,Rækker!AJ32,IF(AH3=Rækker!AL26,Rækker!AL32,IF(AH3=Rækker!AN26,Rækker!AN32,0))))</f>
        <v>0</v>
      </c>
      <c r="DB3" s="16">
        <f>IF(AN3=Rækker!B26,Rækker!B32,IF(AN3=Rækker!D26,Rækker!D32,IF(AN3=Rækker!F26,Rækker!F32,IF(AN3=Rækker!H26,Rækker!H32,IF(AN3=Rækker!J26,Rækker!J32,IF(AN3=Rækker!L26,Rækker!L32,IF(AN3=Rækker!N26,Rækker!N32,IF(AN3=Rækker!P26,Rækker!P32,DC3))))))))</f>
        <v>1</v>
      </c>
      <c r="DC3" s="16">
        <f>IF(AN3=Rækker!R26,Rækker!R32,IF(AN3=Rækker!T26,Rækker!T32,IF(AN3=Rækker!V26,Rækker!V32,IF(AN3=Rækker!X26,Rækker!X32,IF(AN3=Rækker!Z26,Rækker!Z32,IF(AN3=Rækker!AB26,Rækker!AB32,IF(AN3=Rækker!AD26,Rækker!AD32,IF(AN3=Rækker!AF26,Rækker!AF32,DD3))))))))</f>
        <v>1</v>
      </c>
      <c r="DD3" s="16">
        <f>IF(AN3=Rækker!AH26,Rækker!AH32,IF(AN3=Rækker!AJ26,Rækker!AJ32,IF(AN3=Rækker!AL26,Rækker!AL32,IF(AN3=Rækker!AN26,Rækker!AN32,0))))</f>
        <v>0</v>
      </c>
      <c r="DE3" s="16">
        <f>IF(AT3=Rækker!B26,Rækker!B32,IF(AT3=Rækker!D26,Rækker!D32,IF(AT3=Rækker!F26,Rækker!F32,IF(AT3=Rækker!H26,Rækker!H32,IF(AT3=Rækker!J26,Rækker!J32,IF(AT3=Rækker!L26,Rækker!L32,IF(AT3=Rækker!N26,Rækker!N32,IF(AT3=Rækker!P26,Rækker!P32,DF3))))))))</f>
        <v>2</v>
      </c>
      <c r="DF3" s="16">
        <f>IF(AT3=Rækker!R26,Rækker!R32,IF(AT3=Rækker!T26,Rækker!T32,IF(AT3=Rækker!V26,Rækker!V32,IF(AT3=Rækker!X26,Rækker!X32,IF(AT3=Rækker!Z26,Rækker!Z32,IF(AT3=Rækker!AB26,Rækker!AB32,IF(AT3=Rækker!AD26,Rækker!AD32,IF(AT3=Rækker!AF26,Rækker!AF32,DG3))))))))</f>
        <v>0</v>
      </c>
      <c r="DG3" s="16">
        <f>IF(AT3=Rækker!AH26,Rækker!AH32,IF(AT3=Rækker!AJ26,Rækker!AJ32,IF(AT3=Rækker!AL26,Rækker!AL32,IF(AT3=Rækker!AN26,Rækker!AN32,0))))</f>
        <v>0</v>
      </c>
      <c r="DH3" s="16" t="str">
        <f>IF(AZ3=Rækker!B26,Rækker!B32,IF(AZ3=Rækker!D26,Rækker!D32,IF(AZ3=Rækker!F26,Rækker!F32,IF(AZ3=Rækker!H26,Rækker!H32,IF(AZ3=Rækker!J26,Rækker!J32,IF(AZ3=Rækker!L26,Rækker!L32,IF(AZ3=Rækker!N26,Rækker!N32,IF(AZ3=Rækker!P26,Rækker!P32,DI3))))))))</f>
        <v>x</v>
      </c>
      <c r="DI3" s="16">
        <f>IF(AZ3=Rækker!R26,Rækker!R32,IF(AZ3=Rækker!T26,Rækker!T32,IF(AZ3=Rækker!V26,Rækker!V32,IF(AZ3=Rækker!X26,Rækker!X32,IF(AZ3=Rækker!Z26,Rækker!Z32,IF(AZ3=Rækker!AB26,Rækker!AB32,IF(AZ3=Rækker!AD26,Rækker!AD32,IF(AZ3=Rækker!AF26,Rækker!AF32,DJ3))))))))</f>
        <v>0</v>
      </c>
      <c r="DJ3" s="16">
        <f>IF(AZ3=Rækker!AH26,Rækker!AH32,IF(AZ3=Rækker!AJ26,Rækker!AJ32,IF(AZ3=Rækker!AL26,Rækker!AL32,IF(AZ3=Rækker!AN26,Rækker!AN32,0))))</f>
        <v>0</v>
      </c>
      <c r="DK3" s="16" t="str">
        <f>IF(BF3=Rækker!B26,Rækker!B32,IF(BF3=Rækker!D26,Rækker!D32,IF(BF3=Rækker!F26,Rækker!F32,IF(BF3=Rækker!H26,Rækker!H32,IF(BF3=Rækker!J26,Rækker!J32,IF(BF3=Rækker!L26,Rækker!L32,IF(BF3=Rækker!N26,Rækker!N32,IF(BF3=Rækker!P26,Rækker!P32,DL3))))))))</f>
        <v>x</v>
      </c>
      <c r="DL3" s="16" t="str">
        <f>IF(BF3=Rækker!R26,Rækker!R32,IF(BF3=Rækker!T26,Rækker!T32,IF(BF3=Rækker!V26,Rækker!V32,IF(BF3=Rækker!X26,Rækker!X32,IF(BF3=Rækker!Z26,Rækker!Z32,IF(BF3=Rækker!AB26,Rækker!AB32,IF(BF3=Rækker!AD26,Rækker!AD32,IF(BF3=Rækker!AF26,Rækker!AF32,DM3))))))))</f>
        <v>x</v>
      </c>
      <c r="DM3" s="16">
        <f>IF(BF3=Rækker!AH26,Rækker!AH32,IF(BF3=Rækker!AJ26,Rækker!AJ32,IF(BF3=Rækker!AL26,Rækker!AL32,IF(BF3=Rækker!AN26,Rækker!AN32,0))))</f>
        <v>0</v>
      </c>
      <c r="DN3" s="16">
        <f>IF(BL3=Rækker!B26,Rækker!B32,IF(BL3=Rækker!D26,Rækker!D32,IF(BL3=Rækker!F26,Rækker!F32,IF(BL3=Rækker!H26,Rækker!H32,IF(BL3=Rækker!J26,Rækker!J32,IF(BL3=Rækker!L26,Rækker!L32,IF(BL3=Rækker!N26,Rækker!N32,IF(BL3=Rækker!P26,Rækker!P32,DO3))))))))</f>
        <v>1</v>
      </c>
      <c r="DO3" s="16">
        <f>IF(BL3=Rækker!R26,Rækker!R32,IF(BL3=Rækker!T26,Rækker!T32,IF(BL3=Rækker!V26,Rækker!V32,IF(BL3=Rækker!X26,Rækker!X32,IF(BL3=Rækker!Z26,Rækker!Z32,IF(BL3=Rækker!AB26,Rækker!AB32,IF(BL3=Rækker!AD26,Rækker!AD32,IF(BL3=Rækker!AF26,Rækker!AF32,DP3))))))))</f>
        <v>0</v>
      </c>
      <c r="DP3" s="16">
        <f>IF(BL3=Rækker!AH26,Rækker!AH32,IF(BL3=Rækker!AJ26,Rækker!AJ32,IF(BL3=Rækker!AL26,Rækker!AL32,IF(BL3=Rækker!AN26,Rækker!AN32,0))))</f>
        <v>0</v>
      </c>
    </row>
    <row r="4" spans="1:120" ht="14.45" customHeight="1" x14ac:dyDescent="0.15">
      <c r="A4" s="104"/>
      <c r="B4" s="105"/>
      <c r="C4" s="105"/>
      <c r="D4" s="105"/>
      <c r="E4" s="105"/>
      <c r="F4" s="105"/>
      <c r="G4" s="106"/>
      <c r="H4" s="111"/>
      <c r="I4" s="113"/>
      <c r="J4" s="138"/>
      <c r="K4" s="138"/>
      <c r="L4" s="138"/>
      <c r="M4" s="138"/>
      <c r="N4" s="98"/>
      <c r="O4" s="98"/>
      <c r="P4" s="138"/>
      <c r="Q4" s="138"/>
      <c r="R4" s="138"/>
      <c r="S4" s="138"/>
      <c r="T4" s="127"/>
      <c r="U4" s="113"/>
      <c r="V4" s="137"/>
      <c r="W4" s="137"/>
      <c r="X4" s="137"/>
      <c r="Y4" s="137"/>
      <c r="Z4" s="98"/>
      <c r="AA4" s="98"/>
      <c r="AB4" s="138"/>
      <c r="AC4" s="138"/>
      <c r="AD4" s="138"/>
      <c r="AE4" s="138"/>
      <c r="AF4" s="127"/>
      <c r="AG4" s="113"/>
      <c r="AH4" s="138"/>
      <c r="AI4" s="138"/>
      <c r="AJ4" s="138"/>
      <c r="AK4" s="138"/>
      <c r="AL4" s="98"/>
      <c r="AM4" s="98"/>
      <c r="AN4" s="138"/>
      <c r="AO4" s="138"/>
      <c r="AP4" s="138"/>
      <c r="AQ4" s="138"/>
      <c r="AR4" s="127"/>
      <c r="AS4" s="113"/>
      <c r="AT4" s="138"/>
      <c r="AU4" s="138"/>
      <c r="AV4" s="138"/>
      <c r="AW4" s="138"/>
      <c r="AX4" s="98"/>
      <c r="AY4" s="98"/>
      <c r="AZ4" s="138"/>
      <c r="BA4" s="138"/>
      <c r="BB4" s="138"/>
      <c r="BC4" s="138"/>
      <c r="BD4" s="127"/>
      <c r="BE4" s="113"/>
      <c r="BF4" s="138"/>
      <c r="BG4" s="138"/>
      <c r="BH4" s="138"/>
      <c r="BI4" s="138"/>
      <c r="BJ4" s="98"/>
      <c r="BK4" s="98"/>
      <c r="BL4" s="138"/>
      <c r="BM4" s="138"/>
      <c r="BN4" s="138"/>
      <c r="BO4" s="138"/>
      <c r="BP4" s="127"/>
      <c r="BQ4" s="17"/>
      <c r="BR4" s="185" t="str">
        <f>IF(CG14=13,DB!E17,DB!A17)</f>
        <v>IANRUSH</v>
      </c>
      <c r="BS4" s="185"/>
      <c r="BT4" s="16" t="s">
        <v>20</v>
      </c>
      <c r="BU4" s="139" t="str">
        <f>IF(CG14=13,DB!F17,DB!B17)</f>
        <v>Anderup</v>
      </c>
      <c r="BV4" s="139"/>
      <c r="BW4" s="139"/>
      <c r="BX4" s="139"/>
      <c r="BY4" s="139"/>
      <c r="BZ4" s="139"/>
      <c r="CA4" s="139"/>
      <c r="CB4" s="21">
        <f>IF(CG14=13,DB!G17,DB!C17)</f>
        <v>7</v>
      </c>
      <c r="CC4" s="16" t="s">
        <v>20</v>
      </c>
      <c r="CD4" s="22">
        <f>IF(CG14=13,DB!H17,DB!D17)</f>
        <v>8</v>
      </c>
      <c r="CE4" s="16"/>
      <c r="CF4" s="16"/>
      <c r="CG4" s="16">
        <f t="shared" si="0"/>
        <v>1</v>
      </c>
      <c r="CH4" s="16">
        <f>IF(AA9="",CV14,0)</f>
        <v>6</v>
      </c>
      <c r="CI4" s="16">
        <f>IF(AA9="",1,0)</f>
        <v>1</v>
      </c>
      <c r="CJ4" s="16" t="str">
        <f>IF(AB3=DB!K27,DB!W27,IF(AB3=DB!K28,DB!W28,IF(AB3=DB!K29,DB!W29,IF(AB3=DB!K30,DB!W30,IF(AB3=DB!K31,DB!W31,IF(AB3=DB!K32,DB!W32,IF(AB3=DB!K33,DB!W33,IF(AB3=DB!K34,DB!W34,CK4))))))))</f>
        <v/>
      </c>
      <c r="CK4" s="16" t="str">
        <f>IF(AB3=DB!K35,DB!W35,IF(AB3=DB!K36,DB!W36,IF(AB3=DB!K37,DB!W37,IF(AB3=DB!K38,DB!W38,IF(AB3=DB!K39,DB!W39,IF(AB3=DB!K40,DB!W40,IF(AB3=DB!K41,DB!W41,IF(AB3=DB!K42,DB!W42,CL4))))))))</f>
        <v/>
      </c>
      <c r="CL4" s="16" t="str">
        <f>IF(AB3=DB!K43,DB!W43,IF(AB3=DB!K44,DB!W44,IF(AB3=DB!K45,DB!W45,DB!W46)))</f>
        <v/>
      </c>
      <c r="CM4" s="16">
        <f>IF(J3=Rækker!B26,Rækker!B33,IF(J3=Rækker!D26,Rækker!D33,IF(J3=Rækker!F26,Rækker!F33,IF(J3=Rækker!H26,Rækker!H33,IF(J3=Rækker!J26,Rækker!J33,IF(J3=Rækker!L26,Rækker!L33,IF(J3=Rækker!N26,Rækker!N33,IF(J3=Rækker!P26,Rækker!P33,CN4))))))))</f>
        <v>0</v>
      </c>
      <c r="CN4" s="16">
        <f>IF(J3=Rækker!R26,Rækker!R33,IF(J3=Rækker!T26,Rækker!T33,IF(J3=Rækker!V26,Rækker!V33,IF(J3=Rækker!X26,Rækker!X33,IF(J3=Rækker!Z26,Rækker!Z33,IF(J3=Rækker!AB26,Rækker!AB33,IF(J3=Rækker!AD26,Rækker!AD33,IF(J3=Rækker!AF26,Rækker!AF33,CO4))))))))</f>
        <v>0</v>
      </c>
      <c r="CO4" s="16">
        <f>IF(J3=Rækker!AH26,Rækker!AH33,IF(J3=Rækker!AJ26,Rækker!AJ33,IF(J3=Rækker!AL26,Rækker!AL33,IF(J3=Rækker!AN26,Rækker!AN33,0))))</f>
        <v>0</v>
      </c>
      <c r="CP4" s="16">
        <f>IF(P3=Rækker!B26,Rækker!B33,IF(P3=Rækker!D26,Rækker!D33,IF(P3=Rækker!F26,Rækker!F33,IF(P3=Rækker!H26,Rækker!H33,IF(P3=Rækker!J26,Rækker!J33,IF(P3=Rækker!L26,Rækker!L33,IF(P3=Rækker!N26,Rækker!N33,IF(P3=Rækker!P26,Rækker!P33,CQ4))))))))</f>
        <v>1</v>
      </c>
      <c r="CQ4" s="16">
        <f>IF(P3=Rækker!R26,Rækker!R33,IF(P3=Rækker!T26,Rækker!T33,IF(P3=Rækker!V26,Rækker!V33,IF(P3=Rækker!X26,Rækker!X33,IF(P3=Rækker!Z26,Rækker!Z33,IF(P3=Rækker!AB26,Rækker!AB33,IF(P3=Rækker!AD26,Rækker!AD33,IF(P3=Rækker!AF26,Rækker!AF33,CR4))))))))</f>
        <v>0</v>
      </c>
      <c r="CR4" s="16">
        <f>IF(P3=Rækker!AH26,Rækker!AH33,IF(P3=Rækker!AJ26,Rækker!AJ33,IF(P3=Rækker!AL26,Rækker!AL33,IF(P3=Rækker!AN26,Rækker!AN33,0))))</f>
        <v>0</v>
      </c>
      <c r="CS4" s="16">
        <f>IF(V3=Rækker!B26,Rækker!B33,IF(V3=Rækker!D26,Rækker!D33,IF(V3=Rækker!F26,Rækker!F33,IF(V3=Rækker!H26,Rækker!H33,IF(V3=Rækker!J26,Rækker!J33,IF(V3=Rækker!L26,Rækker!L33,IF(V3=Rækker!N26,Rækker!N33,IF(V3=Rækker!P26,Rækker!P33,CT4))))))))</f>
        <v>1</v>
      </c>
      <c r="CT4" s="16">
        <f>IF(V3=Rækker!R26,Rækker!R33,IF(V3=Rækker!T26,Rækker!T33,IF(V3=Rækker!V26,Rækker!V33,IF(V3=Rækker!X26,Rækker!X33,IF(V3=Rækker!Z26,Rækker!Z33,IF(V3=Rækker!AB26,Rækker!AB33,IF(V3=Rækker!AD26,Rækker!AD33,IF(V3=Rækker!AF26,Rækker!AF33,CU4))))))))</f>
        <v>1</v>
      </c>
      <c r="CU4" s="16">
        <f>IF(V3=Rækker!AH26,Rækker!AH33,IF(V3=Rækker!AJ26,Rækker!AJ33,IF(V3=Rækker!AL26,Rækker!AL33,IF(V3=Rækker!AN26,Rækker!AN33,0))))</f>
        <v>0</v>
      </c>
      <c r="CV4" s="16">
        <f>IF(AB3=Rækker!B26,Rækker!B33,IF(AB3=Rækker!D26,Rækker!D33,IF(AB3=Rækker!F26,Rækker!F33,IF(AB3=Rækker!H26,Rækker!H33,IF(AB3=Rækker!J26,Rækker!J33,IF(AB3=Rækker!L26,Rækker!L33,IF(AB3=Rækker!N26,Rækker!N33,IF(AB3=Rækker!P26,Rækker!P33,CW4))))))))</f>
        <v>1</v>
      </c>
      <c r="CW4" s="16">
        <f>IF(AB3=Rækker!R26,Rækker!R33,IF(AB3=Rækker!T26,Rækker!T33,IF(AB3=Rækker!V26,Rækker!V33,IF(AB3=Rækker!X26,Rækker!X33,IF(AB3=Rækker!Z26,Rækker!Z33,IF(AB3=Rækker!AB26,Rækker!AB33,IF(AB3=Rækker!AD26,Rækker!AD33,IF(AB3=Rækker!AF26,Rækker!AF33,CX4))))))))</f>
        <v>1</v>
      </c>
      <c r="CX4" s="16">
        <f>IF(AB3=Rækker!AH26,Rækker!AH33,IF(AB3=Rækker!AJ26,Rækker!AJ33,IF(AB3=Rækker!AL26,Rækker!AL33,IF(AB3=Rækker!AN26,Rækker!AN33,0))))</f>
        <v>1</v>
      </c>
      <c r="CY4" s="16">
        <f>IF(AH3=Rækker!B26,Rækker!B33,IF(AH3=Rækker!D26,Rækker!D33,IF(AH3=Rækker!F26,Rækker!F33,IF(AH3=Rækker!H26,Rækker!H33,IF(AH3=Rækker!J26,Rækker!J33,IF(AH3=Rækker!L26,Rækker!L33,IF(AH3=Rækker!N26,Rækker!N33,IF(AH3=Rækker!P26,Rækker!P33,CZ4))))))))</f>
        <v>1</v>
      </c>
      <c r="CZ4" s="16">
        <f>IF(AH3=Rækker!R26,Rækker!R33,IF(AH3=Rækker!T26,Rækker!T33,IF(AH3=Rækker!V26,Rækker!V33,IF(AH3=Rækker!X26,Rækker!X33,IF(AH3=Rækker!Z26,Rækker!Z33,IF(AH3=Rækker!AB26,Rækker!AB33,IF(AH3=Rækker!AD26,Rækker!AD33,IF(AH3=Rækker!AF26,Rækker!AF33,DA4))))))))</f>
        <v>1</v>
      </c>
      <c r="DA4" s="16">
        <f>IF(AH3=Rækker!AH26,Rækker!AH33,IF(AH3=Rækker!AJ26,Rækker!AJ33,IF(AH3=Rækker!AL26,Rækker!AL33,IF(AH3=Rækker!AN26,Rækker!AN33,0))))</f>
        <v>0</v>
      </c>
      <c r="DB4" s="16">
        <f>IF(AN3=Rækker!B26,Rækker!B33,IF(AN3=Rækker!D26,Rækker!D33,IF(AN3=Rækker!F26,Rækker!F33,IF(AN3=Rækker!H26,Rækker!H33,IF(AN3=Rækker!J26,Rækker!J33,IF(AN3=Rækker!L26,Rækker!L33,IF(AN3=Rækker!N26,Rækker!N33,IF(AN3=Rækker!P26,Rækker!P33,DC4))))))))</f>
        <v>1</v>
      </c>
      <c r="DC4" s="16">
        <f>IF(AN3=Rækker!R26,Rækker!R33,IF(AN3=Rækker!T26,Rækker!T33,IF(AN3=Rækker!V26,Rækker!V33,IF(AN3=Rækker!X26,Rækker!X33,IF(AN3=Rækker!Z26,Rækker!Z33,IF(AN3=Rækker!AB26,Rækker!AB33,IF(AN3=Rækker!AD26,Rækker!AD33,IF(AN3=Rækker!AF26,Rækker!AF33,DD4))))))))</f>
        <v>1</v>
      </c>
      <c r="DD4" s="16">
        <f>IF(AN3=Rækker!AH26,Rækker!AH33,IF(AN3=Rækker!AJ26,Rækker!AJ33,IF(AN3=Rækker!AL26,Rækker!AL33,IF(AN3=Rækker!AN26,Rækker!AN33,0))))</f>
        <v>0</v>
      </c>
      <c r="DE4" s="16">
        <f>IF(AT3=Rækker!B26,Rækker!B33,IF(AT3=Rækker!D26,Rækker!D33,IF(AT3=Rækker!F26,Rækker!F33,IF(AT3=Rækker!H26,Rækker!H33,IF(AT3=Rækker!J26,Rækker!J33,IF(AT3=Rækker!L26,Rækker!L33,IF(AT3=Rækker!N26,Rækker!N33,IF(AT3=Rækker!P26,Rækker!P33,DF4))))))))</f>
        <v>1</v>
      </c>
      <c r="DF4" s="16">
        <f>IF(AT3=Rækker!R26,Rækker!R33,IF(AT3=Rækker!T26,Rækker!T33,IF(AT3=Rækker!V26,Rækker!V33,IF(AT3=Rækker!X26,Rækker!X33,IF(AT3=Rækker!Z26,Rækker!Z33,IF(AT3=Rækker!AB26,Rækker!AB33,IF(AT3=Rækker!AD26,Rækker!AD33,IF(AT3=Rækker!AF26,Rækker!AF33,DG4))))))))</f>
        <v>0</v>
      </c>
      <c r="DG4" s="16">
        <f>IF(AT3=Rækker!AH26,Rækker!AH33,IF(AT3=Rækker!AJ26,Rækker!AJ33,IF(AT3=Rækker!AL26,Rækker!AL33,IF(AT3=Rækker!AN26,Rækker!AN33,0))))</f>
        <v>0</v>
      </c>
      <c r="DH4" s="16">
        <f>IF(AZ3=Rækker!B26,Rækker!B33,IF(AZ3=Rækker!D26,Rækker!D33,IF(AZ3=Rækker!F26,Rækker!F33,IF(AZ3=Rækker!H26,Rækker!H33,IF(AZ3=Rækker!J26,Rækker!J33,IF(AZ3=Rækker!L26,Rækker!L33,IF(AZ3=Rækker!N26,Rækker!N33,IF(AZ3=Rækker!P26,Rækker!P33,DI4))))))))</f>
        <v>1</v>
      </c>
      <c r="DI4" s="16">
        <f>IF(AZ3=Rækker!R26,Rækker!R33,IF(AZ3=Rækker!T26,Rækker!T33,IF(AZ3=Rækker!V26,Rækker!V33,IF(AZ3=Rækker!X26,Rækker!X33,IF(AZ3=Rækker!Z26,Rækker!Z33,IF(AZ3=Rækker!AB26,Rækker!AB33,IF(AZ3=Rækker!AD26,Rækker!AD33,IF(AZ3=Rækker!AF26,Rækker!AF33,DJ4))))))))</f>
        <v>0</v>
      </c>
      <c r="DJ4" s="16">
        <f>IF(AZ3=Rækker!AH26,Rækker!AH33,IF(AZ3=Rækker!AJ26,Rækker!AJ33,IF(AZ3=Rækker!AL26,Rækker!AL33,IF(AZ3=Rækker!AN26,Rækker!AN33,0))))</f>
        <v>0</v>
      </c>
      <c r="DK4" s="16">
        <f>IF(BF3=Rækker!B26,Rækker!B33,IF(BF3=Rækker!D26,Rækker!D33,IF(BF3=Rækker!F26,Rækker!F33,IF(BF3=Rækker!H26,Rækker!H33,IF(BF3=Rækker!J26,Rækker!J33,IF(BF3=Rækker!L26,Rækker!L33,IF(BF3=Rækker!N26,Rækker!N33,IF(BF3=Rækker!P26,Rækker!P33,DL4))))))))</f>
        <v>1</v>
      </c>
      <c r="DL4" s="16">
        <f>IF(BF3=Rækker!R26,Rækker!R33,IF(BF3=Rækker!T26,Rækker!T33,IF(BF3=Rækker!V26,Rækker!V33,IF(BF3=Rækker!X26,Rækker!X33,IF(BF3=Rækker!Z26,Rækker!Z33,IF(BF3=Rækker!AB26,Rækker!AB33,IF(BF3=Rækker!AD26,Rækker!AD33,IF(BF3=Rækker!AF26,Rækker!AF33,DM4))))))))</f>
        <v>1</v>
      </c>
      <c r="DM4" s="16">
        <f>IF(BF3=Rækker!AH26,Rækker!AH33,IF(BF3=Rækker!AJ26,Rækker!AJ33,IF(BF3=Rækker!AL26,Rækker!AL33,IF(BF3=Rækker!AN26,Rækker!AN33,0))))</f>
        <v>0</v>
      </c>
      <c r="DN4" s="16">
        <f>IF(BL3=Rækker!B26,Rækker!B33,IF(BL3=Rækker!D26,Rækker!D33,IF(BL3=Rækker!F26,Rækker!F33,IF(BL3=Rækker!H26,Rækker!H33,IF(BL3=Rækker!J26,Rækker!J33,IF(BL3=Rækker!L26,Rækker!L33,IF(BL3=Rækker!N26,Rækker!N33,IF(BL3=Rækker!P26,Rækker!P33,DO4))))))))</f>
        <v>1</v>
      </c>
      <c r="DO4" s="16">
        <f>IF(BL3=Rækker!R26,Rækker!R33,IF(BL3=Rækker!T26,Rækker!T33,IF(BL3=Rækker!V26,Rækker!V33,IF(BL3=Rækker!X26,Rækker!X33,IF(BL3=Rækker!Z26,Rækker!Z33,IF(BL3=Rækker!AB26,Rækker!AB33,IF(BL3=Rækker!AD26,Rækker!AD33,IF(BL3=Rækker!AF26,Rækker!AF33,DP4))))))))</f>
        <v>0</v>
      </c>
      <c r="DP4" s="16">
        <f>IF(BL3=Rækker!AH26,Rækker!AH33,IF(BL3=Rækker!AJ26,Rækker!AJ33,IF(BL3=Rækker!AL26,Rækker!AL33,IF(BL3=Rækker!AN26,Rækker!AN33,0))))</f>
        <v>0</v>
      </c>
    </row>
    <row r="5" spans="1:120" ht="14.45" customHeight="1" x14ac:dyDescent="0.15">
      <c r="A5" s="104"/>
      <c r="B5" s="105"/>
      <c r="C5" s="105"/>
      <c r="D5" s="105"/>
      <c r="E5" s="105"/>
      <c r="F5" s="105"/>
      <c r="G5" s="106"/>
      <c r="H5" s="111"/>
      <c r="I5" s="113"/>
      <c r="J5" s="138"/>
      <c r="K5" s="138"/>
      <c r="L5" s="138"/>
      <c r="M5" s="138"/>
      <c r="N5" s="98"/>
      <c r="O5" s="98"/>
      <c r="P5" s="138"/>
      <c r="Q5" s="138"/>
      <c r="R5" s="138"/>
      <c r="S5" s="138"/>
      <c r="T5" s="127"/>
      <c r="U5" s="113"/>
      <c r="V5" s="137"/>
      <c r="W5" s="137"/>
      <c r="X5" s="137"/>
      <c r="Y5" s="137"/>
      <c r="Z5" s="98"/>
      <c r="AA5" s="98"/>
      <c r="AB5" s="138"/>
      <c r="AC5" s="138"/>
      <c r="AD5" s="138"/>
      <c r="AE5" s="138"/>
      <c r="AF5" s="127"/>
      <c r="AG5" s="113"/>
      <c r="AH5" s="138"/>
      <c r="AI5" s="138"/>
      <c r="AJ5" s="138"/>
      <c r="AK5" s="138"/>
      <c r="AL5" s="98"/>
      <c r="AM5" s="98"/>
      <c r="AN5" s="138"/>
      <c r="AO5" s="138"/>
      <c r="AP5" s="138"/>
      <c r="AQ5" s="138"/>
      <c r="AR5" s="127"/>
      <c r="AS5" s="113"/>
      <c r="AT5" s="138"/>
      <c r="AU5" s="138"/>
      <c r="AV5" s="138"/>
      <c r="AW5" s="138"/>
      <c r="AX5" s="98"/>
      <c r="AY5" s="98"/>
      <c r="AZ5" s="138"/>
      <c r="BA5" s="138"/>
      <c r="BB5" s="138"/>
      <c r="BC5" s="138"/>
      <c r="BD5" s="127"/>
      <c r="BE5" s="113"/>
      <c r="BF5" s="138"/>
      <c r="BG5" s="138"/>
      <c r="BH5" s="138"/>
      <c r="BI5" s="138"/>
      <c r="BJ5" s="98"/>
      <c r="BK5" s="98"/>
      <c r="BL5" s="138"/>
      <c r="BM5" s="138"/>
      <c r="BN5" s="138"/>
      <c r="BO5" s="138"/>
      <c r="BP5" s="127"/>
      <c r="BQ5" s="17"/>
      <c r="BR5" s="185" t="str">
        <f>IF(CG14=13,DB!E18,DB!A18)</f>
        <v>Laplace</v>
      </c>
      <c r="BS5" s="185"/>
      <c r="BT5" s="16" t="s">
        <v>20</v>
      </c>
      <c r="BU5" s="139" t="str">
        <f>IF(CG14=13,DB!F18,DB!B18)</f>
        <v>Percy</v>
      </c>
      <c r="BV5" s="139"/>
      <c r="BW5" s="139"/>
      <c r="BX5" s="139"/>
      <c r="BY5" s="139"/>
      <c r="BZ5" s="139"/>
      <c r="CA5" s="139"/>
      <c r="CB5" s="21">
        <f>IF(CG14=13,DB!G18,DB!C18)</f>
        <v>6</v>
      </c>
      <c r="CC5" s="16" t="s">
        <v>20</v>
      </c>
      <c r="CD5" s="22">
        <f>IF(CG14=13,DB!H18,DB!D18)</f>
        <v>6</v>
      </c>
      <c r="CE5" s="16"/>
      <c r="CF5" s="16"/>
      <c r="CG5" s="16">
        <f t="shared" si="0"/>
        <v>1</v>
      </c>
      <c r="CH5" s="16">
        <f>IF(AG9="",CY14,0)</f>
        <v>6</v>
      </c>
      <c r="CI5" s="16">
        <f>IF(AG9="",1,0)</f>
        <v>1</v>
      </c>
      <c r="CJ5" s="16" t="str">
        <f>IF(AH3=DB!K27,DB!W27,IF(AH3=DB!K28,DB!W28,IF(AH3=DB!K29,DB!W29,IF(AH3=DB!K30,DB!W30,IF(AH3=DB!K31,DB!W31,IF(AH3=DB!K32,DB!W32,IF(AH3=DB!K33,DB!W33,IF(AH3=DB!K34,DB!W34,CK5))))))))</f>
        <v/>
      </c>
      <c r="CK5" s="16" t="str">
        <f>IF(AH3=DB!K35,DB!W35,IF(AH3=DB!K36,DB!W36,IF(AH3=DB!K37,DB!W37,IF(AH3=DB!K38,DB!W38,IF(AH3=DB!K39,DB!W39,IF(AH3=DB!K40,DB!W40,IF(AH3=DB!K41,DB!W41,IF(AH3=DB!K42,DB!W42,CL5))))))))</f>
        <v/>
      </c>
      <c r="CL5" s="16" t="str">
        <f>IF(AH3=DB!K43,DB!W43,IF(AH3=DB!K44,DB!W44,IF(AH3=DB!K45,DB!W45,DB!W46)))</f>
        <v/>
      </c>
      <c r="CM5" s="16">
        <f>IF(J3=Rækker!B26,Rækker!B34,IF(J3=Rækker!D26,Rækker!D34,IF(J3=Rækker!F26,Rækker!F34,IF(J3=Rækker!H26,Rækker!H34,IF(J3=Rækker!J26,Rækker!J34,IF(J3=Rækker!L26,Rækker!L34,IF(J3=Rækker!N26,Rækker!N34,IF(J3=Rækker!P26,Rækker!P34,CN5))))))))</f>
        <v>0</v>
      </c>
      <c r="CN5" s="16">
        <f>IF(J3=Rækker!R26,Rækker!R34,IF(J3=Rækker!T26,Rækker!T34,IF(J3=Rækker!V26,Rækker!V34,IF(J3=Rækker!X26,Rækker!X34,IF(J3=Rækker!Z26,Rækker!Z34,IF(J3=Rækker!AB26,Rækker!AB34,IF(J3=Rækker!AD26,Rækker!AD34,IF(J3=Rækker!AF26,Rækker!AF34,CO5))))))))</f>
        <v>0</v>
      </c>
      <c r="CO5" s="16">
        <f>IF(J3=Rækker!AH26,Rækker!AH34,IF(J3=Rækker!AJ26,Rækker!AJ34,IF(J3=Rækker!AL26,Rækker!AL34,IF(J3=Rækker!AN26,Rækker!AN34,0))))</f>
        <v>0</v>
      </c>
      <c r="CP5" s="16">
        <f>IF(P3=Rækker!B26,Rækker!B34,IF(P3=Rækker!D26,Rækker!D34,IF(P3=Rækker!F26,Rækker!F34,IF(P3=Rækker!H26,Rækker!H34,IF(P3=Rækker!J26,Rækker!J34,IF(P3=Rækker!L26,Rækker!L34,IF(P3=Rækker!N26,Rækker!N34,IF(P3=Rækker!P26,Rækker!P34,CQ5))))))))</f>
        <v>1</v>
      </c>
      <c r="CQ5" s="16">
        <f>IF(P3=Rækker!R26,Rækker!R34,IF(P3=Rækker!T26,Rækker!T34,IF(P3=Rækker!V26,Rækker!V34,IF(P3=Rækker!X26,Rækker!X34,IF(P3=Rækker!Z26,Rækker!Z34,IF(P3=Rækker!AB26,Rækker!AB34,IF(P3=Rækker!AD26,Rækker!AD34,IF(P3=Rækker!AF26,Rækker!AF34,CR5))))))))</f>
        <v>0</v>
      </c>
      <c r="CR5" s="16">
        <f>IF(P3=Rækker!AH26,Rækker!AH34,IF(P3=Rækker!AJ26,Rækker!AJ34,IF(P3=Rækker!AL26,Rækker!AL34,IF(P3=Rækker!AN26,Rækker!AN34,0))))</f>
        <v>0</v>
      </c>
      <c r="CS5" s="16">
        <f>IF(V3=Rækker!B26,Rækker!B34,IF(V3=Rækker!D26,Rækker!D34,IF(V3=Rækker!F26,Rækker!F34,IF(V3=Rækker!H26,Rækker!H34,IF(V3=Rækker!J26,Rækker!J34,IF(V3=Rækker!L26,Rækker!L34,IF(V3=Rækker!N26,Rækker!N34,IF(V3=Rækker!P26,Rækker!P34,CT5))))))))</f>
        <v>1</v>
      </c>
      <c r="CT5" s="16">
        <f>IF(V3=Rækker!R26,Rækker!R34,IF(V3=Rækker!T26,Rækker!T34,IF(V3=Rækker!V26,Rækker!V34,IF(V3=Rækker!X26,Rækker!X34,IF(V3=Rækker!Z26,Rækker!Z34,IF(V3=Rækker!AB26,Rækker!AB34,IF(V3=Rækker!AD26,Rækker!AD34,IF(V3=Rækker!AF26,Rækker!AF34,CU5))))))))</f>
        <v>1</v>
      </c>
      <c r="CU5" s="16">
        <f>IF(V3=Rækker!AH26,Rækker!AH34,IF(V3=Rækker!AJ26,Rækker!AJ34,IF(V3=Rækker!AL26,Rækker!AL34,IF(V3=Rækker!AN26,Rækker!AN34,0))))</f>
        <v>0</v>
      </c>
      <c r="CV5" s="16">
        <f>IF(AB3=Rækker!B26,Rækker!B34,IF(AB3=Rækker!D26,Rækker!D34,IF(AB3=Rækker!F26,Rækker!F34,IF(AB3=Rækker!H26,Rækker!H34,IF(AB3=Rækker!J26,Rækker!J34,IF(AB3=Rækker!L26,Rækker!L34,IF(AB3=Rækker!N26,Rækker!N34,IF(AB3=Rækker!P26,Rækker!P34,CW5))))))))</f>
        <v>1</v>
      </c>
      <c r="CW5" s="16">
        <f>IF(AB3=Rækker!R26,Rækker!R34,IF(AB3=Rækker!T26,Rækker!T34,IF(AB3=Rækker!V26,Rækker!V34,IF(AB3=Rækker!X26,Rækker!X34,IF(AB3=Rækker!Z26,Rækker!Z34,IF(AB3=Rækker!AB26,Rækker!AB34,IF(AB3=Rækker!AD26,Rækker!AD34,IF(AB3=Rækker!AF26,Rækker!AF34,CX5))))))))</f>
        <v>1</v>
      </c>
      <c r="CX5" s="16">
        <f>IF(AB3=Rækker!AH26,Rækker!AH34,IF(AB3=Rækker!AJ26,Rækker!AJ34,IF(AB3=Rækker!AL26,Rækker!AL34,IF(AB3=Rækker!AN26,Rækker!AN34,0))))</f>
        <v>1</v>
      </c>
      <c r="CY5" s="16">
        <f>IF(AH3=Rækker!B26,Rækker!B34,IF(AH3=Rækker!D26,Rækker!D34,IF(AH3=Rækker!F26,Rækker!F34,IF(AH3=Rækker!H26,Rækker!H34,IF(AH3=Rækker!J26,Rækker!J34,IF(AH3=Rækker!L26,Rækker!L34,IF(AH3=Rækker!N26,Rækker!N34,IF(AH3=Rækker!P26,Rækker!P34,CZ5))))))))</f>
        <v>1</v>
      </c>
      <c r="CZ5" s="16">
        <f>IF(AH3=Rækker!R26,Rækker!R34,IF(AH3=Rækker!T26,Rækker!T34,IF(AH3=Rækker!V26,Rækker!V34,IF(AH3=Rækker!X26,Rækker!X34,IF(AH3=Rækker!Z26,Rækker!Z34,IF(AH3=Rækker!AB26,Rækker!AB34,IF(AH3=Rækker!AD26,Rækker!AD34,IF(AH3=Rækker!AF26,Rækker!AF34,DA5))))))))</f>
        <v>1</v>
      </c>
      <c r="DA5" s="16">
        <f>IF(AH3=Rækker!AH26,Rækker!AH34,IF(AH3=Rækker!AJ26,Rækker!AJ34,IF(AH3=Rækker!AL26,Rækker!AL34,IF(AH3=Rækker!AN26,Rækker!AN34,0))))</f>
        <v>0</v>
      </c>
      <c r="DB5" s="16">
        <f>IF(AN3=Rækker!B26,Rækker!B34,IF(AN3=Rækker!D26,Rækker!D34,IF(AN3=Rækker!F26,Rækker!F34,IF(AN3=Rækker!H26,Rækker!H34,IF(AN3=Rækker!J26,Rækker!J34,IF(AN3=Rækker!L26,Rækker!L34,IF(AN3=Rækker!N26,Rækker!N34,IF(AN3=Rækker!P26,Rækker!P34,DC5))))))))</f>
        <v>1</v>
      </c>
      <c r="DC5" s="16">
        <f>IF(AN3=Rækker!R26,Rækker!R34,IF(AN3=Rækker!T26,Rækker!T34,IF(AN3=Rækker!V26,Rækker!V34,IF(AN3=Rækker!X26,Rækker!X34,IF(AN3=Rækker!Z26,Rækker!Z34,IF(AN3=Rækker!AB26,Rækker!AB34,IF(AN3=Rækker!AD26,Rækker!AD34,IF(AN3=Rækker!AF26,Rækker!AF34,DD5))))))))</f>
        <v>1</v>
      </c>
      <c r="DD5" s="16">
        <f>IF(AN3=Rækker!AH26,Rækker!AH34,IF(AN3=Rækker!AJ26,Rækker!AJ34,IF(AN3=Rækker!AL26,Rækker!AL34,IF(AN3=Rækker!AN26,Rækker!AN34,0))))</f>
        <v>0</v>
      </c>
      <c r="DE5" s="16">
        <f>IF(AT3=Rækker!B26,Rækker!B34,IF(AT3=Rækker!D26,Rækker!D34,IF(AT3=Rækker!F26,Rækker!F34,IF(AT3=Rækker!H26,Rækker!H34,IF(AT3=Rækker!J26,Rækker!J34,IF(AT3=Rækker!L26,Rækker!L34,IF(AT3=Rækker!N26,Rækker!N34,IF(AT3=Rækker!P26,Rækker!P34,DF5))))))))</f>
        <v>1</v>
      </c>
      <c r="DF5" s="16">
        <f>IF(AT3=Rækker!R26,Rækker!R34,IF(AT3=Rækker!T26,Rækker!T34,IF(AT3=Rækker!V26,Rækker!V34,IF(AT3=Rækker!X26,Rækker!X34,IF(AT3=Rækker!Z26,Rækker!Z34,IF(AT3=Rækker!AB26,Rækker!AB34,IF(AT3=Rækker!AD26,Rækker!AD34,IF(AT3=Rækker!AF26,Rækker!AF34,DG5))))))))</f>
        <v>0</v>
      </c>
      <c r="DG5" s="16">
        <f>IF(AT3=Rækker!AH26,Rækker!AH34,IF(AT3=Rækker!AJ26,Rækker!AJ34,IF(AT3=Rækker!AL26,Rækker!AL34,IF(AT3=Rækker!AN26,Rækker!AN34,0))))</f>
        <v>0</v>
      </c>
      <c r="DH5" s="16">
        <f>IF(AZ3=Rækker!B26,Rækker!B34,IF(AZ3=Rækker!D26,Rækker!D34,IF(AZ3=Rækker!F26,Rækker!F34,IF(AZ3=Rækker!H26,Rækker!H34,IF(AZ3=Rækker!J26,Rækker!J34,IF(AZ3=Rækker!L26,Rækker!L34,IF(AZ3=Rækker!N26,Rækker!N34,IF(AZ3=Rækker!P26,Rækker!P34,DI5))))))))</f>
        <v>1</v>
      </c>
      <c r="DI5" s="16">
        <f>IF(AZ3=Rækker!R26,Rækker!R34,IF(AZ3=Rækker!T26,Rækker!T34,IF(AZ3=Rækker!V26,Rækker!V34,IF(AZ3=Rækker!X26,Rækker!X34,IF(AZ3=Rækker!Z26,Rækker!Z34,IF(AZ3=Rækker!AB26,Rækker!AB34,IF(AZ3=Rækker!AD26,Rækker!AD34,IF(AZ3=Rækker!AF26,Rækker!AF34,DJ5))))))))</f>
        <v>0</v>
      </c>
      <c r="DJ5" s="16">
        <f>IF(AZ3=Rækker!AH26,Rækker!AH34,IF(AZ3=Rækker!AJ26,Rækker!AJ34,IF(AZ3=Rækker!AL26,Rækker!AL34,IF(AZ3=Rækker!AN26,Rækker!AN34,0))))</f>
        <v>0</v>
      </c>
      <c r="DK5" s="16">
        <f>IF(BF3=Rækker!B26,Rækker!B34,IF(BF3=Rækker!D26,Rækker!D34,IF(BF3=Rækker!F26,Rækker!F34,IF(BF3=Rækker!H26,Rækker!H34,IF(BF3=Rækker!J26,Rækker!J34,IF(BF3=Rækker!L26,Rækker!L34,IF(BF3=Rækker!N26,Rækker!N34,IF(BF3=Rækker!P26,Rækker!P34,DL5))))))))</f>
        <v>1</v>
      </c>
      <c r="DL5" s="16">
        <f>IF(BF3=Rækker!R26,Rækker!R34,IF(BF3=Rækker!T26,Rækker!T34,IF(BF3=Rækker!V26,Rækker!V34,IF(BF3=Rækker!X26,Rækker!X34,IF(BF3=Rækker!Z26,Rækker!Z34,IF(BF3=Rækker!AB26,Rækker!AB34,IF(BF3=Rækker!AD26,Rækker!AD34,IF(BF3=Rækker!AF26,Rækker!AF34,DM5))))))))</f>
        <v>1</v>
      </c>
      <c r="DM5" s="16">
        <f>IF(BF3=Rækker!AH26,Rækker!AH34,IF(BF3=Rækker!AJ26,Rækker!AJ34,IF(BF3=Rækker!AL26,Rækker!AL34,IF(BF3=Rækker!AN26,Rækker!AN34,0))))</f>
        <v>0</v>
      </c>
      <c r="DN5" s="16">
        <f>IF(BL3=Rækker!B26,Rækker!B34,IF(BL3=Rækker!D26,Rækker!D34,IF(BL3=Rækker!F26,Rækker!F34,IF(BL3=Rækker!H26,Rækker!H34,IF(BL3=Rækker!J26,Rækker!J34,IF(BL3=Rækker!L26,Rækker!L34,IF(BL3=Rækker!N26,Rækker!N34,IF(BL3=Rækker!P26,Rækker!P34,DO5))))))))</f>
        <v>1</v>
      </c>
      <c r="DO5" s="16">
        <f>IF(BL3=Rækker!R26,Rækker!R34,IF(BL3=Rækker!T26,Rækker!T34,IF(BL3=Rækker!V26,Rækker!V34,IF(BL3=Rækker!X26,Rækker!X34,IF(BL3=Rækker!Z26,Rækker!Z34,IF(BL3=Rækker!AB26,Rækker!AB34,IF(BL3=Rækker!AD26,Rækker!AD34,IF(BL3=Rækker!AF26,Rækker!AF34,DP5))))))))</f>
        <v>0</v>
      </c>
      <c r="DP5" s="16">
        <f>IF(BL3=Rækker!AH26,Rækker!AH34,IF(BL3=Rækker!AJ26,Rækker!AJ34,IF(BL3=Rækker!AL26,Rækker!AL34,IF(BL3=Rækker!AN26,Rækker!AN34,0))))</f>
        <v>0</v>
      </c>
    </row>
    <row r="6" spans="1:120" ht="14.45" customHeight="1" x14ac:dyDescent="0.15">
      <c r="A6" s="104"/>
      <c r="B6" s="105"/>
      <c r="C6" s="105"/>
      <c r="D6" s="105"/>
      <c r="E6" s="105"/>
      <c r="F6" s="105"/>
      <c r="G6" s="106"/>
      <c r="H6" s="111"/>
      <c r="I6" s="113"/>
      <c r="J6" s="138"/>
      <c r="K6" s="138"/>
      <c r="L6" s="138"/>
      <c r="M6" s="138"/>
      <c r="N6" s="98"/>
      <c r="O6" s="98"/>
      <c r="P6" s="138"/>
      <c r="Q6" s="138"/>
      <c r="R6" s="138"/>
      <c r="S6" s="138"/>
      <c r="T6" s="127"/>
      <c r="U6" s="113"/>
      <c r="V6" s="137"/>
      <c r="W6" s="137"/>
      <c r="X6" s="137"/>
      <c r="Y6" s="137"/>
      <c r="Z6" s="98"/>
      <c r="AA6" s="98"/>
      <c r="AB6" s="138"/>
      <c r="AC6" s="138"/>
      <c r="AD6" s="138"/>
      <c r="AE6" s="138"/>
      <c r="AF6" s="127"/>
      <c r="AG6" s="113"/>
      <c r="AH6" s="138"/>
      <c r="AI6" s="138"/>
      <c r="AJ6" s="138"/>
      <c r="AK6" s="138"/>
      <c r="AL6" s="98"/>
      <c r="AM6" s="98"/>
      <c r="AN6" s="138"/>
      <c r="AO6" s="138"/>
      <c r="AP6" s="138"/>
      <c r="AQ6" s="138"/>
      <c r="AR6" s="127"/>
      <c r="AS6" s="113"/>
      <c r="AT6" s="138"/>
      <c r="AU6" s="138"/>
      <c r="AV6" s="138"/>
      <c r="AW6" s="138"/>
      <c r="AX6" s="98"/>
      <c r="AY6" s="98"/>
      <c r="AZ6" s="138"/>
      <c r="BA6" s="138"/>
      <c r="BB6" s="138"/>
      <c r="BC6" s="138"/>
      <c r="BD6" s="127"/>
      <c r="BE6" s="113"/>
      <c r="BF6" s="138"/>
      <c r="BG6" s="138"/>
      <c r="BH6" s="138"/>
      <c r="BI6" s="138"/>
      <c r="BJ6" s="98"/>
      <c r="BK6" s="98"/>
      <c r="BL6" s="138"/>
      <c r="BM6" s="138"/>
      <c r="BN6" s="138"/>
      <c r="BO6" s="138"/>
      <c r="BP6" s="127"/>
      <c r="BQ6" s="17"/>
      <c r="BR6" s="185" t="str">
        <f>IF(CG14=13,DB!E19,DB!A19)</f>
        <v>MFP</v>
      </c>
      <c r="BS6" s="185"/>
      <c r="BT6" s="16" t="s">
        <v>20</v>
      </c>
      <c r="BU6" s="139" t="str">
        <f>IF(CG14=13,DB!F19,DB!B19)</f>
        <v>Himbo</v>
      </c>
      <c r="BV6" s="139"/>
      <c r="BW6" s="139"/>
      <c r="BX6" s="139"/>
      <c r="BY6" s="139"/>
      <c r="BZ6" s="139"/>
      <c r="CA6" s="139"/>
      <c r="CB6" s="21">
        <f>IF(CG14=13,DB!G19,DB!C19)</f>
        <v>6</v>
      </c>
      <c r="CC6" s="16" t="s">
        <v>20</v>
      </c>
      <c r="CD6" s="22">
        <f>IF(CG14=13,DB!H19,DB!D19)</f>
        <v>8</v>
      </c>
      <c r="CE6" s="16"/>
      <c r="CF6" s="16"/>
      <c r="CG6" s="16">
        <f t="shared" si="0"/>
        <v>1</v>
      </c>
      <c r="CH6" s="16">
        <f>IF(AM9="",DB14,0)</f>
        <v>8</v>
      </c>
      <c r="CI6" s="16">
        <f>IF(AM9="",1,0)</f>
        <v>1</v>
      </c>
      <c r="CJ6" s="16" t="str">
        <f>IF(AN3=DB!K27,DB!W27,IF(AN3=DB!K28,DB!W28,IF(AN3=DB!K29,DB!W29,IF(AN3=DB!K30,DB!W30,IF(AN3=DB!K31,DB!W31,IF(AN3=DB!K32,DB!W32,IF(AN3=DB!K33,DB!W33,IF(AN3=DB!K34,DB!W34,CK6))))))))</f>
        <v/>
      </c>
      <c r="CK6" s="16" t="str">
        <f>IF(AN3=DB!K35,DB!W35,IF(AN3=DB!K36,DB!W36,IF(AN3=DB!K37,DB!W37,IF(AN3=DB!K38,DB!W38,IF(AN3=DB!K39,DB!W39,IF(AN3=DB!K40,DB!W40,IF(AN3=DB!K41,DB!W41,IF(AN3=DB!K42,DB!W42,CL6))))))))</f>
        <v/>
      </c>
      <c r="CL6" s="16" t="str">
        <f>IF(AN3=DB!K43,DB!W43,IF(AN3=DB!K44,DB!W44,IF(AN3=DB!K45,DB!W45,DB!W46)))</f>
        <v/>
      </c>
      <c r="CM6" s="16">
        <f>IF(J3=Rækker!B26,Rækker!B35,IF(J3=Rækker!D26,Rækker!D35,IF(J3=Rækker!F26,Rækker!F35,IF(J3=Rækker!H26,Rækker!H35,IF(J3=Rækker!J26,Rækker!J35,IF(J3=Rækker!L26,Rækker!L35,IF(J3=Rækker!N26,Rækker!N35,IF(J3=Rækker!P26,Rækker!P35,CN6))))))))</f>
        <v>0</v>
      </c>
      <c r="CN6" s="16">
        <f>IF(J3=Rækker!R26,Rækker!R35,IF(J3=Rækker!T26,Rækker!T35,IF(J3=Rækker!V26,Rækker!V35,IF(J3=Rækker!X26,Rækker!X35,IF(J3=Rækker!Z26,Rækker!Z35,IF(J3=Rækker!AB26,Rækker!AB35,IF(J3=Rækker!AD26,Rækker!AD35,IF(J3=Rækker!AF26,Rækker!AF35,CO6))))))))</f>
        <v>0</v>
      </c>
      <c r="CO6" s="16">
        <f>IF(J3=Rækker!AH26,Rækker!AH35,IF(J3=Rækker!AJ26,Rækker!AJ35,IF(J3=Rækker!AL26,Rækker!AL35,IF(J3=Rækker!AN26,Rækker!AN35,0))))</f>
        <v>0</v>
      </c>
      <c r="CP6" s="16">
        <f>IF(P3=Rækker!B26,Rækker!B35,IF(P3=Rækker!D26,Rækker!D35,IF(P3=Rækker!F26,Rækker!F35,IF(P3=Rækker!H26,Rækker!H35,IF(P3=Rækker!J26,Rækker!J35,IF(P3=Rækker!L26,Rækker!L35,IF(P3=Rækker!N26,Rækker!N35,IF(P3=Rækker!P26,Rækker!P35,CQ6))))))))</f>
        <v>1</v>
      </c>
      <c r="CQ6" s="16">
        <f>IF(P3=Rækker!R26,Rækker!R35,IF(P3=Rækker!T26,Rækker!T35,IF(P3=Rækker!V26,Rækker!V35,IF(P3=Rækker!X26,Rækker!X35,IF(P3=Rækker!Z26,Rækker!Z35,IF(P3=Rækker!AB26,Rækker!AB35,IF(P3=Rækker!AD26,Rækker!AD35,IF(P3=Rækker!AF26,Rækker!AF35,CR6))))))))</f>
        <v>0</v>
      </c>
      <c r="CR6" s="16">
        <f>IF(P3=Rækker!AH26,Rækker!AH35,IF(P3=Rækker!AJ26,Rækker!AJ35,IF(P3=Rækker!AL26,Rækker!AL35,IF(P3=Rækker!AN26,Rækker!AN35,0))))</f>
        <v>0</v>
      </c>
      <c r="CS6" s="16">
        <f>IF(V3=Rækker!B26,Rækker!B35,IF(V3=Rækker!D26,Rækker!D35,IF(V3=Rækker!F26,Rækker!F35,IF(V3=Rækker!H26,Rækker!H35,IF(V3=Rækker!J26,Rækker!J35,IF(V3=Rækker!L26,Rækker!L35,IF(V3=Rækker!N26,Rækker!N35,IF(V3=Rækker!P26,Rækker!P35,CT6))))))))</f>
        <v>1</v>
      </c>
      <c r="CT6" s="16">
        <f>IF(V3=Rækker!R26,Rækker!R35,IF(V3=Rækker!T26,Rækker!T35,IF(V3=Rækker!V26,Rækker!V35,IF(V3=Rækker!X26,Rækker!X35,IF(V3=Rækker!Z26,Rækker!Z35,IF(V3=Rækker!AB26,Rækker!AB35,IF(V3=Rækker!AD26,Rækker!AD35,IF(V3=Rækker!AF26,Rækker!AF35,CU6))))))))</f>
        <v>1</v>
      </c>
      <c r="CU6" s="16">
        <f>IF(V3=Rækker!AH26,Rækker!AH35,IF(V3=Rækker!AJ26,Rækker!AJ35,IF(V3=Rækker!AL26,Rækker!AL35,IF(V3=Rækker!AN26,Rækker!AN35,0))))</f>
        <v>0</v>
      </c>
      <c r="CV6" s="16">
        <f>IF(AB3=Rækker!B26,Rækker!B35,IF(AB3=Rækker!D26,Rækker!D35,IF(AB3=Rækker!F26,Rækker!F35,IF(AB3=Rækker!H26,Rækker!H35,IF(AB3=Rækker!J26,Rækker!J35,IF(AB3=Rækker!L26,Rækker!L35,IF(AB3=Rækker!N26,Rækker!N35,IF(AB3=Rækker!P26,Rækker!P35,CW6))))))))</f>
        <v>1</v>
      </c>
      <c r="CW6" s="16">
        <f>IF(AB3=Rækker!R26,Rækker!R35,IF(AB3=Rækker!T26,Rækker!T35,IF(AB3=Rækker!V26,Rækker!V35,IF(AB3=Rækker!X26,Rækker!X35,IF(AB3=Rækker!Z26,Rækker!Z35,IF(AB3=Rækker!AB26,Rækker!AB35,IF(AB3=Rækker!AD26,Rækker!AD35,IF(AB3=Rækker!AF26,Rækker!AF35,CX6))))))))</f>
        <v>1</v>
      </c>
      <c r="CX6" s="16">
        <f>IF(AB3=Rækker!AH26,Rækker!AH35,IF(AB3=Rækker!AJ26,Rækker!AJ35,IF(AB3=Rækker!AL26,Rækker!AL35,IF(AB3=Rækker!AN26,Rækker!AN35,0))))</f>
        <v>1</v>
      </c>
      <c r="CY6" s="16">
        <f>IF(AH3=Rækker!B26,Rækker!B35,IF(AH3=Rækker!D26,Rækker!D35,IF(AH3=Rækker!F26,Rækker!F35,IF(AH3=Rækker!H26,Rækker!H35,IF(AH3=Rækker!J26,Rækker!J35,IF(AH3=Rækker!L26,Rækker!L35,IF(AH3=Rækker!N26,Rækker!N35,IF(AH3=Rækker!P26,Rækker!P35,CZ6))))))))</f>
        <v>1</v>
      </c>
      <c r="CZ6" s="16">
        <f>IF(AH3=Rækker!R26,Rækker!R35,IF(AH3=Rækker!T26,Rækker!T35,IF(AH3=Rækker!V26,Rækker!V35,IF(AH3=Rækker!X26,Rækker!X35,IF(AH3=Rækker!Z26,Rækker!Z35,IF(AH3=Rækker!AB26,Rækker!AB35,IF(AH3=Rækker!AD26,Rækker!AD35,IF(AH3=Rækker!AF26,Rækker!AF35,DA6))))))))</f>
        <v>1</v>
      </c>
      <c r="DA6" s="16">
        <f>IF(AH3=Rækker!AH26,Rækker!AH35,IF(AH3=Rækker!AJ26,Rækker!AJ35,IF(AH3=Rækker!AL26,Rækker!AL35,IF(AH3=Rækker!AN26,Rækker!AN35,0))))</f>
        <v>0</v>
      </c>
      <c r="DB6" s="16">
        <f>IF(AN3=Rækker!B26,Rækker!B35,IF(AN3=Rækker!D26,Rækker!D35,IF(AN3=Rækker!F26,Rækker!F35,IF(AN3=Rækker!H26,Rækker!H35,IF(AN3=Rækker!J26,Rækker!J35,IF(AN3=Rækker!L26,Rækker!L35,IF(AN3=Rækker!N26,Rækker!N35,IF(AN3=Rækker!P26,Rækker!P35,DC6))))))))</f>
        <v>1</v>
      </c>
      <c r="DC6" s="16">
        <f>IF(AN3=Rækker!R26,Rækker!R35,IF(AN3=Rækker!T26,Rækker!T35,IF(AN3=Rækker!V26,Rækker!V35,IF(AN3=Rækker!X26,Rækker!X35,IF(AN3=Rækker!Z26,Rækker!Z35,IF(AN3=Rækker!AB26,Rækker!AB35,IF(AN3=Rækker!AD26,Rækker!AD35,IF(AN3=Rækker!AF26,Rækker!AF35,DD6))))))))</f>
        <v>1</v>
      </c>
      <c r="DD6" s="16">
        <f>IF(AN3=Rækker!AH26,Rækker!AH35,IF(AN3=Rækker!AJ26,Rækker!AJ35,IF(AN3=Rækker!AL26,Rækker!AL35,IF(AN3=Rækker!AN26,Rækker!AN35,0))))</f>
        <v>0</v>
      </c>
      <c r="DE6" s="16">
        <f>IF(AT3=Rækker!B26,Rækker!B35,IF(AT3=Rækker!D26,Rækker!D35,IF(AT3=Rækker!F26,Rækker!F35,IF(AT3=Rækker!H26,Rækker!H35,IF(AT3=Rækker!J26,Rækker!J35,IF(AT3=Rækker!L26,Rækker!L35,IF(AT3=Rækker!N26,Rækker!N35,IF(AT3=Rækker!P26,Rækker!P35,DF6))))))))</f>
        <v>1</v>
      </c>
      <c r="DF6" s="16">
        <f>IF(AT3=Rækker!R26,Rækker!R35,IF(AT3=Rækker!T26,Rækker!T35,IF(AT3=Rækker!V26,Rækker!V35,IF(AT3=Rækker!X26,Rækker!X35,IF(AT3=Rækker!Z26,Rækker!Z35,IF(AT3=Rækker!AB26,Rækker!AB35,IF(AT3=Rækker!AD26,Rækker!AD35,IF(AT3=Rækker!AF26,Rækker!AF35,DG6))))))))</f>
        <v>0</v>
      </c>
      <c r="DG6" s="16">
        <f>IF(AT3=Rækker!AH26,Rækker!AH35,IF(AT3=Rækker!AJ26,Rækker!AJ35,IF(AT3=Rækker!AL26,Rækker!AL35,IF(AT3=Rækker!AN26,Rækker!AN35,0))))</f>
        <v>0</v>
      </c>
      <c r="DH6" s="16">
        <f>IF(AZ3=Rækker!B26,Rækker!B35,IF(AZ3=Rækker!D26,Rækker!D35,IF(AZ3=Rækker!F26,Rækker!F35,IF(AZ3=Rækker!H26,Rækker!H35,IF(AZ3=Rækker!J26,Rækker!J35,IF(AZ3=Rækker!L26,Rækker!L35,IF(AZ3=Rækker!N26,Rækker!N35,IF(AZ3=Rækker!P26,Rækker!P35,DI6))))))))</f>
        <v>1</v>
      </c>
      <c r="DI6" s="16">
        <f>IF(AZ3=Rækker!R26,Rækker!R35,IF(AZ3=Rækker!T26,Rækker!T35,IF(AZ3=Rækker!V26,Rækker!V35,IF(AZ3=Rækker!X26,Rækker!X35,IF(AZ3=Rækker!Z26,Rækker!Z35,IF(AZ3=Rækker!AB26,Rækker!AB35,IF(AZ3=Rækker!AD26,Rækker!AD35,IF(AZ3=Rækker!AF26,Rækker!AF35,DJ6))))))))</f>
        <v>0</v>
      </c>
      <c r="DJ6" s="16">
        <f>IF(AZ3=Rækker!AH26,Rækker!AH35,IF(AZ3=Rækker!AJ26,Rækker!AJ35,IF(AZ3=Rækker!AL26,Rækker!AL35,IF(AZ3=Rækker!AN26,Rækker!AN35,0))))</f>
        <v>0</v>
      </c>
      <c r="DK6" s="16">
        <f>IF(BF3=Rækker!B26,Rækker!B35,IF(BF3=Rækker!D26,Rækker!D35,IF(BF3=Rækker!F26,Rækker!F35,IF(BF3=Rækker!H26,Rækker!H35,IF(BF3=Rækker!J26,Rækker!J35,IF(BF3=Rækker!L26,Rækker!L35,IF(BF3=Rækker!N26,Rækker!N35,IF(BF3=Rækker!P26,Rækker!P35,DL6))))))))</f>
        <v>1</v>
      </c>
      <c r="DL6" s="16">
        <f>IF(BF3=Rækker!R26,Rækker!R35,IF(BF3=Rækker!T26,Rækker!T35,IF(BF3=Rækker!V26,Rækker!V35,IF(BF3=Rækker!X26,Rækker!X35,IF(BF3=Rækker!Z26,Rækker!Z35,IF(BF3=Rækker!AB26,Rækker!AB35,IF(BF3=Rækker!AD26,Rækker!AD35,IF(BF3=Rækker!AF26,Rækker!AF35,DM6))))))))</f>
        <v>1</v>
      </c>
      <c r="DM6" s="16">
        <f>IF(BF3=Rækker!AH26,Rækker!AH35,IF(BF3=Rækker!AJ26,Rækker!AJ35,IF(BF3=Rækker!AL26,Rækker!AL35,IF(BF3=Rækker!AN26,Rækker!AN35,0))))</f>
        <v>0</v>
      </c>
      <c r="DN6" s="16">
        <f>IF(BL3=Rækker!B26,Rækker!B35,IF(BL3=Rækker!D26,Rækker!D35,IF(BL3=Rækker!F26,Rækker!F35,IF(BL3=Rækker!H26,Rækker!H35,IF(BL3=Rækker!J26,Rækker!J35,IF(BL3=Rækker!L26,Rækker!L35,IF(BL3=Rækker!N26,Rækker!N35,IF(BL3=Rækker!P26,Rækker!P35,DO6))))))))</f>
        <v>1</v>
      </c>
      <c r="DO6" s="16">
        <f>IF(BL3=Rækker!R26,Rækker!R35,IF(BL3=Rækker!T26,Rækker!T35,IF(BL3=Rækker!V26,Rækker!V35,IF(BL3=Rækker!X26,Rækker!X35,IF(BL3=Rækker!Z26,Rækker!Z35,IF(BL3=Rækker!AB26,Rækker!AB35,IF(BL3=Rækker!AD26,Rækker!AD35,IF(BL3=Rækker!AF26,Rækker!AF35,DP6))))))))</f>
        <v>0</v>
      </c>
      <c r="DP6" s="16">
        <f>IF(BL3=Rækker!AH26,Rækker!AH35,IF(BL3=Rækker!AJ26,Rækker!AJ35,IF(BL3=Rækker!AL26,Rækker!AL35,IF(BL3=Rækker!AN26,Rækker!AN35,0))))</f>
        <v>0</v>
      </c>
    </row>
    <row r="7" spans="1:120" ht="14.45" customHeight="1" x14ac:dyDescent="0.15">
      <c r="A7" s="104"/>
      <c r="B7" s="105"/>
      <c r="C7" s="105"/>
      <c r="D7" s="105"/>
      <c r="E7" s="105"/>
      <c r="F7" s="105"/>
      <c r="G7" s="106"/>
      <c r="H7" s="111"/>
      <c r="I7" s="113"/>
      <c r="J7" s="138"/>
      <c r="K7" s="138"/>
      <c r="L7" s="138"/>
      <c r="M7" s="138"/>
      <c r="N7" s="98"/>
      <c r="O7" s="98"/>
      <c r="P7" s="138"/>
      <c r="Q7" s="138"/>
      <c r="R7" s="138"/>
      <c r="S7" s="138"/>
      <c r="T7" s="127"/>
      <c r="U7" s="113"/>
      <c r="V7" s="137"/>
      <c r="W7" s="137"/>
      <c r="X7" s="137"/>
      <c r="Y7" s="137"/>
      <c r="Z7" s="98"/>
      <c r="AA7" s="98"/>
      <c r="AB7" s="138"/>
      <c r="AC7" s="138"/>
      <c r="AD7" s="138"/>
      <c r="AE7" s="138"/>
      <c r="AF7" s="127"/>
      <c r="AG7" s="113"/>
      <c r="AH7" s="138"/>
      <c r="AI7" s="138"/>
      <c r="AJ7" s="138"/>
      <c r="AK7" s="138"/>
      <c r="AL7" s="98"/>
      <c r="AM7" s="98"/>
      <c r="AN7" s="138"/>
      <c r="AO7" s="138"/>
      <c r="AP7" s="138"/>
      <c r="AQ7" s="138"/>
      <c r="AR7" s="127"/>
      <c r="AS7" s="113"/>
      <c r="AT7" s="138"/>
      <c r="AU7" s="138"/>
      <c r="AV7" s="138"/>
      <c r="AW7" s="138"/>
      <c r="AX7" s="98"/>
      <c r="AY7" s="98"/>
      <c r="AZ7" s="138"/>
      <c r="BA7" s="138"/>
      <c r="BB7" s="138"/>
      <c r="BC7" s="138"/>
      <c r="BD7" s="127"/>
      <c r="BE7" s="113"/>
      <c r="BF7" s="138"/>
      <c r="BG7" s="138"/>
      <c r="BH7" s="138"/>
      <c r="BI7" s="138"/>
      <c r="BJ7" s="98"/>
      <c r="BK7" s="98"/>
      <c r="BL7" s="138"/>
      <c r="BM7" s="138"/>
      <c r="BN7" s="138"/>
      <c r="BO7" s="138"/>
      <c r="BP7" s="127"/>
      <c r="BQ7" s="17"/>
      <c r="BR7" s="185" t="str">
        <f>IF(CG14=13,DB!E20,DB!A20)</f>
        <v>Cottee</v>
      </c>
      <c r="BS7" s="185"/>
      <c r="BT7" s="16" t="s">
        <v>20</v>
      </c>
      <c r="BU7" s="139" t="str">
        <f>IF(CG14=13,DB!F20,DB!B20)</f>
        <v>Halvor</v>
      </c>
      <c r="BV7" s="139"/>
      <c r="BW7" s="139"/>
      <c r="BX7" s="139"/>
      <c r="BY7" s="139"/>
      <c r="BZ7" s="139"/>
      <c r="CA7" s="139"/>
      <c r="CB7" s="21">
        <f>IF(CG14=13,DB!G20,DB!C20)</f>
        <v>6</v>
      </c>
      <c r="CC7" s="16" t="s">
        <v>20</v>
      </c>
      <c r="CD7" s="22">
        <f>IF(CG14=13,DB!H20,DB!D20)</f>
        <v>7</v>
      </c>
      <c r="CE7" s="16"/>
      <c r="CF7" s="16"/>
      <c r="CG7" s="16">
        <f t="shared" si="0"/>
        <v>1</v>
      </c>
      <c r="CH7" s="16">
        <f>IF(AS9="",DE14,0)</f>
        <v>6</v>
      </c>
      <c r="CI7" s="16">
        <f>IF(AS9="",1,0)</f>
        <v>1</v>
      </c>
      <c r="CJ7" s="16" t="str">
        <f>IF(AT3=DB!K27,DB!W27,IF(AT3=DB!K28,DB!W28,IF(AT3=DB!K29,DB!W29,IF(AT3=DB!K30,DB!W30,IF(AT3=DB!K31,DB!W31,IF(AT3=DB!K32,DB!W32,IF(AT3=DB!K33,DB!W33,IF(AT3=DB!K34,DB!W34,CK7))))))))</f>
        <v/>
      </c>
      <c r="CK7" s="16" t="str">
        <f>IF(AT3=DB!K35,DB!W35,IF(AT3=DB!K36,DB!W36,IF(AT3=DB!K37,DB!W37,IF(AT3=DB!K38,DB!W38,IF(AT3=DB!K39,DB!W39,IF(AT3=DB!K40,DB!W40,IF(AT3=DB!K41,DB!W41,IF(AT3=DB!K42,DB!W42,CL7))))))))</f>
        <v/>
      </c>
      <c r="CL7" s="16" t="str">
        <f>IF(AT3=DB!K43,DB!W43,IF(AT3=DB!K44,DB!W44,IF(AT3=DB!K45,DB!W45,DB!W46)))</f>
        <v/>
      </c>
      <c r="CM7" s="16">
        <f>IF(J3=Rækker!B26,Rækker!B36,IF(J3=Rækker!D26,Rækker!D36,IF(J3=Rækker!F26,Rækker!F36,IF(J3=Rækker!H26,Rækker!H36,IF(J3=Rækker!J26,Rækker!J36,IF(J3=Rækker!L26,Rækker!L36,IF(J3=Rækker!N26,Rækker!N36,IF(J3=Rækker!P26,Rækker!P36,CN7))))))))</f>
        <v>0</v>
      </c>
      <c r="CN7" s="16">
        <f>IF(J3=Rækker!R26,Rækker!R36,IF(J3=Rækker!T26,Rækker!T36,IF(J3=Rækker!V26,Rækker!V36,IF(J3=Rækker!X26,Rækker!X36,IF(J3=Rækker!Z26,Rækker!Z36,IF(J3=Rækker!AB26,Rækker!AB36,IF(J3=Rækker!AD26,Rækker!AD36,IF(J3=Rækker!AF26,Rækker!AF36,CO7))))))))</f>
        <v>0</v>
      </c>
      <c r="CO7" s="16">
        <f>IF(J3=Rækker!AH26,Rækker!AH36,IF(J3=Rækker!AJ26,Rækker!AJ36,IF(J3=Rækker!AL26,Rækker!AL36,IF(J3=Rækker!AN26,Rækker!AN36,0))))</f>
        <v>0</v>
      </c>
      <c r="CP7" s="16">
        <f>IF(P3=Rækker!B26,Rækker!B36,IF(P3=Rækker!D26,Rækker!D36,IF(P3=Rækker!F26,Rækker!F36,IF(P3=Rækker!H26,Rækker!H36,IF(P3=Rækker!J26,Rækker!J36,IF(P3=Rækker!L26,Rækker!L36,IF(P3=Rækker!N26,Rækker!N36,IF(P3=Rækker!P26,Rækker!P36,CQ7))))))))</f>
        <v>2</v>
      </c>
      <c r="CQ7" s="16">
        <f>IF(P3=Rækker!R26,Rækker!R36,IF(P3=Rækker!T26,Rækker!T36,IF(P3=Rækker!V26,Rækker!V36,IF(P3=Rækker!X26,Rækker!X36,IF(P3=Rækker!Z26,Rækker!Z36,IF(P3=Rækker!AB26,Rækker!AB36,IF(P3=Rækker!AD26,Rækker!AD36,IF(P3=Rækker!AF26,Rækker!AF36,CR7))))))))</f>
        <v>0</v>
      </c>
      <c r="CR7" s="16">
        <f>IF(P3=Rækker!AH26,Rækker!AH36,IF(P3=Rækker!AJ26,Rækker!AJ36,IF(P3=Rækker!AL26,Rækker!AL36,IF(P3=Rækker!AN26,Rækker!AN36,0))))</f>
        <v>0</v>
      </c>
      <c r="CS7" s="16">
        <f>IF(V3=Rækker!B26,Rækker!B36,IF(V3=Rækker!D26,Rækker!D36,IF(V3=Rækker!F26,Rækker!F36,IF(V3=Rækker!H26,Rækker!H36,IF(V3=Rækker!J26,Rækker!J36,IF(V3=Rækker!L26,Rækker!L36,IF(V3=Rækker!N26,Rækker!N36,IF(V3=Rækker!P26,Rækker!P36,CT7))))))))</f>
        <v>1</v>
      </c>
      <c r="CT7" s="16">
        <f>IF(V3=Rækker!R26,Rækker!R36,IF(V3=Rækker!T26,Rækker!T36,IF(V3=Rækker!V26,Rækker!V36,IF(V3=Rækker!X26,Rækker!X36,IF(V3=Rækker!Z26,Rækker!Z36,IF(V3=Rækker!AB26,Rækker!AB36,IF(V3=Rækker!AD26,Rækker!AD36,IF(V3=Rækker!AF26,Rækker!AF36,CU7))))))))</f>
        <v>1</v>
      </c>
      <c r="CU7" s="16">
        <f>IF(V3=Rækker!AH26,Rækker!AH36,IF(V3=Rækker!AJ26,Rækker!AJ36,IF(V3=Rækker!AL26,Rækker!AL36,IF(V3=Rækker!AN26,Rækker!AN36,0))))</f>
        <v>0</v>
      </c>
      <c r="CV7" s="16">
        <f>IF(AB3=Rækker!B26,Rækker!B36,IF(AB3=Rækker!D26,Rækker!D36,IF(AB3=Rækker!F26,Rækker!F36,IF(AB3=Rækker!H26,Rækker!H36,IF(AB3=Rækker!J26,Rækker!J36,IF(AB3=Rækker!L26,Rækker!L36,IF(AB3=Rækker!N26,Rækker!N36,IF(AB3=Rækker!P26,Rækker!P36,CW7))))))))</f>
        <v>1</v>
      </c>
      <c r="CW7" s="16">
        <f>IF(AB3=Rækker!R26,Rækker!R36,IF(AB3=Rækker!T26,Rækker!T36,IF(AB3=Rækker!V26,Rækker!V36,IF(AB3=Rækker!X26,Rækker!X36,IF(AB3=Rækker!Z26,Rækker!Z36,IF(AB3=Rækker!AB26,Rækker!AB36,IF(AB3=Rækker!AD26,Rækker!AD36,IF(AB3=Rækker!AF26,Rækker!AF36,CX7))))))))</f>
        <v>1</v>
      </c>
      <c r="CX7" s="16">
        <f>IF(AB3=Rækker!AH26,Rækker!AH36,IF(AB3=Rækker!AJ26,Rækker!AJ36,IF(AB3=Rækker!AL26,Rækker!AL36,IF(AB3=Rækker!AN26,Rækker!AN36,0))))</f>
        <v>1</v>
      </c>
      <c r="CY7" s="16" t="str">
        <f>IF(AH3=Rækker!B26,Rækker!B36,IF(AH3=Rækker!D26,Rækker!D36,IF(AH3=Rækker!F26,Rækker!F36,IF(AH3=Rækker!H26,Rækker!H36,IF(AH3=Rækker!J26,Rækker!J36,IF(AH3=Rækker!L26,Rækker!L36,IF(AH3=Rækker!N26,Rækker!N36,IF(AH3=Rækker!P26,Rækker!P36,CZ7))))))))</f>
        <v>x</v>
      </c>
      <c r="CZ7" s="16" t="str">
        <f>IF(AH3=Rækker!R26,Rækker!R36,IF(AH3=Rækker!T26,Rækker!T36,IF(AH3=Rækker!V26,Rækker!V36,IF(AH3=Rækker!X26,Rækker!X36,IF(AH3=Rækker!Z26,Rækker!Z36,IF(AH3=Rækker!AB26,Rækker!AB36,IF(AH3=Rækker!AD26,Rækker!AD36,IF(AH3=Rækker!AF26,Rækker!AF36,DA7))))))))</f>
        <v>x</v>
      </c>
      <c r="DA7" s="16">
        <f>IF(AH3=Rækker!AH26,Rækker!AH36,IF(AH3=Rækker!AJ26,Rækker!AJ36,IF(AH3=Rækker!AL26,Rækker!AL36,IF(AH3=Rækker!AN26,Rækker!AN36,0))))</f>
        <v>0</v>
      </c>
      <c r="DB7" s="16">
        <f>IF(AN3=Rækker!B26,Rækker!B36,IF(AN3=Rækker!D26,Rækker!D36,IF(AN3=Rækker!F26,Rækker!F36,IF(AN3=Rækker!H26,Rækker!H36,IF(AN3=Rækker!J26,Rækker!J36,IF(AN3=Rækker!L26,Rækker!L36,IF(AN3=Rækker!N26,Rækker!N36,IF(AN3=Rækker!P26,Rækker!P36,DC7))))))))</f>
        <v>2</v>
      </c>
      <c r="DC7" s="16">
        <f>IF(AN3=Rækker!R26,Rækker!R36,IF(AN3=Rækker!T26,Rækker!T36,IF(AN3=Rækker!V26,Rækker!V36,IF(AN3=Rækker!X26,Rækker!X36,IF(AN3=Rækker!Z26,Rækker!Z36,IF(AN3=Rækker!AB26,Rækker!AB36,IF(AN3=Rækker!AD26,Rækker!AD36,IF(AN3=Rækker!AF26,Rækker!AF36,DD7))))))))</f>
        <v>2</v>
      </c>
      <c r="DD7" s="16">
        <f>IF(AN3=Rækker!AH26,Rækker!AH36,IF(AN3=Rækker!AJ26,Rækker!AJ36,IF(AN3=Rækker!AL26,Rækker!AL36,IF(AN3=Rækker!AN26,Rækker!AN36,0))))</f>
        <v>0</v>
      </c>
      <c r="DE7" s="16">
        <f>IF(AT3=Rækker!B26,Rækker!B36,IF(AT3=Rækker!D26,Rækker!D36,IF(AT3=Rækker!F26,Rækker!F36,IF(AT3=Rækker!H26,Rækker!H36,IF(AT3=Rækker!J26,Rækker!J36,IF(AT3=Rækker!L26,Rækker!L36,IF(AT3=Rækker!N26,Rækker!N36,IF(AT3=Rækker!P26,Rækker!P36,DF7))))))))</f>
        <v>2</v>
      </c>
      <c r="DF7" s="16">
        <f>IF(AT3=Rækker!R26,Rækker!R36,IF(AT3=Rækker!T26,Rækker!T36,IF(AT3=Rækker!V26,Rækker!V36,IF(AT3=Rækker!X26,Rækker!X36,IF(AT3=Rækker!Z26,Rækker!Z36,IF(AT3=Rækker!AB26,Rækker!AB36,IF(AT3=Rækker!AD26,Rækker!AD36,IF(AT3=Rækker!AF26,Rækker!AF36,DG7))))))))</f>
        <v>0</v>
      </c>
      <c r="DG7" s="16">
        <f>IF(AT3=Rækker!AH26,Rækker!AH36,IF(AT3=Rækker!AJ26,Rækker!AJ36,IF(AT3=Rækker!AL26,Rækker!AL36,IF(AT3=Rækker!AN26,Rækker!AN36,0))))</f>
        <v>0</v>
      </c>
      <c r="DH7" s="16">
        <f>IF(AZ3=Rækker!B26,Rækker!B36,IF(AZ3=Rækker!D26,Rækker!D36,IF(AZ3=Rækker!F26,Rækker!F36,IF(AZ3=Rækker!H26,Rækker!H36,IF(AZ3=Rækker!J26,Rækker!J36,IF(AZ3=Rækker!L26,Rækker!L36,IF(AZ3=Rækker!N26,Rækker!N36,IF(AZ3=Rækker!P26,Rækker!P36,DI7))))))))</f>
        <v>2</v>
      </c>
      <c r="DI7" s="16">
        <f>IF(AZ3=Rækker!R26,Rækker!R36,IF(AZ3=Rækker!T26,Rækker!T36,IF(AZ3=Rækker!V26,Rækker!V36,IF(AZ3=Rækker!X26,Rækker!X36,IF(AZ3=Rækker!Z26,Rækker!Z36,IF(AZ3=Rækker!AB26,Rækker!AB36,IF(AZ3=Rækker!AD26,Rækker!AD36,IF(AZ3=Rækker!AF26,Rækker!AF36,DJ7))))))))</f>
        <v>0</v>
      </c>
      <c r="DJ7" s="16">
        <f>IF(AZ3=Rækker!AH26,Rækker!AH36,IF(AZ3=Rækker!AJ26,Rækker!AJ36,IF(AZ3=Rækker!AL26,Rækker!AL36,IF(AZ3=Rækker!AN26,Rækker!AN36,0))))</f>
        <v>0</v>
      </c>
      <c r="DK7" s="16">
        <f>IF(BF3=Rækker!B26,Rækker!B36,IF(BF3=Rækker!D26,Rækker!D36,IF(BF3=Rækker!F26,Rækker!F36,IF(BF3=Rækker!H26,Rækker!H36,IF(BF3=Rækker!J26,Rækker!J36,IF(BF3=Rækker!L26,Rækker!L36,IF(BF3=Rækker!N26,Rækker!N36,IF(BF3=Rækker!P26,Rækker!P36,DL7))))))))</f>
        <v>2</v>
      </c>
      <c r="DL7" s="16">
        <f>IF(BF3=Rækker!R26,Rækker!R36,IF(BF3=Rækker!T26,Rækker!T36,IF(BF3=Rækker!V26,Rækker!V36,IF(BF3=Rækker!X26,Rækker!X36,IF(BF3=Rækker!Z26,Rækker!Z36,IF(BF3=Rækker!AB26,Rækker!AB36,IF(BF3=Rækker!AD26,Rækker!AD36,IF(BF3=Rækker!AF26,Rækker!AF36,DM7))))))))</f>
        <v>2</v>
      </c>
      <c r="DM7" s="16">
        <f>IF(BF3=Rækker!AH26,Rækker!AH36,IF(BF3=Rækker!AJ26,Rækker!AJ36,IF(BF3=Rækker!AL26,Rækker!AL36,IF(BF3=Rækker!AN26,Rækker!AN36,0))))</f>
        <v>0</v>
      </c>
      <c r="DN7" s="16">
        <f>IF(BL3=Rækker!B26,Rækker!B36,IF(BL3=Rækker!D26,Rækker!D36,IF(BL3=Rækker!F26,Rækker!F36,IF(BL3=Rækker!H26,Rækker!H36,IF(BL3=Rækker!J26,Rækker!J36,IF(BL3=Rækker!L26,Rækker!L36,IF(BL3=Rækker!N26,Rækker!N36,IF(BL3=Rækker!P26,Rækker!P36,DO7))))))))</f>
        <v>1</v>
      </c>
      <c r="DO7" s="16">
        <f>IF(BL3=Rækker!R26,Rækker!R36,IF(BL3=Rækker!T26,Rækker!T36,IF(BL3=Rækker!V26,Rækker!V36,IF(BL3=Rækker!X26,Rækker!X36,IF(BL3=Rækker!Z26,Rækker!Z36,IF(BL3=Rækker!AB26,Rækker!AB36,IF(BL3=Rækker!AD26,Rækker!AD36,IF(BL3=Rækker!AF26,Rækker!AF36,DP7))))))))</f>
        <v>0</v>
      </c>
      <c r="DP7" s="16">
        <f>IF(BL3=Rækker!AH26,Rækker!AH36,IF(BL3=Rækker!AJ26,Rækker!AJ36,IF(BL3=Rækker!AL26,Rækker!AL36,IF(BL3=Rækker!AN26,Rækker!AN36,0))))</f>
        <v>0</v>
      </c>
    </row>
    <row r="8" spans="1:120" ht="14.45" customHeight="1" x14ac:dyDescent="0.15">
      <c r="A8" s="104"/>
      <c r="B8" s="105"/>
      <c r="C8" s="105"/>
      <c r="D8" s="105"/>
      <c r="E8" s="105"/>
      <c r="F8" s="105"/>
      <c r="G8" s="106"/>
      <c r="H8" s="111"/>
      <c r="I8" s="113"/>
      <c r="J8" s="138"/>
      <c r="K8" s="138"/>
      <c r="L8" s="138"/>
      <c r="M8" s="138"/>
      <c r="N8" s="98"/>
      <c r="O8" s="98"/>
      <c r="P8" s="138"/>
      <c r="Q8" s="138"/>
      <c r="R8" s="138"/>
      <c r="S8" s="138"/>
      <c r="T8" s="127"/>
      <c r="U8" s="113"/>
      <c r="V8" s="137"/>
      <c r="W8" s="137"/>
      <c r="X8" s="137"/>
      <c r="Y8" s="137"/>
      <c r="Z8" s="98"/>
      <c r="AA8" s="98"/>
      <c r="AB8" s="138"/>
      <c r="AC8" s="138"/>
      <c r="AD8" s="138"/>
      <c r="AE8" s="138"/>
      <c r="AF8" s="127"/>
      <c r="AG8" s="113"/>
      <c r="AH8" s="138"/>
      <c r="AI8" s="138"/>
      <c r="AJ8" s="138"/>
      <c r="AK8" s="138"/>
      <c r="AL8" s="98"/>
      <c r="AM8" s="98"/>
      <c r="AN8" s="138"/>
      <c r="AO8" s="138"/>
      <c r="AP8" s="138"/>
      <c r="AQ8" s="138"/>
      <c r="AR8" s="127"/>
      <c r="AS8" s="113"/>
      <c r="AT8" s="138"/>
      <c r="AU8" s="138"/>
      <c r="AV8" s="138"/>
      <c r="AW8" s="138"/>
      <c r="AX8" s="98"/>
      <c r="AY8" s="98"/>
      <c r="AZ8" s="138"/>
      <c r="BA8" s="138"/>
      <c r="BB8" s="138"/>
      <c r="BC8" s="138"/>
      <c r="BD8" s="127"/>
      <c r="BE8" s="113"/>
      <c r="BF8" s="138"/>
      <c r="BG8" s="138"/>
      <c r="BH8" s="138"/>
      <c r="BI8" s="138"/>
      <c r="BJ8" s="98"/>
      <c r="BK8" s="98"/>
      <c r="BL8" s="138"/>
      <c r="BM8" s="138"/>
      <c r="BN8" s="138"/>
      <c r="BO8" s="138"/>
      <c r="BP8" s="127"/>
      <c r="BQ8" s="17"/>
      <c r="BR8" s="185" t="str">
        <f>IF(CG14=13,DB!E21,DB!A21)</f>
        <v>Kinks</v>
      </c>
      <c r="BS8" s="185"/>
      <c r="BT8" s="16" t="s">
        <v>20</v>
      </c>
      <c r="BU8" s="139" t="str">
        <f>IF(CG14=13,DB!F21,DB!B21)</f>
        <v>Fox</v>
      </c>
      <c r="BV8" s="139"/>
      <c r="BW8" s="139"/>
      <c r="BX8" s="139"/>
      <c r="BY8" s="139"/>
      <c r="BZ8" s="139"/>
      <c r="CA8" s="139"/>
      <c r="CB8" s="21">
        <f>IF(CG14=13,DB!G21,DB!C21)</f>
        <v>7</v>
      </c>
      <c r="CC8" s="16" t="s">
        <v>20</v>
      </c>
      <c r="CD8" s="22">
        <f>IF(CG14=13,DB!H21,DB!D21)</f>
        <v>7</v>
      </c>
      <c r="CE8" s="16"/>
      <c r="CF8" s="16"/>
      <c r="CG8" s="16">
        <f t="shared" si="0"/>
        <v>1</v>
      </c>
      <c r="CH8" s="16">
        <f>IF(AY9="",DH14,0)</f>
        <v>7</v>
      </c>
      <c r="CI8" s="16">
        <f>IF(AY9="",1,0)</f>
        <v>1</v>
      </c>
      <c r="CJ8" s="16" t="str">
        <f>IF(AZ3=DB!K27,DB!W27,IF(AZ3=DB!K28,DB!W28,IF(AZ3=DB!K29,DB!W29,IF(AZ3=DB!K30,DB!W30,IF(AZ3=DB!K31,DB!W31,IF(AZ3=DB!K32,DB!W32,IF(AZ3=DB!K33,DB!W33,IF(AZ3=DB!K34,DB!W34,CK8))))))))</f>
        <v/>
      </c>
      <c r="CK8" s="16" t="str">
        <f>IF(AZ3=DB!K35,DB!W35,IF(AZ3=DB!K36,DB!W36,IF(AZ3=DB!K37,DB!W37,IF(AZ3=DB!K38,DB!W38,IF(AZ3=DB!K39,DB!W39,IF(AZ3=DB!K40,DB!W40,IF(AZ3=DB!K41,DB!W41,IF(AZ3=DB!K42,DB!W42,CL8))))))))</f>
        <v/>
      </c>
      <c r="CL8" s="16" t="str">
        <f>IF(AZ3=DB!K43,DB!W43,IF(AZ3=DB!K44,DB!W44,IF(AZ3=DB!K45,DB!W45,DB!W46)))</f>
        <v/>
      </c>
      <c r="CM8" s="16">
        <f>IF(J3=Rækker!B26,Rækker!B37,IF(J3=Rækker!D26,Rækker!D37,IF(J3=Rækker!F26,Rækker!F37,IF(J3=Rækker!H26,Rækker!H37,IF(J3=Rækker!J26,Rækker!J37,IF(J3=Rækker!L26,Rækker!L37,IF(J3=Rækker!N26,Rækker!N37,IF(J3=Rækker!P26,Rækker!P37,CN8))))))))</f>
        <v>0</v>
      </c>
      <c r="CN8" s="16">
        <f>IF(J3=Rækker!R26,Rækker!R37,IF(J3=Rækker!T26,Rækker!T37,IF(J3=Rækker!V26,Rækker!V37,IF(J3=Rækker!X26,Rækker!X37,IF(J3=Rækker!Z26,Rækker!Z37,IF(J3=Rækker!AB26,Rækker!AB37,IF(J3=Rækker!AD26,Rækker!AD37,IF(J3=Rækker!AF26,Rækker!AF37,CO8))))))))</f>
        <v>0</v>
      </c>
      <c r="CO8" s="16">
        <f>IF(J3=Rækker!AH26,Rækker!AH37,IF(J3=Rækker!AJ26,Rækker!AJ37,IF(J3=Rækker!AL26,Rækker!AL37,IF(J3=Rækker!AN26,Rækker!AN37,0))))</f>
        <v>0</v>
      </c>
      <c r="CP8" s="16">
        <f>IF(P3=Rækker!B26,Rækker!B37,IF(P3=Rækker!D26,Rækker!D37,IF(P3=Rækker!F26,Rækker!F37,IF(P3=Rækker!H26,Rækker!H37,IF(P3=Rækker!J26,Rækker!J37,IF(P3=Rækker!L26,Rækker!L37,IF(P3=Rækker!N26,Rækker!N37,IF(P3=Rækker!P26,Rækker!P37,CQ8))))))))</f>
        <v>1</v>
      </c>
      <c r="CQ8" s="16">
        <f>IF(P3=Rækker!R26,Rækker!R37,IF(P3=Rækker!T26,Rækker!T37,IF(P3=Rækker!V26,Rækker!V37,IF(P3=Rækker!X26,Rækker!X37,IF(P3=Rækker!Z26,Rækker!Z37,IF(P3=Rækker!AB26,Rækker!AB37,IF(P3=Rækker!AD26,Rækker!AD37,IF(P3=Rækker!AF26,Rækker!AF37,CR8))))))))</f>
        <v>0</v>
      </c>
      <c r="CR8" s="16">
        <f>IF(P3=Rækker!AH26,Rækker!AH37,IF(P3=Rækker!AJ26,Rækker!AJ37,IF(P3=Rækker!AL26,Rækker!AL37,IF(P3=Rækker!AN26,Rækker!AN37,0))))</f>
        <v>0</v>
      </c>
      <c r="CS8" s="16">
        <f>IF(V3=Rækker!B26,Rækker!B37,IF(V3=Rækker!D26,Rækker!D37,IF(V3=Rækker!F26,Rækker!F37,IF(V3=Rækker!H26,Rækker!H37,IF(V3=Rækker!J26,Rækker!J37,IF(V3=Rækker!L26,Rækker!L37,IF(V3=Rækker!N26,Rækker!N37,IF(V3=Rækker!P26,Rækker!P37,CT8))))))))</f>
        <v>1</v>
      </c>
      <c r="CT8" s="16">
        <f>IF(V3=Rækker!R26,Rækker!R37,IF(V3=Rækker!T26,Rækker!T37,IF(V3=Rækker!V26,Rækker!V37,IF(V3=Rækker!X26,Rækker!X37,IF(V3=Rækker!Z26,Rækker!Z37,IF(V3=Rækker!AB26,Rækker!AB37,IF(V3=Rækker!AD26,Rækker!AD37,IF(V3=Rækker!AF26,Rækker!AF37,CU8))))))))</f>
        <v>1</v>
      </c>
      <c r="CU8" s="16">
        <f>IF(V3=Rækker!AH26,Rækker!AH37,IF(V3=Rækker!AJ26,Rækker!AJ37,IF(V3=Rækker!AL26,Rækker!AL37,IF(V3=Rækker!AN26,Rækker!AN37,0))))</f>
        <v>0</v>
      </c>
      <c r="CV8" s="16">
        <f>IF(AB3=Rækker!B26,Rækker!B37,IF(AB3=Rækker!D26,Rækker!D37,IF(AB3=Rækker!F26,Rækker!F37,IF(AB3=Rækker!H26,Rækker!H37,IF(AB3=Rækker!J26,Rækker!J37,IF(AB3=Rækker!L26,Rækker!L37,IF(AB3=Rækker!N26,Rækker!N37,IF(AB3=Rækker!P26,Rækker!P37,CW8))))))))</f>
        <v>1</v>
      </c>
      <c r="CW8" s="16">
        <f>IF(AB3=Rækker!R26,Rækker!R37,IF(AB3=Rækker!T26,Rækker!T37,IF(AB3=Rækker!V26,Rækker!V37,IF(AB3=Rækker!X26,Rækker!X37,IF(AB3=Rækker!Z26,Rækker!Z37,IF(AB3=Rækker!AB26,Rækker!AB37,IF(AB3=Rækker!AD26,Rækker!AD37,IF(AB3=Rækker!AF26,Rækker!AF37,CX8))))))))</f>
        <v>1</v>
      </c>
      <c r="CX8" s="16">
        <f>IF(AB3=Rækker!AH26,Rækker!AH37,IF(AB3=Rækker!AJ26,Rækker!AJ37,IF(AB3=Rækker!AL26,Rækker!AL37,IF(AB3=Rækker!AN26,Rækker!AN37,0))))</f>
        <v>1</v>
      </c>
      <c r="CY8" s="16">
        <f>IF(AH3=Rækker!B26,Rækker!B37,IF(AH3=Rækker!D26,Rækker!D37,IF(AH3=Rækker!F26,Rækker!F37,IF(AH3=Rækker!H26,Rækker!H37,IF(AH3=Rækker!J26,Rækker!J37,IF(AH3=Rækker!L26,Rækker!L37,IF(AH3=Rækker!N26,Rækker!N37,IF(AH3=Rækker!P26,Rækker!P37,CZ8))))))))</f>
        <v>1</v>
      </c>
      <c r="CZ8" s="16">
        <f>IF(AH3=Rækker!R26,Rækker!R37,IF(AH3=Rækker!T26,Rækker!T37,IF(AH3=Rækker!V26,Rækker!V37,IF(AH3=Rækker!X26,Rækker!X37,IF(AH3=Rækker!Z26,Rækker!Z37,IF(AH3=Rækker!AB26,Rækker!AB37,IF(AH3=Rækker!AD26,Rækker!AD37,IF(AH3=Rækker!AF26,Rækker!AF37,DA8))))))))</f>
        <v>1</v>
      </c>
      <c r="DA8" s="16">
        <f>IF(AH3=Rækker!AH26,Rækker!AH37,IF(AH3=Rækker!AJ26,Rækker!AJ37,IF(AH3=Rækker!AL26,Rækker!AL37,IF(AH3=Rækker!AN26,Rækker!AN37,0))))</f>
        <v>0</v>
      </c>
      <c r="DB8" s="16">
        <f>IF(AN3=Rækker!B26,Rækker!B37,IF(AN3=Rækker!D26,Rækker!D37,IF(AN3=Rækker!F26,Rækker!F37,IF(AN3=Rækker!H26,Rækker!H37,IF(AN3=Rækker!J26,Rækker!J37,IF(AN3=Rækker!L26,Rækker!L37,IF(AN3=Rækker!N26,Rækker!N37,IF(AN3=Rækker!P26,Rækker!P37,DC8))))))))</f>
        <v>1</v>
      </c>
      <c r="DC8" s="16">
        <f>IF(AN3=Rækker!R26,Rækker!R37,IF(AN3=Rækker!T26,Rækker!T37,IF(AN3=Rækker!V26,Rækker!V37,IF(AN3=Rækker!X26,Rækker!X37,IF(AN3=Rækker!Z26,Rækker!Z37,IF(AN3=Rækker!AB26,Rækker!AB37,IF(AN3=Rækker!AD26,Rækker!AD37,IF(AN3=Rækker!AF26,Rækker!AF37,DD8))))))))</f>
        <v>1</v>
      </c>
      <c r="DD8" s="16">
        <f>IF(AN3=Rækker!AH26,Rækker!AH37,IF(AN3=Rækker!AJ26,Rækker!AJ37,IF(AN3=Rækker!AL26,Rækker!AL37,IF(AN3=Rækker!AN26,Rækker!AN37,0))))</f>
        <v>0</v>
      </c>
      <c r="DE8" s="16">
        <f>IF(AT3=Rækker!B26,Rækker!B37,IF(AT3=Rækker!D26,Rækker!D37,IF(AT3=Rækker!F26,Rækker!F37,IF(AT3=Rækker!H26,Rækker!H37,IF(AT3=Rækker!J26,Rækker!J37,IF(AT3=Rækker!L26,Rækker!L37,IF(AT3=Rækker!N26,Rækker!N37,IF(AT3=Rækker!P26,Rækker!P37,DF8))))))))</f>
        <v>1</v>
      </c>
      <c r="DF8" s="16">
        <f>IF(AT3=Rækker!R26,Rækker!R37,IF(AT3=Rækker!T26,Rækker!T37,IF(AT3=Rækker!V26,Rækker!V37,IF(AT3=Rækker!X26,Rækker!X37,IF(AT3=Rækker!Z26,Rækker!Z37,IF(AT3=Rækker!AB26,Rækker!AB37,IF(AT3=Rækker!AD26,Rækker!AD37,IF(AT3=Rækker!AF26,Rækker!AF37,DG8))))))))</f>
        <v>0</v>
      </c>
      <c r="DG8" s="16">
        <f>IF(AT3=Rækker!AH26,Rækker!AH37,IF(AT3=Rækker!AJ26,Rækker!AJ37,IF(AT3=Rækker!AL26,Rækker!AL37,IF(AT3=Rækker!AN26,Rækker!AN37,0))))</f>
        <v>0</v>
      </c>
      <c r="DH8" s="16">
        <f>IF(AZ3=Rækker!B26,Rækker!B37,IF(AZ3=Rækker!D26,Rækker!D37,IF(AZ3=Rækker!F26,Rækker!F37,IF(AZ3=Rækker!H26,Rækker!H37,IF(AZ3=Rækker!J26,Rækker!J37,IF(AZ3=Rækker!L26,Rækker!L37,IF(AZ3=Rækker!N26,Rækker!N37,IF(AZ3=Rækker!P26,Rækker!P37,DI8))))))))</f>
        <v>1</v>
      </c>
      <c r="DI8" s="16">
        <f>IF(AZ3=Rækker!R26,Rækker!R37,IF(AZ3=Rækker!T26,Rækker!T37,IF(AZ3=Rækker!V26,Rækker!V37,IF(AZ3=Rækker!X26,Rækker!X37,IF(AZ3=Rækker!Z26,Rækker!Z37,IF(AZ3=Rækker!AB26,Rækker!AB37,IF(AZ3=Rækker!AD26,Rækker!AD37,IF(AZ3=Rækker!AF26,Rækker!AF37,DJ8))))))))</f>
        <v>0</v>
      </c>
      <c r="DJ8" s="16">
        <f>IF(AZ3=Rækker!AH26,Rækker!AH37,IF(AZ3=Rækker!AJ26,Rækker!AJ37,IF(AZ3=Rækker!AL26,Rækker!AL37,IF(AZ3=Rækker!AN26,Rækker!AN37,0))))</f>
        <v>0</v>
      </c>
      <c r="DK8" s="16">
        <f>IF(BF3=Rækker!B26,Rækker!B37,IF(BF3=Rækker!D26,Rækker!D37,IF(BF3=Rækker!F26,Rækker!F37,IF(BF3=Rækker!H26,Rækker!H37,IF(BF3=Rækker!J26,Rækker!J37,IF(BF3=Rækker!L26,Rækker!L37,IF(BF3=Rækker!N26,Rækker!N37,IF(BF3=Rækker!P26,Rækker!P37,DL8))))))))</f>
        <v>1</v>
      </c>
      <c r="DL8" s="16">
        <f>IF(BF3=Rækker!R26,Rækker!R37,IF(BF3=Rækker!T26,Rækker!T37,IF(BF3=Rækker!V26,Rækker!V37,IF(BF3=Rækker!X26,Rækker!X37,IF(BF3=Rækker!Z26,Rækker!Z37,IF(BF3=Rækker!AB26,Rækker!AB37,IF(BF3=Rækker!AD26,Rækker!AD37,IF(BF3=Rækker!AF26,Rækker!AF37,DM8))))))))</f>
        <v>1</v>
      </c>
      <c r="DM8" s="16">
        <f>IF(BF3=Rækker!AH26,Rækker!AH37,IF(BF3=Rækker!AJ26,Rækker!AJ37,IF(BF3=Rækker!AL26,Rækker!AL37,IF(BF3=Rækker!AN26,Rækker!AN37,0))))</f>
        <v>0</v>
      </c>
      <c r="DN8" s="16">
        <f>IF(BL3=Rækker!B26,Rækker!B37,IF(BL3=Rækker!D26,Rækker!D37,IF(BL3=Rækker!F26,Rækker!F37,IF(BL3=Rækker!H26,Rækker!H37,IF(BL3=Rækker!J26,Rækker!J37,IF(BL3=Rækker!L26,Rækker!L37,IF(BL3=Rækker!N26,Rækker!N37,IF(BL3=Rækker!P26,Rækker!P37,DO8))))))))</f>
        <v>1</v>
      </c>
      <c r="DO8" s="16">
        <f>IF(BL3=Rækker!R26,Rækker!R37,IF(BL3=Rækker!T26,Rækker!T37,IF(BL3=Rækker!V26,Rækker!V37,IF(BL3=Rækker!X26,Rækker!X37,IF(BL3=Rækker!Z26,Rækker!Z37,IF(BL3=Rækker!AB26,Rækker!AB37,IF(BL3=Rækker!AD26,Rækker!AD37,IF(BL3=Rækker!AF26,Rækker!AF37,DP8))))))))</f>
        <v>0</v>
      </c>
      <c r="DP8" s="16">
        <f>IF(BL3=Rækker!AH26,Rækker!AH37,IF(BL3=Rækker!AJ26,Rækker!AJ37,IF(BL3=Rækker!AL26,Rækker!AL37,IF(BL3=Rækker!AN26,Rækker!AN37,0))))</f>
        <v>0</v>
      </c>
    </row>
    <row r="9" spans="1:120" ht="14.45" customHeight="1" thickBot="1" x14ac:dyDescent="0.2">
      <c r="A9" s="104"/>
      <c r="B9" s="105"/>
      <c r="C9" s="105"/>
      <c r="D9" s="105"/>
      <c r="E9" s="105"/>
      <c r="F9" s="105"/>
      <c r="G9" s="106"/>
      <c r="H9" s="111"/>
      <c r="I9" s="116" t="str">
        <f>CJ1</f>
        <v>Res 1</v>
      </c>
      <c r="J9" s="114"/>
      <c r="K9" s="114"/>
      <c r="L9" s="114"/>
      <c r="M9" s="114"/>
      <c r="N9" s="114"/>
      <c r="O9" s="114" t="str">
        <f>CJ2</f>
        <v/>
      </c>
      <c r="P9" s="114"/>
      <c r="Q9" s="114"/>
      <c r="R9" s="114"/>
      <c r="S9" s="114"/>
      <c r="T9" s="115"/>
      <c r="U9" s="116" t="str">
        <f>CJ3</f>
        <v/>
      </c>
      <c r="V9" s="114"/>
      <c r="W9" s="114"/>
      <c r="X9" s="114"/>
      <c r="Y9" s="114"/>
      <c r="Z9" s="114"/>
      <c r="AA9" s="114" t="str">
        <f>CJ4</f>
        <v/>
      </c>
      <c r="AB9" s="114"/>
      <c r="AC9" s="114"/>
      <c r="AD9" s="114"/>
      <c r="AE9" s="114"/>
      <c r="AF9" s="115"/>
      <c r="AG9" s="116" t="str">
        <f>CJ5</f>
        <v/>
      </c>
      <c r="AH9" s="114"/>
      <c r="AI9" s="114"/>
      <c r="AJ9" s="114"/>
      <c r="AK9" s="114"/>
      <c r="AL9" s="114"/>
      <c r="AM9" s="114" t="str">
        <f>CJ6</f>
        <v/>
      </c>
      <c r="AN9" s="114"/>
      <c r="AO9" s="114"/>
      <c r="AP9" s="114"/>
      <c r="AQ9" s="114"/>
      <c r="AR9" s="115"/>
      <c r="AS9" s="116" t="str">
        <f>CJ7</f>
        <v/>
      </c>
      <c r="AT9" s="114"/>
      <c r="AU9" s="114"/>
      <c r="AV9" s="114"/>
      <c r="AW9" s="114"/>
      <c r="AX9" s="114"/>
      <c r="AY9" s="114" t="str">
        <f>CJ8</f>
        <v/>
      </c>
      <c r="AZ9" s="114"/>
      <c r="BA9" s="114"/>
      <c r="BB9" s="114"/>
      <c r="BC9" s="114"/>
      <c r="BD9" s="115"/>
      <c r="BE9" s="116" t="str">
        <f>CJ9</f>
        <v/>
      </c>
      <c r="BF9" s="114"/>
      <c r="BG9" s="114"/>
      <c r="BH9" s="114"/>
      <c r="BI9" s="114"/>
      <c r="BJ9" s="114"/>
      <c r="BK9" s="114" t="str">
        <f>CJ10</f>
        <v/>
      </c>
      <c r="BL9" s="114"/>
      <c r="BM9" s="114"/>
      <c r="BN9" s="114"/>
      <c r="BO9" s="114"/>
      <c r="BP9" s="115"/>
      <c r="BQ9" s="17"/>
      <c r="BR9" s="185" t="str">
        <f>IF(CG14=13,DB!E22,DB!A22)</f>
        <v>Far</v>
      </c>
      <c r="BS9" s="185"/>
      <c r="BT9" s="16" t="s">
        <v>20</v>
      </c>
      <c r="BU9" s="139" t="str">
        <f>IF(CG14=13,DB!F22,DB!B22)</f>
        <v>Lions</v>
      </c>
      <c r="BV9" s="139"/>
      <c r="BW9" s="139"/>
      <c r="BX9" s="139"/>
      <c r="BY9" s="139"/>
      <c r="BZ9" s="139"/>
      <c r="CA9" s="139"/>
      <c r="CB9" s="21">
        <f>IF(CG14=13,DB!G22,DB!C22)</f>
        <v>7</v>
      </c>
      <c r="CC9" s="16" t="s">
        <v>20</v>
      </c>
      <c r="CD9" s="22">
        <f>IF(CG14=13,DB!H22,DB!D22)</f>
        <v>9</v>
      </c>
      <c r="CE9" s="16"/>
      <c r="CF9" s="16"/>
      <c r="CG9" s="16">
        <f t="shared" si="0"/>
        <v>1</v>
      </c>
      <c r="CH9" s="16">
        <f>IF(BE9="",DK14,0)</f>
        <v>7</v>
      </c>
      <c r="CI9" s="16">
        <f>IF(BE9="",1,0)</f>
        <v>1</v>
      </c>
      <c r="CJ9" s="16" t="str">
        <f>IF(BF3=DB!K27,DB!W27,IF(BF3=DB!K28,DB!W28,IF(BF3=DB!K29,DB!W29,IF(BF3=DB!K30,DB!W30,IF(BF3=DB!K31,DB!W31,IF(BF3=DB!K32,DB!W32,IF(BF3=DB!K33,DB!W33,IF(BF3=DB!K34,DB!W34,CK9))))))))</f>
        <v/>
      </c>
      <c r="CK9" s="16" t="str">
        <f>IF(BF3=DB!K35,DB!W35,IF(BF3=DB!K36,DB!W36,IF(BF3=DB!K37,DB!W37,IF(BF3=DB!K38,DB!W38,IF(BF3=DB!K39,DB!W39,IF(BF3=DB!K40,DB!W40,IF(BF3=DB!K41,DB!W41,IF(BF3=DB!K42,DB!W42,CL9))))))))</f>
        <v/>
      </c>
      <c r="CL9" s="16" t="str">
        <f>IF(BF3=DB!K43,DB!W43,IF(BF3=DB!K44,DB!W44,IF(BF3=DB!K45,DB!W45,DB!W46)))</f>
        <v/>
      </c>
      <c r="CM9" s="16">
        <f>IF(J3=Rækker!B26,Rækker!B38,IF(J3=Rækker!D26,Rækker!D38,IF(J3=Rækker!F26,Rækker!F38,IF(J3=Rækker!H26,Rækker!H38,IF(J3=Rækker!J26,Rækker!J38,IF(J3=Rækker!L26,Rækker!L38,IF(J3=Rækker!N26,Rækker!N38,IF(J3=Rækker!P26,Rækker!P38,CN9))))))))</f>
        <v>0</v>
      </c>
      <c r="CN9" s="16">
        <f>IF(J3=Rækker!R26,Rækker!R38,IF(J3=Rækker!T26,Rækker!T38,IF(J3=Rækker!V26,Rækker!V38,IF(J3=Rækker!X26,Rækker!X38,IF(J3=Rækker!Z26,Rækker!Z38,IF(J3=Rækker!AB26,Rækker!AB38,IF(J3=Rækker!AD26,Rækker!AD38,IF(J3=Rækker!AF26,Rækker!AF38,CO9))))))))</f>
        <v>0</v>
      </c>
      <c r="CO9" s="16">
        <f>IF(J3=Rækker!AH26,Rækker!AH38,IF(J3=Rækker!AJ26,Rækker!AJ38,IF(J3=Rækker!AL26,Rækker!AL38,IF(J3=Rækker!AN26,Rækker!AN38,0))))</f>
        <v>0</v>
      </c>
      <c r="CP9" s="16" t="str">
        <f>IF(P3=Rækker!B26,Rækker!B38,IF(P3=Rækker!D26,Rækker!D38,IF(P3=Rækker!F26,Rækker!F38,IF(P3=Rækker!H26,Rækker!H38,IF(P3=Rækker!J26,Rækker!J38,IF(P3=Rækker!L26,Rækker!L38,IF(P3=Rækker!N26,Rækker!N38,IF(P3=Rækker!P26,Rækker!P38,CQ9))))))))</f>
        <v>x</v>
      </c>
      <c r="CQ9" s="16">
        <f>IF(P3=Rækker!R26,Rækker!R38,IF(P3=Rækker!T26,Rækker!T38,IF(P3=Rækker!V26,Rækker!V38,IF(P3=Rækker!X26,Rækker!X38,IF(P3=Rækker!Z26,Rækker!Z38,IF(P3=Rækker!AB26,Rækker!AB38,IF(P3=Rækker!AD26,Rækker!AD38,IF(P3=Rækker!AF26,Rækker!AF38,CR9))))))))</f>
        <v>0</v>
      </c>
      <c r="CR9" s="16">
        <f>IF(P3=Rækker!AH26,Rækker!AH38,IF(P3=Rækker!AJ26,Rækker!AJ38,IF(P3=Rækker!AL26,Rækker!AL38,IF(P3=Rækker!AN26,Rækker!AN38,0))))</f>
        <v>0</v>
      </c>
      <c r="CS9" s="16" t="str">
        <f>IF(V3=Rækker!B26,Rækker!B38,IF(V3=Rækker!D26,Rækker!D38,IF(V3=Rækker!F26,Rækker!F38,IF(V3=Rækker!H26,Rækker!H38,IF(V3=Rækker!J26,Rækker!J38,IF(V3=Rækker!L26,Rækker!L38,IF(V3=Rækker!N26,Rækker!N38,IF(V3=Rækker!P26,Rækker!P38,CT9))))))))</f>
        <v>x</v>
      </c>
      <c r="CT9" s="16" t="str">
        <f>IF(V3=Rækker!R26,Rækker!R38,IF(V3=Rækker!T26,Rækker!T38,IF(V3=Rækker!V26,Rækker!V38,IF(V3=Rækker!X26,Rækker!X38,IF(V3=Rækker!Z26,Rækker!Z38,IF(V3=Rækker!AB26,Rækker!AB38,IF(V3=Rækker!AD26,Rækker!AD38,IF(V3=Rækker!AF26,Rækker!AF38,CU9))))))))</f>
        <v>x</v>
      </c>
      <c r="CU9" s="16">
        <f>IF(V3=Rækker!AH26,Rækker!AH38,IF(V3=Rækker!AJ26,Rækker!AJ38,IF(V3=Rækker!AL26,Rækker!AL38,IF(V3=Rækker!AN26,Rækker!AN38,0))))</f>
        <v>0</v>
      </c>
      <c r="CV9" s="16">
        <f>IF(AB3=Rækker!B26,Rækker!B38,IF(AB3=Rækker!D26,Rækker!D38,IF(AB3=Rækker!F26,Rækker!F38,IF(AB3=Rækker!H26,Rækker!H38,IF(AB3=Rækker!J26,Rækker!J38,IF(AB3=Rækker!L26,Rækker!L38,IF(AB3=Rækker!N26,Rækker!N38,IF(AB3=Rækker!P26,Rækker!P38,CW9))))))))</f>
        <v>1</v>
      </c>
      <c r="CW9" s="16">
        <f>IF(AB3=Rækker!R26,Rækker!R38,IF(AB3=Rækker!T26,Rækker!T38,IF(AB3=Rækker!V26,Rækker!V38,IF(AB3=Rækker!X26,Rækker!X38,IF(AB3=Rækker!Z26,Rækker!Z38,IF(AB3=Rækker!AB26,Rækker!AB38,IF(AB3=Rækker!AD26,Rækker!AD38,IF(AB3=Rækker!AF26,Rækker!AF38,CX9))))))))</f>
        <v>1</v>
      </c>
      <c r="CX9" s="16">
        <f>IF(AB3=Rækker!AH26,Rækker!AH38,IF(AB3=Rækker!AJ26,Rækker!AJ38,IF(AB3=Rækker!AL26,Rækker!AL38,IF(AB3=Rækker!AN26,Rækker!AN38,0))))</f>
        <v>1</v>
      </c>
      <c r="CY9" s="16">
        <f>IF(AH3=Rækker!B26,Rækker!B38,IF(AH3=Rækker!D26,Rækker!D38,IF(AH3=Rækker!F26,Rækker!F38,IF(AH3=Rækker!H26,Rækker!H38,IF(AH3=Rækker!J26,Rækker!J38,IF(AH3=Rækker!L26,Rækker!L38,IF(AH3=Rækker!N26,Rækker!N38,IF(AH3=Rækker!P26,Rækker!P38,CZ9))))))))</f>
        <v>1</v>
      </c>
      <c r="CZ9" s="16">
        <f>IF(AH3=Rækker!R26,Rækker!R38,IF(AH3=Rækker!T26,Rækker!T38,IF(AH3=Rækker!V26,Rækker!V38,IF(AH3=Rækker!X26,Rækker!X38,IF(AH3=Rækker!Z26,Rækker!Z38,IF(AH3=Rækker!AB26,Rækker!AB38,IF(AH3=Rækker!AD26,Rækker!AD38,IF(AH3=Rækker!AF26,Rækker!AF38,DA9))))))))</f>
        <v>1</v>
      </c>
      <c r="DA9" s="16">
        <f>IF(AH3=Rækker!AH26,Rækker!AH38,IF(AH3=Rækker!AJ26,Rækker!AJ38,IF(AH3=Rækker!AL26,Rækker!AL38,IF(AH3=Rækker!AN26,Rækker!AN38,0))))</f>
        <v>0</v>
      </c>
      <c r="DB9" s="16">
        <f>IF(AN3=Rækker!B26,Rækker!B38,IF(AN3=Rækker!D26,Rækker!D38,IF(AN3=Rækker!F26,Rækker!F38,IF(AN3=Rækker!H26,Rækker!H38,IF(AN3=Rækker!J26,Rækker!J38,IF(AN3=Rækker!L26,Rækker!L38,IF(AN3=Rækker!N26,Rækker!N38,IF(AN3=Rækker!P26,Rækker!P38,DC9))))))))</f>
        <v>2</v>
      </c>
      <c r="DC9" s="16">
        <f>IF(AN3=Rækker!R26,Rækker!R38,IF(AN3=Rækker!T26,Rækker!T38,IF(AN3=Rækker!V26,Rækker!V38,IF(AN3=Rækker!X26,Rækker!X38,IF(AN3=Rækker!Z26,Rækker!Z38,IF(AN3=Rækker!AB26,Rækker!AB38,IF(AN3=Rækker!AD26,Rækker!AD38,IF(AN3=Rækker!AF26,Rækker!AF38,DD9))))))))</f>
        <v>2</v>
      </c>
      <c r="DD9" s="16">
        <f>IF(AN3=Rækker!AH26,Rækker!AH38,IF(AN3=Rækker!AJ26,Rækker!AJ38,IF(AN3=Rækker!AL26,Rækker!AL38,IF(AN3=Rækker!AN26,Rækker!AN38,0))))</f>
        <v>0</v>
      </c>
      <c r="DE9" s="16">
        <f>IF(AT3=Rækker!B26,Rækker!B38,IF(AT3=Rækker!D26,Rækker!D38,IF(AT3=Rækker!F26,Rækker!F38,IF(AT3=Rækker!H26,Rækker!H38,IF(AT3=Rækker!J26,Rækker!J38,IF(AT3=Rækker!L26,Rækker!L38,IF(AT3=Rækker!N26,Rækker!N38,IF(AT3=Rækker!P26,Rækker!P38,DF9))))))))</f>
        <v>1</v>
      </c>
      <c r="DF9" s="16">
        <f>IF(AT3=Rækker!R26,Rækker!R38,IF(AT3=Rækker!T26,Rækker!T38,IF(AT3=Rækker!V26,Rækker!V38,IF(AT3=Rækker!X26,Rækker!X38,IF(AT3=Rækker!Z26,Rækker!Z38,IF(AT3=Rækker!AB26,Rækker!AB38,IF(AT3=Rækker!AD26,Rækker!AD38,IF(AT3=Rækker!AF26,Rækker!AF38,DG9))))))))</f>
        <v>0</v>
      </c>
      <c r="DG9" s="16">
        <f>IF(AT3=Rækker!AH26,Rækker!AH38,IF(AT3=Rækker!AJ26,Rækker!AJ38,IF(AT3=Rækker!AL26,Rækker!AL38,IF(AT3=Rækker!AN26,Rækker!AN38,0))))</f>
        <v>0</v>
      </c>
      <c r="DH9" s="16">
        <f>IF(AZ3=Rækker!B26,Rækker!B38,IF(AZ3=Rækker!D26,Rækker!D38,IF(AZ3=Rækker!F26,Rækker!F38,IF(AZ3=Rækker!H26,Rækker!H38,IF(AZ3=Rækker!J26,Rækker!J38,IF(AZ3=Rækker!L26,Rækker!L38,IF(AZ3=Rækker!N26,Rækker!N38,IF(AZ3=Rækker!P26,Rækker!P38,DI9))))))))</f>
        <v>1</v>
      </c>
      <c r="DI9" s="16">
        <f>IF(AZ3=Rækker!R26,Rækker!R38,IF(AZ3=Rækker!T26,Rækker!T38,IF(AZ3=Rækker!V26,Rækker!V38,IF(AZ3=Rækker!X26,Rækker!X38,IF(AZ3=Rækker!Z26,Rækker!Z38,IF(AZ3=Rækker!AB26,Rækker!AB38,IF(AZ3=Rækker!AD26,Rækker!AD38,IF(AZ3=Rækker!AF26,Rækker!AF38,DJ9))))))))</f>
        <v>0</v>
      </c>
      <c r="DJ9" s="16">
        <f>IF(AZ3=Rækker!AH26,Rækker!AH38,IF(AZ3=Rækker!AJ26,Rækker!AJ38,IF(AZ3=Rækker!AL26,Rækker!AL38,IF(AZ3=Rækker!AN26,Rækker!AN38,0))))</f>
        <v>0</v>
      </c>
      <c r="DK9" s="16">
        <f>IF(BF3=Rækker!B26,Rækker!B38,IF(BF3=Rækker!D26,Rækker!D38,IF(BF3=Rækker!F26,Rækker!F38,IF(BF3=Rækker!H26,Rækker!H38,IF(BF3=Rækker!J26,Rækker!J38,IF(BF3=Rækker!L26,Rækker!L38,IF(BF3=Rækker!N26,Rækker!N38,IF(BF3=Rækker!P26,Rækker!P38,DL9))))))))</f>
        <v>1</v>
      </c>
      <c r="DL9" s="16">
        <f>IF(BF3=Rækker!R26,Rækker!R38,IF(BF3=Rækker!T26,Rækker!T38,IF(BF3=Rækker!V26,Rækker!V38,IF(BF3=Rækker!X26,Rækker!X38,IF(BF3=Rækker!Z26,Rækker!Z38,IF(BF3=Rækker!AB26,Rækker!AB38,IF(BF3=Rækker!AD26,Rækker!AD38,IF(BF3=Rækker!AF26,Rækker!AF38,DM9))))))))</f>
        <v>1</v>
      </c>
      <c r="DM9" s="16">
        <f>IF(BF3=Rækker!AH26,Rækker!AH38,IF(BF3=Rækker!AJ26,Rækker!AJ38,IF(BF3=Rækker!AL26,Rækker!AL38,IF(BF3=Rækker!AN26,Rækker!AN38,0))))</f>
        <v>0</v>
      </c>
      <c r="DN9" s="16">
        <f>IF(BL3=Rækker!B26,Rækker!B38,IF(BL3=Rækker!D26,Rækker!D38,IF(BL3=Rækker!F26,Rækker!F38,IF(BL3=Rækker!H26,Rækker!H38,IF(BL3=Rækker!J26,Rækker!J38,IF(BL3=Rækker!L26,Rækker!L38,IF(BL3=Rækker!N26,Rækker!N38,IF(BL3=Rækker!P26,Rækker!P38,DO9))))))))</f>
        <v>1</v>
      </c>
      <c r="DO9" s="16">
        <f>IF(BL3=Rækker!R26,Rækker!R38,IF(BL3=Rækker!T26,Rækker!T38,IF(BL3=Rækker!V26,Rækker!V38,IF(BL3=Rækker!X26,Rækker!X38,IF(BL3=Rækker!Z26,Rækker!Z38,IF(BL3=Rækker!AB26,Rækker!AB38,IF(BL3=Rækker!AD26,Rækker!AD38,IF(BL3=Rækker!AF26,Rækker!AF38,DP9))))))))</f>
        <v>0</v>
      </c>
      <c r="DP9" s="16">
        <f>IF(BL3=Rækker!AH26,Rækker!AH38,IF(BL3=Rækker!AJ26,Rækker!AJ38,IF(BL3=Rækker!AL26,Rækker!AL38,IF(BL3=Rækker!AN26,Rækker!AN38,0))))</f>
        <v>0</v>
      </c>
    </row>
    <row r="10" spans="1:120" ht="14.45" customHeight="1" thickTop="1" thickBot="1" x14ac:dyDescent="0.2">
      <c r="A10" s="107"/>
      <c r="B10" s="108"/>
      <c r="C10" s="105"/>
      <c r="D10" s="105"/>
      <c r="E10" s="105"/>
      <c r="F10" s="105"/>
      <c r="G10" s="109"/>
      <c r="H10" s="23" t="s">
        <v>22</v>
      </c>
      <c r="I10" s="153">
        <v>1</v>
      </c>
      <c r="J10" s="150"/>
      <c r="K10" s="151" t="s">
        <v>19</v>
      </c>
      <c r="L10" s="152"/>
      <c r="M10" s="153">
        <v>2</v>
      </c>
      <c r="N10" s="154"/>
      <c r="O10" s="153">
        <v>1</v>
      </c>
      <c r="P10" s="150"/>
      <c r="Q10" s="151" t="s">
        <v>19</v>
      </c>
      <c r="R10" s="152"/>
      <c r="S10" s="153">
        <v>2</v>
      </c>
      <c r="T10" s="154"/>
      <c r="U10" s="149">
        <v>1</v>
      </c>
      <c r="V10" s="150"/>
      <c r="W10" s="151" t="s">
        <v>19</v>
      </c>
      <c r="X10" s="152"/>
      <c r="Y10" s="153">
        <v>2</v>
      </c>
      <c r="Z10" s="154"/>
      <c r="AA10" s="153">
        <v>1</v>
      </c>
      <c r="AB10" s="150"/>
      <c r="AC10" s="151" t="s">
        <v>19</v>
      </c>
      <c r="AD10" s="152"/>
      <c r="AE10" s="153">
        <v>2</v>
      </c>
      <c r="AF10" s="154"/>
      <c r="AG10" s="149">
        <v>1</v>
      </c>
      <c r="AH10" s="150"/>
      <c r="AI10" s="151" t="s">
        <v>19</v>
      </c>
      <c r="AJ10" s="152"/>
      <c r="AK10" s="153">
        <v>2</v>
      </c>
      <c r="AL10" s="154"/>
      <c r="AM10" s="153">
        <v>1</v>
      </c>
      <c r="AN10" s="150"/>
      <c r="AO10" s="151" t="s">
        <v>19</v>
      </c>
      <c r="AP10" s="152"/>
      <c r="AQ10" s="153">
        <v>2</v>
      </c>
      <c r="AR10" s="154"/>
      <c r="AS10" s="149">
        <v>1</v>
      </c>
      <c r="AT10" s="150"/>
      <c r="AU10" s="151" t="s">
        <v>19</v>
      </c>
      <c r="AV10" s="152"/>
      <c r="AW10" s="153">
        <v>2</v>
      </c>
      <c r="AX10" s="154"/>
      <c r="AY10" s="153">
        <v>1</v>
      </c>
      <c r="AZ10" s="150"/>
      <c r="BA10" s="151" t="s">
        <v>19</v>
      </c>
      <c r="BB10" s="152"/>
      <c r="BC10" s="153">
        <v>2</v>
      </c>
      <c r="BD10" s="154"/>
      <c r="BE10" s="149">
        <v>1</v>
      </c>
      <c r="BF10" s="150"/>
      <c r="BG10" s="151" t="s">
        <v>19</v>
      </c>
      <c r="BH10" s="152"/>
      <c r="BI10" s="153">
        <v>2</v>
      </c>
      <c r="BJ10" s="154"/>
      <c r="BK10" s="153">
        <v>1</v>
      </c>
      <c r="BL10" s="150"/>
      <c r="BM10" s="151" t="s">
        <v>19</v>
      </c>
      <c r="BN10" s="152"/>
      <c r="BO10" s="153">
        <v>2</v>
      </c>
      <c r="BP10" s="154"/>
      <c r="BQ10" s="24"/>
      <c r="BR10" s="185" t="str">
        <f>IF(CG14=13,DB!E23,DB!A23)</f>
        <v>Nemelig</v>
      </c>
      <c r="BS10" s="185"/>
      <c r="BT10" s="16" t="s">
        <v>20</v>
      </c>
      <c r="BU10" s="139" t="str">
        <f>IF(CG14=13,DB!F23,DB!B23)</f>
        <v>Zico</v>
      </c>
      <c r="BV10" s="139"/>
      <c r="BW10" s="139"/>
      <c r="BX10" s="139"/>
      <c r="BY10" s="139"/>
      <c r="BZ10" s="139"/>
      <c r="CA10" s="139"/>
      <c r="CB10" s="21">
        <f>IF(CG14=13,DB!G23,DB!C23)</f>
        <v>7</v>
      </c>
      <c r="CC10" s="16" t="s">
        <v>20</v>
      </c>
      <c r="CD10" s="22">
        <f>IF(CG14=13,DB!H23,DB!D23)</f>
        <v>5</v>
      </c>
      <c r="CE10" s="16"/>
      <c r="CF10" s="16"/>
      <c r="CG10" s="16">
        <f t="shared" si="0"/>
        <v>1</v>
      </c>
      <c r="CH10" s="16">
        <f>IF(BK9="",DN14,0)</f>
        <v>7</v>
      </c>
      <c r="CI10" s="16">
        <f>IF(BK9="",1,0)</f>
        <v>1</v>
      </c>
      <c r="CJ10" s="16" t="str">
        <f>IF(BL3=DB!K27,DB!W27,IF(BL3=DB!K28,DB!W28,IF(BL3=DB!K29,DB!W29,IF(BL3=DB!K30,DB!W30,IF(BL3=DB!K31,DB!W31,IF(BL3=DB!K32,DB!W32,IF(BL3=DB!K33,DB!W33,IF(BL3=DB!K34,DB!W34,CK10))))))))</f>
        <v/>
      </c>
      <c r="CK10" s="16" t="str">
        <f>IF(BL3=DB!K35,DB!W35,IF(BL3=DB!K36,DB!W36,IF(BL3=DB!K37,DB!W37,IF(BL3=DB!K38,DB!W38,IF(BL3=DB!K39,DB!W39,IF(BL3=DB!K40,DB!W40,IF(BL3=DB!K41,DB!W41,IF(BL3=DB!K42,DB!W42,CL10))))))))</f>
        <v/>
      </c>
      <c r="CL10" s="16" t="str">
        <f>IF(BL3=DB!K43,DB!W43,IF(BL3=DB!K44,DB!W44,IF(BL3=DB!K45,DB!W45,DB!W46)))</f>
        <v/>
      </c>
      <c r="CM10" s="16">
        <f>IF(J3=Rækker!B26,Rækker!B39,IF(J3=Rækker!D26,Rækker!D39,IF(J3=Rækker!F26,Rækker!F39,IF(J3=Rækker!H26,Rækker!H39,IF(J3=Rækker!J26,Rækker!J39,IF(J3=Rækker!L26,Rækker!L39,IF(J3=Rækker!N26,Rækker!N39,IF(J3=Rækker!P26,Rækker!P39,CN10))))))))</f>
        <v>0</v>
      </c>
      <c r="CN10" s="16">
        <f>IF(J3=Rækker!R26,Rækker!R39,IF(J3=Rækker!T26,Rækker!T39,IF(J3=Rækker!V26,Rækker!V39,IF(J3=Rækker!X26,Rækker!X39,IF(J3=Rækker!Z26,Rækker!Z39,IF(J3=Rækker!AB26,Rækker!AB39,IF(J3=Rækker!AD26,Rækker!AD39,IF(J3=Rækker!AF26,Rækker!AF39,CO10))))))))</f>
        <v>0</v>
      </c>
      <c r="CO10" s="16">
        <f>IF(J3=Rækker!AH26,Rækker!AH39,IF(J3=Rækker!AJ26,Rækker!AJ39,IF(J3=Rækker!AL26,Rækker!AL39,IF(J3=Rækker!AN26,Rækker!AN39,0))))</f>
        <v>0</v>
      </c>
      <c r="CP10" s="16">
        <f>IF(P3=Rækker!B26,Rækker!B39,IF(P3=Rækker!D26,Rækker!D39,IF(P3=Rækker!F26,Rækker!F39,IF(P3=Rækker!H26,Rækker!H39,IF(P3=Rækker!J26,Rækker!J39,IF(P3=Rækker!L26,Rækker!L39,IF(P3=Rækker!N26,Rækker!N39,IF(P3=Rækker!P26,Rækker!P39,CQ10))))))))</f>
        <v>1</v>
      </c>
      <c r="CQ10" s="16">
        <f>IF(P3=Rækker!R26,Rækker!R39,IF(P3=Rækker!T26,Rækker!T39,IF(P3=Rækker!V26,Rækker!V39,IF(P3=Rækker!X26,Rækker!X39,IF(P3=Rækker!Z26,Rækker!Z39,IF(P3=Rækker!AB26,Rækker!AB39,IF(P3=Rækker!AD26,Rækker!AD39,IF(P3=Rækker!AF26,Rækker!AF39,CR10))))))))</f>
        <v>0</v>
      </c>
      <c r="CR10" s="16">
        <f>IF(P3=Rækker!AH26,Rækker!AH39,IF(P3=Rækker!AJ26,Rækker!AJ39,IF(P3=Rækker!AL26,Rækker!AL39,IF(P3=Rækker!AN26,Rækker!AN39,0))))</f>
        <v>0</v>
      </c>
      <c r="CS10" s="16">
        <f>IF(V3=Rækker!B26,Rækker!B39,IF(V3=Rækker!D26,Rækker!D39,IF(V3=Rækker!F26,Rækker!F39,IF(V3=Rækker!H26,Rækker!H39,IF(V3=Rækker!J26,Rækker!J39,IF(V3=Rækker!L26,Rækker!L39,IF(V3=Rækker!N26,Rækker!N39,IF(V3=Rækker!P26,Rækker!P39,CT10))))))))</f>
        <v>1</v>
      </c>
      <c r="CT10" s="16">
        <f>IF(V3=Rækker!R26,Rækker!R39,IF(V3=Rækker!T26,Rækker!T39,IF(V3=Rækker!V26,Rækker!V39,IF(V3=Rækker!X26,Rækker!X39,IF(V3=Rækker!Z26,Rækker!Z39,IF(V3=Rækker!AB26,Rækker!AB39,IF(V3=Rækker!AD26,Rækker!AD39,IF(V3=Rækker!AF26,Rækker!AF39,CU10))))))))</f>
        <v>1</v>
      </c>
      <c r="CU10" s="16">
        <f>IF(V3=Rækker!AH26,Rækker!AH39,IF(V3=Rækker!AJ26,Rækker!AJ39,IF(V3=Rækker!AL26,Rækker!AL39,IF(V3=Rækker!AN26,Rækker!AN39,0))))</f>
        <v>0</v>
      </c>
      <c r="CV10" s="16">
        <f>IF(AB3=Rækker!B26,Rækker!B39,IF(AB3=Rækker!D26,Rækker!D39,IF(AB3=Rækker!F26,Rækker!F39,IF(AB3=Rækker!H26,Rækker!H39,IF(AB3=Rækker!J26,Rækker!J39,IF(AB3=Rækker!L26,Rækker!L39,IF(AB3=Rækker!N26,Rækker!N39,IF(AB3=Rækker!P26,Rækker!P39,CW10))))))))</f>
        <v>1</v>
      </c>
      <c r="CW10" s="16">
        <f>IF(AB3=Rækker!R26,Rækker!R39,IF(AB3=Rækker!T26,Rækker!T39,IF(AB3=Rækker!V26,Rækker!V39,IF(AB3=Rækker!X26,Rækker!X39,IF(AB3=Rækker!Z26,Rækker!Z39,IF(AB3=Rækker!AB26,Rækker!AB39,IF(AB3=Rækker!AD26,Rækker!AD39,IF(AB3=Rækker!AF26,Rækker!AF39,CX10))))))))</f>
        <v>1</v>
      </c>
      <c r="CX10" s="16">
        <f>IF(AB3=Rækker!AH26,Rækker!AH39,IF(AB3=Rækker!AJ26,Rækker!AJ39,IF(AB3=Rækker!AL26,Rækker!AL39,IF(AB3=Rækker!AN26,Rækker!AN39,0))))</f>
        <v>1</v>
      </c>
      <c r="CY10" s="16">
        <f>IF(AH3=Rækker!B26,Rækker!B39,IF(AH3=Rækker!D26,Rækker!D39,IF(AH3=Rækker!F26,Rækker!F39,IF(AH3=Rækker!H26,Rækker!H39,IF(AH3=Rækker!J26,Rækker!J39,IF(AH3=Rækker!L26,Rækker!L39,IF(AH3=Rækker!N26,Rækker!N39,IF(AH3=Rækker!P26,Rækker!P39,CZ10))))))))</f>
        <v>1</v>
      </c>
      <c r="CZ10" s="16">
        <f>IF(AH3=Rækker!R26,Rækker!R39,IF(AH3=Rækker!T26,Rækker!T39,IF(AH3=Rækker!V26,Rækker!V39,IF(AH3=Rækker!X26,Rækker!X39,IF(AH3=Rækker!Z26,Rækker!Z39,IF(AH3=Rækker!AB26,Rækker!AB39,IF(AH3=Rækker!AD26,Rækker!AD39,IF(AH3=Rækker!AF26,Rækker!AF39,DA10))))))))</f>
        <v>1</v>
      </c>
      <c r="DA10" s="16">
        <f>IF(AH3=Rækker!AH26,Rækker!AH39,IF(AH3=Rækker!AJ26,Rækker!AJ39,IF(AH3=Rækker!AL26,Rækker!AL39,IF(AH3=Rækker!AN26,Rækker!AN39,0))))</f>
        <v>0</v>
      </c>
      <c r="DB10" s="16">
        <f>IF(AN3=Rækker!B26,Rækker!B39,IF(AN3=Rækker!D26,Rækker!D39,IF(AN3=Rækker!F26,Rækker!F39,IF(AN3=Rækker!H26,Rækker!H39,IF(AN3=Rækker!J26,Rækker!J39,IF(AN3=Rækker!L26,Rækker!L39,IF(AN3=Rækker!N26,Rækker!N39,IF(AN3=Rækker!P26,Rækker!P39,DC10))))))))</f>
        <v>1</v>
      </c>
      <c r="DC10" s="16">
        <f>IF(AN3=Rækker!R26,Rækker!R39,IF(AN3=Rækker!T26,Rækker!T39,IF(AN3=Rækker!V26,Rækker!V39,IF(AN3=Rækker!X26,Rækker!X39,IF(AN3=Rækker!Z26,Rækker!Z39,IF(AN3=Rækker!AB26,Rækker!AB39,IF(AN3=Rækker!AD26,Rækker!AD39,IF(AN3=Rækker!AF26,Rækker!AF39,DD10))))))))</f>
        <v>1</v>
      </c>
      <c r="DD10" s="16">
        <f>IF(AN3=Rækker!AH26,Rækker!AH39,IF(AN3=Rækker!AJ26,Rækker!AJ39,IF(AN3=Rækker!AL26,Rækker!AL39,IF(AN3=Rækker!AN26,Rækker!AN39,0))))</f>
        <v>0</v>
      </c>
      <c r="DE10" s="16">
        <f>IF(AT3=Rækker!B26,Rækker!B39,IF(AT3=Rækker!D26,Rækker!D39,IF(AT3=Rækker!F26,Rækker!F39,IF(AT3=Rækker!H26,Rækker!H39,IF(AT3=Rækker!J26,Rækker!J39,IF(AT3=Rækker!L26,Rækker!L39,IF(AT3=Rækker!N26,Rækker!N39,IF(AT3=Rækker!P26,Rækker!P39,DF10))))))))</f>
        <v>1</v>
      </c>
      <c r="DF10" s="16">
        <f>IF(AT3=Rækker!R26,Rækker!R39,IF(AT3=Rækker!T26,Rækker!T39,IF(AT3=Rækker!V26,Rækker!V39,IF(AT3=Rækker!X26,Rækker!X39,IF(AT3=Rækker!Z26,Rækker!Z39,IF(AT3=Rækker!AB26,Rækker!AB39,IF(AT3=Rækker!AD26,Rækker!AD39,IF(AT3=Rækker!AF26,Rækker!AF39,DG10))))))))</f>
        <v>0</v>
      </c>
      <c r="DG10" s="16">
        <f>IF(AT3=Rækker!AH26,Rækker!AH39,IF(AT3=Rækker!AJ26,Rækker!AJ39,IF(AT3=Rækker!AL26,Rækker!AL39,IF(AT3=Rækker!AN26,Rækker!AN39,0))))</f>
        <v>0</v>
      </c>
      <c r="DH10" s="16">
        <f>IF(AZ3=Rækker!B26,Rækker!B39,IF(AZ3=Rækker!D26,Rækker!D39,IF(AZ3=Rækker!F26,Rækker!F39,IF(AZ3=Rækker!H26,Rækker!H39,IF(AZ3=Rækker!J26,Rækker!J39,IF(AZ3=Rækker!L26,Rækker!L39,IF(AZ3=Rækker!N26,Rækker!N39,IF(AZ3=Rækker!P26,Rækker!P39,DI10))))))))</f>
        <v>1</v>
      </c>
      <c r="DI10" s="16">
        <f>IF(AZ3=Rækker!R26,Rækker!R39,IF(AZ3=Rækker!T26,Rækker!T39,IF(AZ3=Rækker!V26,Rækker!V39,IF(AZ3=Rækker!X26,Rækker!X39,IF(AZ3=Rækker!Z26,Rækker!Z39,IF(AZ3=Rækker!AB26,Rækker!AB39,IF(AZ3=Rækker!AD26,Rækker!AD39,IF(AZ3=Rækker!AF26,Rækker!AF39,DJ10))))))))</f>
        <v>0</v>
      </c>
      <c r="DJ10" s="16">
        <f>IF(AZ3=Rækker!AH26,Rækker!AH39,IF(AZ3=Rækker!AJ26,Rækker!AJ39,IF(AZ3=Rækker!AL26,Rækker!AL39,IF(AZ3=Rækker!AN26,Rækker!AN39,0))))</f>
        <v>0</v>
      </c>
      <c r="DK10" s="16">
        <f>IF(BF3=Rækker!B26,Rækker!B39,IF(BF3=Rækker!D26,Rækker!D39,IF(BF3=Rækker!F26,Rækker!F39,IF(BF3=Rækker!H26,Rækker!H39,IF(BF3=Rækker!J26,Rækker!J39,IF(BF3=Rækker!L26,Rækker!L39,IF(BF3=Rækker!N26,Rækker!N39,IF(BF3=Rækker!P26,Rækker!P39,DL10))))))))</f>
        <v>1</v>
      </c>
      <c r="DL10" s="16">
        <f>IF(BF3=Rækker!R26,Rækker!R39,IF(BF3=Rækker!T26,Rækker!T39,IF(BF3=Rækker!V26,Rækker!V39,IF(BF3=Rækker!X26,Rækker!X39,IF(BF3=Rækker!Z26,Rækker!Z39,IF(BF3=Rækker!AB26,Rækker!AB39,IF(BF3=Rækker!AD26,Rækker!AD39,IF(BF3=Rækker!AF26,Rækker!AF39,DM10))))))))</f>
        <v>1</v>
      </c>
      <c r="DM10" s="16">
        <f>IF(BF3=Rækker!AH26,Rækker!AH39,IF(BF3=Rækker!AJ26,Rækker!AJ39,IF(BF3=Rækker!AL26,Rækker!AL39,IF(BF3=Rækker!AN26,Rækker!AN39,0))))</f>
        <v>0</v>
      </c>
      <c r="DN10" s="16">
        <f>IF(BL3=Rækker!B26,Rækker!B39,IF(BL3=Rækker!D26,Rækker!D39,IF(BL3=Rækker!F26,Rækker!F39,IF(BL3=Rækker!H26,Rækker!H39,IF(BL3=Rækker!J26,Rækker!J39,IF(BL3=Rækker!L26,Rækker!L39,IF(BL3=Rækker!N26,Rækker!N39,IF(BL3=Rækker!P26,Rækker!P39,DO10))))))))</f>
        <v>1</v>
      </c>
      <c r="DO10" s="16">
        <f>IF(BL3=Rækker!R26,Rækker!R39,IF(BL3=Rækker!T26,Rækker!T39,IF(BL3=Rækker!V26,Rækker!V39,IF(BL3=Rækker!X26,Rækker!X39,IF(BL3=Rækker!Z26,Rækker!Z39,IF(BL3=Rækker!AB26,Rækker!AB39,IF(BL3=Rækker!AD26,Rækker!AD39,IF(BL3=Rækker!AF26,Rækker!AF39,DP10))))))))</f>
        <v>0</v>
      </c>
      <c r="DP10" s="16">
        <f>IF(BL3=Rækker!AH26,Rækker!AH39,IF(BL3=Rækker!AJ26,Rækker!AJ39,IF(BL3=Rækker!AL26,Rækker!AL39,IF(BL3=Rækker!AN26,Rækker!AN39,0))))</f>
        <v>0</v>
      </c>
    </row>
    <row r="11" spans="1:120" ht="14.45" customHeight="1" x14ac:dyDescent="0.15">
      <c r="A11" s="60"/>
      <c r="B11" s="62" t="s">
        <v>58</v>
      </c>
      <c r="C11" s="91" t="str">
        <f>CONCATENATE(Kampe!B5," - ",Kampe!D5,"..........................................................................................")</f>
        <v>Liverpool - Crystal Palace..........................................................................................</v>
      </c>
      <c r="D11" s="91"/>
      <c r="E11" s="91"/>
      <c r="F11" s="92"/>
      <c r="G11" s="61" t="s">
        <v>74</v>
      </c>
      <c r="H11" s="39">
        <f>IF('1. Division'!H11&lt;&gt;"",'1. Division'!H11,"")</f>
        <v>1</v>
      </c>
      <c r="I11" s="160" t="str">
        <f t="shared" ref="I11:I23" si="1">IF(CM1=1,1,"")</f>
        <v/>
      </c>
      <c r="J11" s="161"/>
      <c r="K11" s="162" t="str">
        <f t="shared" ref="K11:K23" si="2">IF(CM1="X","X","")</f>
        <v/>
      </c>
      <c r="L11" s="161"/>
      <c r="M11" s="162" t="str">
        <f t="shared" ref="M11:M23" si="3">IF(CM1=2,2,"")</f>
        <v/>
      </c>
      <c r="N11" s="163"/>
      <c r="O11" s="164">
        <f t="shared" ref="O11:O23" si="4">IF(CP1=1,1,"")</f>
        <v>1</v>
      </c>
      <c r="P11" s="161"/>
      <c r="Q11" s="162" t="str">
        <f t="shared" ref="Q11:Q23" si="5">IF(CP1="X","X","")</f>
        <v/>
      </c>
      <c r="R11" s="161"/>
      <c r="S11" s="162" t="str">
        <f t="shared" ref="S11:S23" si="6">IF(CP1=2,2,"")</f>
        <v/>
      </c>
      <c r="T11" s="163"/>
      <c r="U11" s="118">
        <f t="shared" ref="U11:U23" si="7">IF(CS1=1,1,"")</f>
        <v>1</v>
      </c>
      <c r="V11" s="102"/>
      <c r="W11" s="121" t="str">
        <f t="shared" ref="W11:W23" si="8">IF(CS1="X","X","")</f>
        <v/>
      </c>
      <c r="X11" s="96"/>
      <c r="Y11" s="95" t="str">
        <f t="shared" ref="Y11:Y23" si="9">IF(CS1=2,2,"")</f>
        <v/>
      </c>
      <c r="Z11" s="96"/>
      <c r="AA11" s="118">
        <f t="shared" ref="AA11:AA23" si="10">IF(CV1=1,1,"")</f>
        <v>1</v>
      </c>
      <c r="AB11" s="102"/>
      <c r="AC11" s="121" t="str">
        <f t="shared" ref="AC11:AC23" si="11">IF(CV1="X","X","")</f>
        <v/>
      </c>
      <c r="AD11" s="96"/>
      <c r="AE11" s="121" t="str">
        <f t="shared" ref="AE11:AE23" si="12">IF(CV1=2,2,"")</f>
        <v/>
      </c>
      <c r="AF11" s="103"/>
      <c r="AG11" s="118">
        <f t="shared" ref="AG11:AG23" si="13">IF(CY1=1,1,"")</f>
        <v>1</v>
      </c>
      <c r="AH11" s="102"/>
      <c r="AI11" s="121" t="str">
        <f t="shared" ref="AI11:AI23" si="14">IF(CY1="X","X","")</f>
        <v/>
      </c>
      <c r="AJ11" s="96"/>
      <c r="AK11" s="95" t="str">
        <f t="shared" ref="AK11:AK23" si="15">IF(CY1=2,2,"")</f>
        <v/>
      </c>
      <c r="AL11" s="96"/>
      <c r="AM11" s="118">
        <f t="shared" ref="AM11:AM23" si="16">IF(DB1=1,1,"")</f>
        <v>1</v>
      </c>
      <c r="AN11" s="102"/>
      <c r="AO11" s="121" t="str">
        <f t="shared" ref="AO11:AO23" si="17">IF(DB1="X","X","")</f>
        <v/>
      </c>
      <c r="AP11" s="96"/>
      <c r="AQ11" s="121" t="str">
        <f t="shared" ref="AQ11:AQ23" si="18">IF(DB1=2,2,"")</f>
        <v/>
      </c>
      <c r="AR11" s="103"/>
      <c r="AS11" s="118">
        <f t="shared" ref="AS11:AS23" si="19">IF(DE1=1,1,"")</f>
        <v>1</v>
      </c>
      <c r="AT11" s="102"/>
      <c r="AU11" s="121" t="str">
        <f t="shared" ref="AU11:AU23" si="20">IF(DE1="X","X","")</f>
        <v/>
      </c>
      <c r="AV11" s="96"/>
      <c r="AW11" s="95" t="str">
        <f t="shared" ref="AW11:AW23" si="21">IF(DE1=2,2,"")</f>
        <v/>
      </c>
      <c r="AX11" s="96"/>
      <c r="AY11" s="118">
        <f t="shared" ref="AY11:AY23" si="22">IF(DH1=1,1,"")</f>
        <v>1</v>
      </c>
      <c r="AZ11" s="102"/>
      <c r="BA11" s="121" t="str">
        <f t="shared" ref="BA11:BA23" si="23">IF(DH1="X","X","")</f>
        <v/>
      </c>
      <c r="BB11" s="96"/>
      <c r="BC11" s="121" t="str">
        <f t="shared" ref="BC11:BC23" si="24">IF(DH1=2,2,"")</f>
        <v/>
      </c>
      <c r="BD11" s="103"/>
      <c r="BE11" s="118">
        <f t="shared" ref="BE11:BE23" si="25">IF(DK1=1,1,"")</f>
        <v>1</v>
      </c>
      <c r="BF11" s="102"/>
      <c r="BG11" s="121" t="str">
        <f t="shared" ref="BG11:BG23" si="26">IF(DK1="X","X","")</f>
        <v/>
      </c>
      <c r="BH11" s="96"/>
      <c r="BI11" s="95" t="str">
        <f t="shared" ref="BI11:BI23" si="27">IF(DK1=2,2,"")</f>
        <v/>
      </c>
      <c r="BJ11" s="96"/>
      <c r="BK11" s="118">
        <f t="shared" ref="BK11:BK23" si="28">IF(DN1=1,1,"")</f>
        <v>1</v>
      </c>
      <c r="BL11" s="102"/>
      <c r="BM11" s="121" t="str">
        <f t="shared" ref="BM11:BM23" si="29">IF(DN1="X","X","")</f>
        <v/>
      </c>
      <c r="BN11" s="96"/>
      <c r="BO11" s="121" t="str">
        <f t="shared" ref="BO11:BO23" si="30">IF(DN1=2,2,"")</f>
        <v/>
      </c>
      <c r="BP11" s="103"/>
      <c r="BQ11" s="25"/>
      <c r="BR11" s="185" t="str">
        <f>IF(CG14=13,DB!E24,DB!A24)</f>
        <v>Livpool</v>
      </c>
      <c r="BS11" s="185"/>
      <c r="BT11" s="16" t="s">
        <v>20</v>
      </c>
      <c r="BU11" s="139" t="str">
        <f>IF(CG14=13,DB!F24,DB!B24)</f>
        <v>Kailua</v>
      </c>
      <c r="BV11" s="139"/>
      <c r="BW11" s="139"/>
      <c r="BX11" s="139"/>
      <c r="BY11" s="139"/>
      <c r="BZ11" s="139"/>
      <c r="CA11" s="139"/>
      <c r="CB11" s="21">
        <f>IF(CG14=13,DB!G24,DB!C24)</f>
        <v>8</v>
      </c>
      <c r="CC11" s="16" t="s">
        <v>20</v>
      </c>
      <c r="CD11" s="22">
        <f>IF(CG14=13,DB!H24,DB!D24)</f>
        <v>7</v>
      </c>
      <c r="CE11" s="16"/>
      <c r="CF11" s="16"/>
      <c r="CG11" s="16">
        <f t="shared" si="0"/>
        <v>1</v>
      </c>
      <c r="CH11" s="16">
        <f>IF(I32="",CM28,0)</f>
        <v>7</v>
      </c>
      <c r="CI11" s="16">
        <f>IF(I32="",1,0)</f>
        <v>1</v>
      </c>
      <c r="CJ11" s="16" t="str">
        <f>IF(J26=DB!K27,DB!W27,IF(J26=DB!K28,DB!W28,IF(J26=DB!K29,DB!W29,IF(J26=DB!K30,DB!W30,IF(J26=DB!K31,DB!W31,IF(J26=DB!K32,DB!W32,IF(J26=DB!K33,DB!W33,IF(J26=DB!K34,DB!W34,CK11))))))))</f>
        <v/>
      </c>
      <c r="CK11" s="16" t="str">
        <f>IF(J26=DB!K35,DB!W35,IF(J26=DB!K36,DB!W36,IF(J26=DB!K37,DB!W37,IF(J26=DB!K38,DB!W38,IF(J26=DB!K39,DB!W39,IF(J26=DB!K40,DB!W40,IF(J26=DB!K41,DB!W41,IF(J26=DB!K42,DB!W42,CL11))))))))</f>
        <v/>
      </c>
      <c r="CL11" s="16" t="str">
        <f>IF(J26=DB!K43,DB!W43,IF(J26=DB!K44,DB!W44,IF(J26=DB!K45,DB!W45,DB!W46)))</f>
        <v/>
      </c>
      <c r="CM11" s="16">
        <f>IF(J3=Rækker!B26,Rækker!B40,IF(J3=Rækker!D26,Rækker!D40,IF(J3=Rækker!F26,Rækker!F40,IF(J3=Rækker!H26,Rækker!H40,IF(J3=Rækker!J26,Rækker!J40,IF(J3=Rækker!L26,Rækker!L40,IF(J3=Rækker!N26,Rækker!N40,IF(J3=Rækker!P26,Rækker!P40,CN11))))))))</f>
        <v>0</v>
      </c>
      <c r="CN11" s="16">
        <f>IF(J3=Rækker!R26,Rækker!R40,IF(J3=Rækker!T26,Rækker!T40,IF(J3=Rækker!V26,Rækker!V40,IF(J3=Rækker!X26,Rækker!X40,IF(J3=Rækker!Z26,Rækker!Z40,IF(J3=Rækker!AB26,Rækker!AB40,IF(J3=Rækker!AD26,Rækker!AD40,IF(J3=Rækker!AF26,Rækker!AF40,CO11))))))))</f>
        <v>0</v>
      </c>
      <c r="CO11" s="16">
        <f>IF(J3=Rækker!AH26,Rækker!AH40,IF(J3=Rækker!AJ26,Rækker!AJ40,IF(J3=Rækker!AL26,Rækker!AL40,IF(J3=Rækker!AN26,Rækker!AN40,0))))</f>
        <v>0</v>
      </c>
      <c r="CP11" s="16">
        <f>IF(P3=Rækker!B26,Rækker!B40,IF(P3=Rækker!D26,Rækker!D40,IF(P3=Rækker!F26,Rækker!F40,IF(P3=Rækker!H26,Rækker!H40,IF(P3=Rækker!J26,Rækker!J40,IF(P3=Rækker!L26,Rækker!L40,IF(P3=Rækker!N26,Rækker!N40,IF(P3=Rækker!P26,Rækker!P40,CQ11))))))))</f>
        <v>1</v>
      </c>
      <c r="CQ11" s="16">
        <f>IF(P3=Rækker!R26,Rækker!R40,IF(P3=Rækker!T26,Rækker!T40,IF(P3=Rækker!V26,Rækker!V40,IF(P3=Rækker!X26,Rækker!X40,IF(P3=Rækker!Z26,Rækker!Z40,IF(P3=Rækker!AB26,Rækker!AB40,IF(P3=Rækker!AD26,Rækker!AD40,IF(P3=Rækker!AF26,Rækker!AF40,CR11))))))))</f>
        <v>0</v>
      </c>
      <c r="CR11" s="16">
        <f>IF(P3=Rækker!AH26,Rækker!AH40,IF(P3=Rækker!AJ26,Rækker!AJ40,IF(P3=Rækker!AL26,Rækker!AL40,IF(P3=Rækker!AN26,Rækker!AN40,0))))</f>
        <v>0</v>
      </c>
      <c r="CS11" s="16" t="str">
        <f>IF(V3=Rækker!B26,Rækker!B40,IF(V3=Rækker!D26,Rækker!D40,IF(V3=Rækker!F26,Rækker!F40,IF(V3=Rækker!H26,Rækker!H40,IF(V3=Rækker!J26,Rækker!J40,IF(V3=Rækker!L26,Rækker!L40,IF(V3=Rækker!N26,Rækker!N40,IF(V3=Rækker!P26,Rækker!P40,CT11))))))))</f>
        <v>x</v>
      </c>
      <c r="CT11" s="16" t="str">
        <f>IF(V3=Rækker!R26,Rækker!R40,IF(V3=Rækker!T26,Rækker!T40,IF(V3=Rækker!V26,Rækker!V40,IF(V3=Rækker!X26,Rækker!X40,IF(V3=Rækker!Z26,Rækker!Z40,IF(V3=Rækker!AB26,Rækker!AB40,IF(V3=Rækker!AD26,Rækker!AD40,IF(V3=Rækker!AF26,Rækker!AF40,CU11))))))))</f>
        <v>x</v>
      </c>
      <c r="CU11" s="16">
        <f>IF(V3=Rækker!AH26,Rækker!AH40,IF(V3=Rækker!AJ26,Rækker!AJ40,IF(V3=Rækker!AL26,Rækker!AL40,IF(V3=Rækker!AN26,Rækker!AN40,0))))</f>
        <v>0</v>
      </c>
      <c r="CV11" s="16" t="str">
        <f>IF(AB3=Rækker!B26,Rækker!B40,IF(AB3=Rækker!D26,Rækker!D40,IF(AB3=Rækker!F26,Rækker!F40,IF(AB3=Rækker!H26,Rækker!H40,IF(AB3=Rækker!J26,Rækker!J40,IF(AB3=Rækker!L26,Rækker!L40,IF(AB3=Rækker!N26,Rækker!N40,IF(AB3=Rækker!P26,Rækker!P40,CW11))))))))</f>
        <v>x</v>
      </c>
      <c r="CW11" s="16" t="str">
        <f>IF(AB3=Rækker!R26,Rækker!R40,IF(AB3=Rækker!T26,Rækker!T40,IF(AB3=Rækker!V26,Rækker!V40,IF(AB3=Rækker!X26,Rækker!X40,IF(AB3=Rækker!Z26,Rækker!Z40,IF(AB3=Rækker!AB26,Rækker!AB40,IF(AB3=Rækker!AD26,Rækker!AD40,IF(AB3=Rækker!AF26,Rækker!AF40,CX11))))))))</f>
        <v>x</v>
      </c>
      <c r="CX11" s="16" t="str">
        <f>IF(AB3=Rækker!AH26,Rækker!AH40,IF(AB3=Rækker!AJ26,Rækker!AJ40,IF(AB3=Rækker!AL26,Rækker!AL40,IF(AB3=Rækker!AN26,Rækker!AN40,0))))</f>
        <v>x</v>
      </c>
      <c r="CY11" s="16">
        <f>IF(AH3=Rækker!B26,Rækker!B40,IF(AH3=Rækker!D26,Rækker!D40,IF(AH3=Rækker!F26,Rækker!F40,IF(AH3=Rækker!H26,Rækker!H40,IF(AH3=Rækker!J26,Rækker!J40,IF(AH3=Rækker!L26,Rækker!L40,IF(AH3=Rækker!N26,Rækker!N40,IF(AH3=Rækker!P26,Rækker!P40,CZ11))))))))</f>
        <v>1</v>
      </c>
      <c r="CZ11" s="16">
        <f>IF(AH3=Rækker!R26,Rækker!R40,IF(AH3=Rækker!T26,Rækker!T40,IF(AH3=Rækker!V26,Rækker!V40,IF(AH3=Rækker!X26,Rækker!X40,IF(AH3=Rækker!Z26,Rækker!Z40,IF(AH3=Rækker!AB26,Rækker!AB40,IF(AH3=Rækker!AD26,Rækker!AD40,IF(AH3=Rækker!AF26,Rækker!AF40,DA11))))))))</f>
        <v>1</v>
      </c>
      <c r="DA11" s="16">
        <f>IF(AH3=Rækker!AH26,Rækker!AH40,IF(AH3=Rækker!AJ26,Rækker!AJ40,IF(AH3=Rækker!AL26,Rækker!AL40,IF(AH3=Rækker!AN26,Rækker!AN40,0))))</f>
        <v>0</v>
      </c>
      <c r="DB11" s="16" t="str">
        <f>IF(AN3=Rækker!B26,Rækker!B40,IF(AN3=Rækker!D26,Rækker!D40,IF(AN3=Rækker!F26,Rækker!F40,IF(AN3=Rækker!H26,Rækker!H40,IF(AN3=Rækker!J26,Rækker!J40,IF(AN3=Rækker!L26,Rækker!L40,IF(AN3=Rækker!N26,Rækker!N40,IF(AN3=Rækker!P26,Rækker!P40,DC11))))))))</f>
        <v>x</v>
      </c>
      <c r="DC11" s="16" t="str">
        <f>IF(AN3=Rækker!R26,Rækker!R40,IF(AN3=Rækker!T26,Rækker!T40,IF(AN3=Rækker!V26,Rækker!V40,IF(AN3=Rækker!X26,Rækker!X40,IF(AN3=Rækker!Z26,Rækker!Z40,IF(AN3=Rækker!AB26,Rækker!AB40,IF(AN3=Rækker!AD26,Rækker!AD40,IF(AN3=Rækker!AF26,Rækker!AF40,DD11))))))))</f>
        <v>x</v>
      </c>
      <c r="DD11" s="16">
        <f>IF(AN3=Rækker!AH26,Rækker!AH40,IF(AN3=Rækker!AJ26,Rækker!AJ40,IF(AN3=Rækker!AL26,Rækker!AL40,IF(AN3=Rækker!AN26,Rækker!AN40,0))))</f>
        <v>0</v>
      </c>
      <c r="DE11" s="16" t="str">
        <f>IF(AT3=Rækker!B26,Rækker!B40,IF(AT3=Rækker!D26,Rækker!D40,IF(AT3=Rækker!F26,Rækker!F40,IF(AT3=Rækker!H26,Rækker!H40,IF(AT3=Rækker!J26,Rækker!J40,IF(AT3=Rækker!L26,Rækker!L40,IF(AT3=Rækker!N26,Rækker!N40,IF(AT3=Rækker!P26,Rækker!P40,DF11))))))))</f>
        <v>x</v>
      </c>
      <c r="DF11" s="16">
        <f>IF(AT3=Rækker!R26,Rækker!R40,IF(AT3=Rækker!T26,Rækker!T40,IF(AT3=Rækker!V26,Rækker!V40,IF(AT3=Rækker!X26,Rækker!X40,IF(AT3=Rækker!Z26,Rækker!Z40,IF(AT3=Rækker!AB26,Rækker!AB40,IF(AT3=Rækker!AD26,Rækker!AD40,IF(AT3=Rækker!AF26,Rækker!AF40,DG11))))))))</f>
        <v>0</v>
      </c>
      <c r="DG11" s="16">
        <f>IF(AT3=Rækker!AH26,Rækker!AH40,IF(AT3=Rækker!AJ26,Rækker!AJ40,IF(AT3=Rækker!AL26,Rækker!AL40,IF(AT3=Rækker!AN26,Rækker!AN40,0))))</f>
        <v>0</v>
      </c>
      <c r="DH11" s="16">
        <f>IF(AZ3=Rækker!B26,Rækker!B40,IF(AZ3=Rækker!D26,Rækker!D40,IF(AZ3=Rækker!F26,Rækker!F40,IF(AZ3=Rækker!H26,Rækker!H40,IF(AZ3=Rækker!J26,Rækker!J40,IF(AZ3=Rækker!L26,Rækker!L40,IF(AZ3=Rækker!N26,Rækker!N40,IF(AZ3=Rækker!P26,Rækker!P40,DI11))))))))</f>
        <v>1</v>
      </c>
      <c r="DI11" s="16">
        <f>IF(AZ3=Rækker!R26,Rækker!R40,IF(AZ3=Rækker!T26,Rækker!T40,IF(AZ3=Rækker!V26,Rækker!V40,IF(AZ3=Rækker!X26,Rækker!X40,IF(AZ3=Rækker!Z26,Rækker!Z40,IF(AZ3=Rækker!AB26,Rækker!AB40,IF(AZ3=Rækker!AD26,Rækker!AD40,IF(AZ3=Rækker!AF26,Rækker!AF40,DJ11))))))))</f>
        <v>0</v>
      </c>
      <c r="DJ11" s="16">
        <f>IF(AZ3=Rækker!AH26,Rækker!AH40,IF(AZ3=Rækker!AJ26,Rækker!AJ40,IF(AZ3=Rækker!AL26,Rækker!AL40,IF(AZ3=Rækker!AN26,Rækker!AN40,0))))</f>
        <v>0</v>
      </c>
      <c r="DK11" s="16">
        <f>IF(BF3=Rækker!B26,Rækker!B40,IF(BF3=Rækker!D26,Rækker!D40,IF(BF3=Rækker!F26,Rækker!F40,IF(BF3=Rækker!H26,Rækker!H40,IF(BF3=Rækker!J26,Rækker!J40,IF(BF3=Rækker!L26,Rækker!L40,IF(BF3=Rækker!N26,Rækker!N40,IF(BF3=Rækker!P26,Rækker!P40,DL11))))))))</f>
        <v>1</v>
      </c>
      <c r="DL11" s="16">
        <f>IF(BF3=Rækker!R26,Rækker!R40,IF(BF3=Rækker!T26,Rækker!T40,IF(BF3=Rækker!V26,Rækker!V40,IF(BF3=Rækker!X26,Rækker!X40,IF(BF3=Rækker!Z26,Rækker!Z40,IF(BF3=Rækker!AB26,Rækker!AB40,IF(BF3=Rækker!AD26,Rækker!AD40,IF(BF3=Rækker!AF26,Rækker!AF40,DM11))))))))</f>
        <v>1</v>
      </c>
      <c r="DM11" s="16">
        <f>IF(BF3=Rækker!AH26,Rækker!AH40,IF(BF3=Rækker!AJ26,Rækker!AJ40,IF(BF3=Rækker!AL26,Rækker!AL40,IF(BF3=Rækker!AN26,Rækker!AN40,0))))</f>
        <v>0</v>
      </c>
      <c r="DN11" s="16" t="str">
        <f>IF(BL3=Rækker!B26,Rækker!B40,IF(BL3=Rækker!D26,Rækker!D40,IF(BL3=Rækker!F26,Rækker!F40,IF(BL3=Rækker!H26,Rækker!H40,IF(BL3=Rækker!J26,Rækker!J40,IF(BL3=Rækker!L26,Rækker!L40,IF(BL3=Rækker!N26,Rækker!N40,IF(BL3=Rækker!P26,Rækker!P40,DO11))))))))</f>
        <v>x</v>
      </c>
      <c r="DO11" s="16">
        <f>IF(BL3=Rækker!R26,Rækker!R40,IF(BL3=Rækker!T26,Rækker!T40,IF(BL3=Rækker!V26,Rækker!V40,IF(BL3=Rækker!X26,Rækker!X40,IF(BL3=Rækker!Z26,Rækker!Z40,IF(BL3=Rækker!AB26,Rækker!AB40,IF(BL3=Rækker!AD26,Rækker!AD40,IF(BL3=Rækker!AF26,Rækker!AF40,DP11))))))))</f>
        <v>0</v>
      </c>
      <c r="DP11" s="16">
        <f>IF(BL3=Rækker!AH26,Rækker!AH40,IF(BL3=Rækker!AJ26,Rækker!AJ40,IF(BL3=Rækker!AL26,Rækker!AL40,IF(BL3=Rækker!AN26,Rækker!AN40,0))))</f>
        <v>0</v>
      </c>
    </row>
    <row r="12" spans="1:120" ht="14.45" customHeight="1" x14ac:dyDescent="0.15">
      <c r="A12" s="60"/>
      <c r="B12" s="62" t="s">
        <v>59</v>
      </c>
      <c r="C12" s="91" t="str">
        <f>CONCATENATE(Kampe!B6," - ",Kampe!D6,"..........................................................................................")</f>
        <v>Wolverhampton - Tottenham..........................................................................................</v>
      </c>
      <c r="D12" s="91"/>
      <c r="E12" s="91"/>
      <c r="F12" s="92"/>
      <c r="G12" s="61" t="s">
        <v>74</v>
      </c>
      <c r="H12" s="40">
        <f>IF('1. Division'!H12&lt;&gt;"",'1. Division'!H12,"")</f>
        <v>2</v>
      </c>
      <c r="I12" s="119" t="str">
        <f t="shared" si="1"/>
        <v/>
      </c>
      <c r="J12" s="120"/>
      <c r="K12" s="122" t="str">
        <f t="shared" si="2"/>
        <v/>
      </c>
      <c r="L12" s="120"/>
      <c r="M12" s="122" t="str">
        <f t="shared" si="3"/>
        <v/>
      </c>
      <c r="N12" s="123"/>
      <c r="O12" s="124" t="str">
        <f t="shared" si="4"/>
        <v/>
      </c>
      <c r="P12" s="120"/>
      <c r="Q12" s="122" t="str">
        <f t="shared" si="5"/>
        <v/>
      </c>
      <c r="R12" s="120"/>
      <c r="S12" s="122">
        <f t="shared" si="6"/>
        <v>2</v>
      </c>
      <c r="T12" s="123"/>
      <c r="U12" s="124" t="str">
        <f t="shared" si="7"/>
        <v/>
      </c>
      <c r="V12" s="125"/>
      <c r="W12" s="122" t="str">
        <f t="shared" si="8"/>
        <v/>
      </c>
      <c r="X12" s="120"/>
      <c r="Y12" s="119">
        <f t="shared" si="9"/>
        <v>2</v>
      </c>
      <c r="Z12" s="120"/>
      <c r="AA12" s="124" t="str">
        <f t="shared" si="10"/>
        <v/>
      </c>
      <c r="AB12" s="125"/>
      <c r="AC12" s="122" t="str">
        <f t="shared" si="11"/>
        <v/>
      </c>
      <c r="AD12" s="120"/>
      <c r="AE12" s="122">
        <f t="shared" si="12"/>
        <v>2</v>
      </c>
      <c r="AF12" s="123"/>
      <c r="AG12" s="124" t="str">
        <f t="shared" si="13"/>
        <v/>
      </c>
      <c r="AH12" s="125"/>
      <c r="AI12" s="122" t="str">
        <f t="shared" si="14"/>
        <v/>
      </c>
      <c r="AJ12" s="120"/>
      <c r="AK12" s="119">
        <f t="shared" si="15"/>
        <v>2</v>
      </c>
      <c r="AL12" s="120"/>
      <c r="AM12" s="124" t="str">
        <f t="shared" si="16"/>
        <v/>
      </c>
      <c r="AN12" s="125"/>
      <c r="AO12" s="122" t="str">
        <f t="shared" si="17"/>
        <v/>
      </c>
      <c r="AP12" s="120"/>
      <c r="AQ12" s="122">
        <f t="shared" si="18"/>
        <v>2</v>
      </c>
      <c r="AR12" s="123"/>
      <c r="AS12" s="124" t="str">
        <f t="shared" si="19"/>
        <v/>
      </c>
      <c r="AT12" s="125"/>
      <c r="AU12" s="122" t="str">
        <f t="shared" si="20"/>
        <v/>
      </c>
      <c r="AV12" s="120"/>
      <c r="AW12" s="119">
        <f t="shared" si="21"/>
        <v>2</v>
      </c>
      <c r="AX12" s="120"/>
      <c r="AY12" s="124" t="str">
        <f t="shared" si="22"/>
        <v/>
      </c>
      <c r="AZ12" s="125"/>
      <c r="BA12" s="122" t="str">
        <f t="shared" si="23"/>
        <v/>
      </c>
      <c r="BB12" s="120"/>
      <c r="BC12" s="122">
        <f t="shared" si="24"/>
        <v>2</v>
      </c>
      <c r="BD12" s="123"/>
      <c r="BE12" s="124" t="str">
        <f t="shared" si="25"/>
        <v/>
      </c>
      <c r="BF12" s="125"/>
      <c r="BG12" s="122" t="str">
        <f t="shared" si="26"/>
        <v/>
      </c>
      <c r="BH12" s="120"/>
      <c r="BI12" s="119">
        <f t="shared" si="27"/>
        <v>2</v>
      </c>
      <c r="BJ12" s="120"/>
      <c r="BK12" s="124" t="str">
        <f t="shared" si="28"/>
        <v/>
      </c>
      <c r="BL12" s="125"/>
      <c r="BM12" s="122" t="str">
        <f t="shared" si="29"/>
        <v/>
      </c>
      <c r="BN12" s="120"/>
      <c r="BO12" s="122">
        <f t="shared" si="30"/>
        <v>2</v>
      </c>
      <c r="BP12" s="123"/>
      <c r="BQ12" s="25"/>
      <c r="BR12" s="185" t="str">
        <f>IF(CG14=13,DB!E25,DB!A25)</f>
        <v>Culopip</v>
      </c>
      <c r="BS12" s="185"/>
      <c r="BT12" s="16" t="s">
        <v>20</v>
      </c>
      <c r="BU12" s="139" t="str">
        <f>IF(CG14=13,DB!F25,DB!B25)</f>
        <v>Agger</v>
      </c>
      <c r="BV12" s="139"/>
      <c r="BW12" s="139"/>
      <c r="BX12" s="139"/>
      <c r="BY12" s="139"/>
      <c r="BZ12" s="139"/>
      <c r="CA12" s="139"/>
      <c r="CB12" s="21">
        <f>IF(CG14=13,DB!G25,DB!C25)</f>
        <v>8</v>
      </c>
      <c r="CC12" s="16" t="s">
        <v>20</v>
      </c>
      <c r="CD12" s="22">
        <f>IF(CG14=13,DB!H25,DB!D25)</f>
        <v>6</v>
      </c>
      <c r="CE12" s="16"/>
      <c r="CF12" s="16"/>
      <c r="CG12" s="16">
        <f t="shared" si="0"/>
        <v>1</v>
      </c>
      <c r="CH12" s="16">
        <f>IF(O32="",CP28,0)</f>
        <v>9</v>
      </c>
      <c r="CI12" s="16">
        <f>IF(O32="",1,0)</f>
        <v>1</v>
      </c>
      <c r="CJ12" s="16" t="str">
        <f>IF(P26=DB!K27,DB!W27,IF(P26=DB!K28,DB!W28,IF(P26=DB!K29,DB!W29,IF(P26=DB!K30,DB!W30,IF(P26=DB!K31,DB!W31,IF(P26=DB!K32,DB!W32,IF(P26=DB!K33,DB!W33,IF(P26=DB!K34,DB!W34,CK12))))))))</f>
        <v/>
      </c>
      <c r="CK12" s="16" t="str">
        <f>IF(P26=DB!K35,DB!W35,IF(P26=DB!K36,DB!W36,IF(P26=DB!K37,DB!W37,IF(P26=DB!K38,DB!W38,IF(P26=DB!K39,DB!W39,IF(P26=DB!K40,DB!W40,IF(P26=DB!K41,DB!W41,IF(P26=DB!K42,DB!W42,CL12))))))))</f>
        <v/>
      </c>
      <c r="CL12" s="16" t="str">
        <f>IF(P26=DB!K43,DB!W43,IF(P26=DB!K44,DB!W44,IF(P26=DB!K45,DB!W45,DB!W46)))</f>
        <v/>
      </c>
      <c r="CM12" s="16">
        <f>IF(J3=Rækker!B26,Rækker!B41,IF(J3=Rækker!D26,Rækker!D41,IF(J3=Rækker!F26,Rækker!F41,IF(J3=Rækker!H26,Rækker!H41,IF(J3=Rækker!J26,Rækker!J41,IF(J3=Rækker!L26,Rækker!L41,IF(J3=Rækker!N26,Rækker!N41,IF(J3=Rækker!P26,Rækker!P41,CN12))))))))</f>
        <v>0</v>
      </c>
      <c r="CN12" s="16">
        <f>IF(J3=Rækker!R26,Rækker!R41,IF(J3=Rækker!T26,Rækker!T41,IF(J3=Rækker!V26,Rækker!V41,IF(J3=Rækker!X26,Rækker!X41,IF(J3=Rækker!Z26,Rækker!Z41,IF(J3=Rækker!AB26,Rækker!AB41,IF(J3=Rækker!AD26,Rækker!AD41,IF(J3=Rækker!AF26,Rækker!AF41,CO12))))))))</f>
        <v>0</v>
      </c>
      <c r="CO12" s="16">
        <f>IF(J3=Rækker!AH26,Rækker!AH41,IF(J3=Rækker!AJ26,Rækker!AJ41,IF(J3=Rækker!AL26,Rækker!AL41,IF(J3=Rækker!AN26,Rækker!AN41,0))))</f>
        <v>0</v>
      </c>
      <c r="CP12" s="16">
        <f>IF(P3=Rækker!B26,Rækker!B41,IF(P3=Rækker!D26,Rækker!D41,IF(P3=Rækker!F26,Rækker!F41,IF(P3=Rækker!H26,Rækker!H41,IF(P3=Rækker!J26,Rækker!J41,IF(P3=Rækker!L26,Rækker!L41,IF(P3=Rækker!N26,Rækker!N41,IF(P3=Rækker!P26,Rækker!P41,CQ12))))))))</f>
        <v>1</v>
      </c>
      <c r="CQ12" s="16">
        <f>IF(P3=Rækker!R26,Rækker!R41,IF(P3=Rækker!T26,Rækker!T41,IF(P3=Rækker!V26,Rækker!V41,IF(P3=Rækker!X26,Rækker!X41,IF(P3=Rækker!Z26,Rækker!Z41,IF(P3=Rækker!AB26,Rækker!AB41,IF(P3=Rækker!AD26,Rækker!AD41,IF(P3=Rækker!AF26,Rækker!AF41,CR12))))))))</f>
        <v>0</v>
      </c>
      <c r="CR12" s="16">
        <f>IF(P3=Rækker!AH26,Rækker!AH41,IF(P3=Rækker!AJ26,Rækker!AJ41,IF(P3=Rækker!AL26,Rækker!AL41,IF(P3=Rækker!AN26,Rækker!AN41,0))))</f>
        <v>0</v>
      </c>
      <c r="CS12" s="16">
        <f>IF(V3=Rækker!B26,Rækker!B41,IF(V3=Rækker!D26,Rækker!D41,IF(V3=Rækker!F26,Rækker!F41,IF(V3=Rækker!H26,Rækker!H41,IF(V3=Rækker!J26,Rækker!J41,IF(V3=Rækker!L26,Rækker!L41,IF(V3=Rækker!N26,Rækker!N41,IF(V3=Rækker!P26,Rækker!P41,CT12))))))))</f>
        <v>1</v>
      </c>
      <c r="CT12" s="16">
        <f>IF(V3=Rækker!R26,Rækker!R41,IF(V3=Rækker!T26,Rækker!T41,IF(V3=Rækker!V26,Rækker!V41,IF(V3=Rækker!X26,Rækker!X41,IF(V3=Rækker!Z26,Rækker!Z41,IF(V3=Rækker!AB26,Rækker!AB41,IF(V3=Rækker!AD26,Rækker!AD41,IF(V3=Rækker!AF26,Rækker!AF41,CU12))))))))</f>
        <v>1</v>
      </c>
      <c r="CU12" s="16">
        <f>IF(V3=Rækker!AH26,Rækker!AH41,IF(V3=Rækker!AJ26,Rækker!AJ41,IF(V3=Rækker!AL26,Rækker!AL41,IF(V3=Rækker!AN26,Rækker!AN41,0))))</f>
        <v>0</v>
      </c>
      <c r="CV12" s="16">
        <f>IF(AB3=Rækker!B26,Rækker!B41,IF(AB3=Rækker!D26,Rækker!D41,IF(AB3=Rækker!F26,Rækker!F41,IF(AB3=Rækker!H26,Rækker!H41,IF(AB3=Rækker!J26,Rækker!J41,IF(AB3=Rækker!L26,Rækker!L41,IF(AB3=Rækker!N26,Rækker!N41,IF(AB3=Rækker!P26,Rækker!P41,CW12))))))))</f>
        <v>1</v>
      </c>
      <c r="CW12" s="16">
        <f>IF(AB3=Rækker!R26,Rækker!R41,IF(AB3=Rækker!T26,Rækker!T41,IF(AB3=Rækker!V26,Rækker!V41,IF(AB3=Rækker!X26,Rækker!X41,IF(AB3=Rækker!Z26,Rækker!Z41,IF(AB3=Rækker!AB26,Rækker!AB41,IF(AB3=Rækker!AD26,Rækker!AD41,IF(AB3=Rækker!AF26,Rækker!AF41,CX12))))))))</f>
        <v>1</v>
      </c>
      <c r="CX12" s="16">
        <f>IF(AB3=Rækker!AH26,Rækker!AH41,IF(AB3=Rækker!AJ26,Rækker!AJ41,IF(AB3=Rækker!AL26,Rækker!AL41,IF(AB3=Rækker!AN26,Rækker!AN41,0))))</f>
        <v>1</v>
      </c>
      <c r="CY12" s="16">
        <f>IF(AH3=Rækker!B26,Rækker!B41,IF(AH3=Rækker!D26,Rækker!D41,IF(AH3=Rækker!F26,Rækker!F41,IF(AH3=Rækker!H26,Rækker!H41,IF(AH3=Rækker!J26,Rækker!J41,IF(AH3=Rækker!L26,Rækker!L41,IF(AH3=Rækker!N26,Rækker!N41,IF(AH3=Rækker!P26,Rækker!P41,CZ12))))))))</f>
        <v>1</v>
      </c>
      <c r="CZ12" s="16">
        <f>IF(AH3=Rækker!R26,Rækker!R41,IF(AH3=Rækker!T26,Rækker!T41,IF(AH3=Rækker!V26,Rækker!V41,IF(AH3=Rækker!X26,Rækker!X41,IF(AH3=Rækker!Z26,Rækker!Z41,IF(AH3=Rækker!AB26,Rækker!AB41,IF(AH3=Rækker!AD26,Rækker!AD41,IF(AH3=Rækker!AF26,Rækker!AF41,DA12))))))))</f>
        <v>1</v>
      </c>
      <c r="DA12" s="16">
        <f>IF(AH3=Rækker!AH26,Rækker!AH41,IF(AH3=Rækker!AJ26,Rækker!AJ41,IF(AH3=Rækker!AL26,Rækker!AL41,IF(AH3=Rækker!AN26,Rækker!AN41,0))))</f>
        <v>0</v>
      </c>
      <c r="DB12" s="16">
        <f>IF(AN3=Rækker!B26,Rækker!B41,IF(AN3=Rækker!D26,Rækker!D41,IF(AN3=Rækker!F26,Rækker!F41,IF(AN3=Rækker!H26,Rækker!H41,IF(AN3=Rækker!J26,Rækker!J41,IF(AN3=Rækker!L26,Rækker!L41,IF(AN3=Rækker!N26,Rækker!N41,IF(AN3=Rækker!P26,Rækker!P41,DC12))))))))</f>
        <v>1</v>
      </c>
      <c r="DC12" s="16">
        <f>IF(AN3=Rækker!R26,Rækker!R41,IF(AN3=Rækker!T26,Rækker!T41,IF(AN3=Rækker!V26,Rækker!V41,IF(AN3=Rækker!X26,Rækker!X41,IF(AN3=Rækker!Z26,Rækker!Z41,IF(AN3=Rækker!AB26,Rækker!AB41,IF(AN3=Rækker!AD26,Rækker!AD41,IF(AN3=Rækker!AF26,Rækker!AF41,DD12))))))))</f>
        <v>1</v>
      </c>
      <c r="DD12" s="16">
        <f>IF(AN3=Rækker!AH26,Rækker!AH41,IF(AN3=Rækker!AJ26,Rækker!AJ41,IF(AN3=Rækker!AL26,Rækker!AL41,IF(AN3=Rækker!AN26,Rækker!AN41,0))))</f>
        <v>0</v>
      </c>
      <c r="DE12" s="16">
        <f>IF(AT3=Rækker!B26,Rækker!B41,IF(AT3=Rækker!D26,Rækker!D41,IF(AT3=Rækker!F26,Rækker!F41,IF(AT3=Rækker!H26,Rækker!H41,IF(AT3=Rækker!J26,Rækker!J41,IF(AT3=Rækker!L26,Rækker!L41,IF(AT3=Rækker!N26,Rækker!N41,IF(AT3=Rækker!P26,Rækker!P41,DF12))))))))</f>
        <v>2</v>
      </c>
      <c r="DF12" s="16">
        <f>IF(AT3=Rækker!R26,Rækker!R41,IF(AT3=Rækker!T26,Rækker!T41,IF(AT3=Rækker!V26,Rækker!V41,IF(AT3=Rækker!X26,Rækker!X41,IF(AT3=Rækker!Z26,Rækker!Z41,IF(AT3=Rækker!AB26,Rækker!AB41,IF(AT3=Rækker!AD26,Rækker!AD41,IF(AT3=Rækker!AF26,Rækker!AF41,DG12))))))))</f>
        <v>0</v>
      </c>
      <c r="DG12" s="16">
        <f>IF(AT3=Rækker!AH26,Rækker!AH41,IF(AT3=Rækker!AJ26,Rækker!AJ41,IF(AT3=Rækker!AL26,Rækker!AL41,IF(AT3=Rækker!AN26,Rækker!AN41,0))))</f>
        <v>0</v>
      </c>
      <c r="DH12" s="16">
        <f>IF(AZ3=Rækker!B26,Rækker!B41,IF(AZ3=Rækker!D26,Rækker!D41,IF(AZ3=Rækker!F26,Rækker!F41,IF(AZ3=Rækker!H26,Rækker!H41,IF(AZ3=Rækker!J26,Rækker!J41,IF(AZ3=Rækker!L26,Rækker!L41,IF(AZ3=Rækker!N26,Rækker!N41,IF(AZ3=Rækker!P26,Rækker!P41,DI12))))))))</f>
        <v>1</v>
      </c>
      <c r="DI12" s="16">
        <f>IF(AZ3=Rækker!R26,Rækker!R41,IF(AZ3=Rækker!T26,Rækker!T41,IF(AZ3=Rækker!V26,Rækker!V41,IF(AZ3=Rækker!X26,Rækker!X41,IF(AZ3=Rækker!Z26,Rækker!Z41,IF(AZ3=Rækker!AB26,Rækker!AB41,IF(AZ3=Rækker!AD26,Rækker!AD41,IF(AZ3=Rækker!AF26,Rækker!AF41,DJ12))))))))</f>
        <v>0</v>
      </c>
      <c r="DJ12" s="16">
        <f>IF(AZ3=Rækker!AH26,Rækker!AH41,IF(AZ3=Rækker!AJ26,Rækker!AJ41,IF(AZ3=Rækker!AL26,Rækker!AL41,IF(AZ3=Rækker!AN26,Rækker!AN41,0))))</f>
        <v>0</v>
      </c>
      <c r="DK12" s="16">
        <f>IF(BF3=Rækker!B26,Rækker!B41,IF(BF3=Rækker!D26,Rækker!D41,IF(BF3=Rækker!F26,Rækker!F41,IF(BF3=Rækker!H26,Rækker!H41,IF(BF3=Rækker!J26,Rækker!J41,IF(BF3=Rækker!L26,Rækker!L41,IF(BF3=Rækker!N26,Rækker!N41,IF(BF3=Rækker!P26,Rækker!P41,DL12))))))))</f>
        <v>1</v>
      </c>
      <c r="DL12" s="16">
        <f>IF(BF3=Rækker!R26,Rækker!R41,IF(BF3=Rækker!T26,Rækker!T41,IF(BF3=Rækker!V26,Rækker!V41,IF(BF3=Rækker!X26,Rækker!X41,IF(BF3=Rækker!Z26,Rækker!Z41,IF(BF3=Rækker!AB26,Rækker!AB41,IF(BF3=Rækker!AD26,Rækker!AD41,IF(BF3=Rækker!AF26,Rækker!AF41,DM12))))))))</f>
        <v>1</v>
      </c>
      <c r="DM12" s="16">
        <f>IF(BF3=Rækker!AH26,Rækker!AH41,IF(BF3=Rækker!AJ26,Rækker!AJ41,IF(BF3=Rækker!AL26,Rækker!AL41,IF(BF3=Rækker!AN26,Rækker!AN41,0))))</f>
        <v>0</v>
      </c>
      <c r="DN12" s="16">
        <f>IF(BL3=Rækker!B26,Rækker!B41,IF(BL3=Rækker!D26,Rækker!D41,IF(BL3=Rækker!F26,Rækker!F41,IF(BL3=Rækker!H26,Rækker!H41,IF(BL3=Rækker!J26,Rækker!J41,IF(BL3=Rækker!L26,Rækker!L41,IF(BL3=Rækker!N26,Rækker!N41,IF(BL3=Rækker!P26,Rækker!P41,DO12))))))))</f>
        <v>1</v>
      </c>
      <c r="DO12" s="16">
        <f>IF(BL3=Rækker!R26,Rækker!R41,IF(BL3=Rækker!T26,Rækker!T41,IF(BL3=Rækker!V26,Rækker!V41,IF(BL3=Rækker!X26,Rækker!X41,IF(BL3=Rækker!Z26,Rækker!Z41,IF(BL3=Rækker!AB26,Rækker!AB41,IF(BL3=Rækker!AD26,Rækker!AD41,IF(BL3=Rækker!AF26,Rækker!AF41,DP12))))))))</f>
        <v>0</v>
      </c>
      <c r="DP12" s="16">
        <f>IF(BL3=Rækker!AH26,Rækker!AH41,IF(BL3=Rækker!AJ26,Rækker!AJ41,IF(BL3=Rækker!AL26,Rækker!AL41,IF(BL3=Rækker!AN26,Rækker!AN41,0))))</f>
        <v>0</v>
      </c>
    </row>
    <row r="13" spans="1:120" ht="14.45" customHeight="1" thickBot="1" x14ac:dyDescent="0.2">
      <c r="A13" s="60"/>
      <c r="B13" s="63" t="s">
        <v>60</v>
      </c>
      <c r="C13" s="93" t="str">
        <f>CONCATENATE(Kampe!B7," - ",Kampe!D7,"..........................................................................................")</f>
        <v>West Ham - Everton..........................................................................................</v>
      </c>
      <c r="D13" s="93"/>
      <c r="E13" s="93"/>
      <c r="F13" s="94"/>
      <c r="G13" s="61" t="s">
        <v>74</v>
      </c>
      <c r="H13" s="41">
        <f>IF('1. Division'!H13&lt;&gt;"",'1. Division'!H13,"")</f>
        <v>1</v>
      </c>
      <c r="I13" s="132" t="str">
        <f t="shared" si="1"/>
        <v/>
      </c>
      <c r="J13" s="131"/>
      <c r="K13" s="130" t="str">
        <f t="shared" si="2"/>
        <v/>
      </c>
      <c r="L13" s="131"/>
      <c r="M13" s="130" t="str">
        <f t="shared" si="3"/>
        <v/>
      </c>
      <c r="N13" s="147"/>
      <c r="O13" s="128">
        <f t="shared" si="4"/>
        <v>1</v>
      </c>
      <c r="P13" s="131"/>
      <c r="Q13" s="130" t="str">
        <f t="shared" si="5"/>
        <v/>
      </c>
      <c r="R13" s="131"/>
      <c r="S13" s="130" t="str">
        <f t="shared" si="6"/>
        <v/>
      </c>
      <c r="T13" s="147"/>
      <c r="U13" s="128">
        <f t="shared" si="7"/>
        <v>1</v>
      </c>
      <c r="V13" s="129"/>
      <c r="W13" s="130" t="str">
        <f t="shared" si="8"/>
        <v/>
      </c>
      <c r="X13" s="131"/>
      <c r="Y13" s="132" t="str">
        <f t="shared" si="9"/>
        <v/>
      </c>
      <c r="Z13" s="131"/>
      <c r="AA13" s="128">
        <f t="shared" si="10"/>
        <v>1</v>
      </c>
      <c r="AB13" s="129"/>
      <c r="AC13" s="130" t="str">
        <f t="shared" si="11"/>
        <v/>
      </c>
      <c r="AD13" s="131"/>
      <c r="AE13" s="130" t="str">
        <f t="shared" si="12"/>
        <v/>
      </c>
      <c r="AF13" s="147"/>
      <c r="AG13" s="128" t="str">
        <f t="shared" si="13"/>
        <v/>
      </c>
      <c r="AH13" s="129"/>
      <c r="AI13" s="130" t="str">
        <f t="shared" si="14"/>
        <v/>
      </c>
      <c r="AJ13" s="131"/>
      <c r="AK13" s="132">
        <f t="shared" si="15"/>
        <v>2</v>
      </c>
      <c r="AL13" s="131"/>
      <c r="AM13" s="128">
        <f t="shared" si="16"/>
        <v>1</v>
      </c>
      <c r="AN13" s="129"/>
      <c r="AO13" s="130" t="str">
        <f t="shared" si="17"/>
        <v/>
      </c>
      <c r="AP13" s="131"/>
      <c r="AQ13" s="130" t="str">
        <f t="shared" si="18"/>
        <v/>
      </c>
      <c r="AR13" s="147"/>
      <c r="AS13" s="128" t="str">
        <f t="shared" si="19"/>
        <v/>
      </c>
      <c r="AT13" s="129"/>
      <c r="AU13" s="130" t="str">
        <f t="shared" si="20"/>
        <v/>
      </c>
      <c r="AV13" s="131"/>
      <c r="AW13" s="132">
        <f t="shared" si="21"/>
        <v>2</v>
      </c>
      <c r="AX13" s="131"/>
      <c r="AY13" s="128" t="str">
        <f t="shared" si="22"/>
        <v/>
      </c>
      <c r="AZ13" s="129"/>
      <c r="BA13" s="130" t="str">
        <f t="shared" si="23"/>
        <v>X</v>
      </c>
      <c r="BB13" s="131"/>
      <c r="BC13" s="130" t="str">
        <f t="shared" si="24"/>
        <v/>
      </c>
      <c r="BD13" s="147"/>
      <c r="BE13" s="128" t="str">
        <f t="shared" si="25"/>
        <v/>
      </c>
      <c r="BF13" s="129"/>
      <c r="BG13" s="130" t="str">
        <f t="shared" si="26"/>
        <v>X</v>
      </c>
      <c r="BH13" s="131"/>
      <c r="BI13" s="132" t="str">
        <f t="shared" si="27"/>
        <v/>
      </c>
      <c r="BJ13" s="131"/>
      <c r="BK13" s="128">
        <f t="shared" si="28"/>
        <v>1</v>
      </c>
      <c r="BL13" s="129"/>
      <c r="BM13" s="130" t="str">
        <f t="shared" si="29"/>
        <v/>
      </c>
      <c r="BN13" s="131"/>
      <c r="BO13" s="130" t="str">
        <f t="shared" si="30"/>
        <v/>
      </c>
      <c r="BP13" s="147"/>
      <c r="BQ13" s="25"/>
      <c r="BR13" s="185" t="str">
        <f>IF(CG14=13,DB!E26,DB!A26)</f>
        <v>Degnen</v>
      </c>
      <c r="BS13" s="185"/>
      <c r="BT13" s="16" t="s">
        <v>20</v>
      </c>
      <c r="BU13" s="139" t="str">
        <f>IF(CG14=13,DB!F26,DB!B26)</f>
        <v>Tøfting</v>
      </c>
      <c r="BV13" s="139"/>
      <c r="BW13" s="139"/>
      <c r="BX13" s="139"/>
      <c r="BY13" s="139"/>
      <c r="BZ13" s="139"/>
      <c r="CA13" s="139"/>
      <c r="CB13" s="21">
        <f>IF(CG14=13,DB!G26,DB!C26)</f>
        <v>7</v>
      </c>
      <c r="CC13" s="16" t="s">
        <v>20</v>
      </c>
      <c r="CD13" s="22">
        <f>IF(CG14=13,DB!H26,DB!D26)</f>
        <v>7</v>
      </c>
      <c r="CE13" s="16"/>
      <c r="CF13" s="16"/>
      <c r="CG13" s="16">
        <f t="shared" si="0"/>
        <v>1</v>
      </c>
      <c r="CH13" s="16">
        <f>IF(U32="",CS28,0)</f>
        <v>7</v>
      </c>
      <c r="CI13" s="16">
        <f>IF(U32="",1,0)</f>
        <v>1</v>
      </c>
      <c r="CJ13" s="16" t="str">
        <f>IF(V26=DB!K27,DB!W27,IF(V26=DB!K28,DB!W28,IF(V26=DB!K29,DB!W29,IF(V26=DB!K30,DB!W30,IF(V26=DB!K31,DB!W31,IF(V26=DB!K32,DB!W32,IF(V26=DB!K33,DB!W33,IF(V26=DB!K34,DB!W34,CK13))))))))</f>
        <v/>
      </c>
      <c r="CK13" s="16" t="str">
        <f>IF(V26=DB!K35,DB!W35,IF(V26=DB!K36,DB!W36,IF(V26=DB!K37,DB!W37,IF(V26=DB!K38,DB!W38,IF(V26=DB!K39,DB!W39,IF(V26=DB!K40,DB!W40,IF(V26=DB!K41,DB!W41,IF(V26=DB!K42,DB!W42,CL13))))))))</f>
        <v/>
      </c>
      <c r="CL13" s="16" t="str">
        <f>IF(V26=DB!K43,DB!W43,IF(V26=DB!K44,DB!W44,IF(V26=DB!K45,DB!W45,DB!W46)))</f>
        <v/>
      </c>
      <c r="CM13" s="16">
        <f>IF(J3=Rækker!B26,Rækker!B42,IF(J3=Rækker!D26,Rækker!D42,IF(J3=Rækker!F26,Rækker!F42,IF(J3=Rækker!H26,Rækker!H42,IF(J3=Rækker!J26,Rækker!J42,IF(J3=Rækker!L26,Rækker!L42,IF(J3=Rækker!N26,Rækker!N42,IF(J3=Rækker!P26,Rækker!P42,CN13))))))))</f>
        <v>0</v>
      </c>
      <c r="CN13" s="16">
        <f>IF(J3=Rækker!R26,Rækker!R42,IF(J3=Rækker!T26,Rækker!T42,IF(J3=Rækker!V26,Rækker!V42,IF(J3=Rækker!X26,Rækker!X42,IF(J3=Rækker!Z26,Rækker!Z42,IF(J3=Rækker!AB26,Rækker!AB42,IF(J3=Rækker!AD26,Rækker!AD42,IF(J3=Rækker!AF26,Rækker!AF42,CO13))))))))</f>
        <v>0</v>
      </c>
      <c r="CO13" s="16">
        <f>IF(J3=Rækker!AH26,Rækker!AH42,IF(J3=Rækker!AJ26,Rækker!AJ42,IF(J3=Rækker!AL26,Rækker!AL42,IF(J3=Rækker!AN26,Rækker!AN42,0))))</f>
        <v>0</v>
      </c>
      <c r="CP13" s="16">
        <f>IF(P3=Rækker!B26,Rækker!B42,IF(P3=Rækker!D26,Rækker!D42,IF(P3=Rækker!F26,Rækker!F42,IF(P3=Rækker!H26,Rækker!H42,IF(P3=Rækker!J26,Rækker!J42,IF(P3=Rækker!L26,Rækker!L42,IF(P3=Rækker!N26,Rækker!N42,IF(P3=Rækker!P26,Rækker!P42,CQ13))))))))</f>
        <v>1</v>
      </c>
      <c r="CQ13" s="16">
        <f>IF(P3=Rækker!R26,Rækker!R42,IF(P3=Rækker!T26,Rækker!T42,IF(P3=Rækker!V26,Rækker!V42,IF(P3=Rækker!X26,Rækker!X42,IF(P3=Rækker!Z26,Rækker!Z42,IF(P3=Rækker!AB26,Rækker!AB42,IF(P3=Rækker!AD26,Rækker!AD42,IF(P3=Rækker!AF26,Rækker!AF42,CR13))))))))</f>
        <v>0</v>
      </c>
      <c r="CR13" s="16">
        <f>IF(P3=Rækker!AH26,Rækker!AH42,IF(P3=Rækker!AJ26,Rækker!AJ42,IF(P3=Rækker!AL26,Rækker!AL42,IF(P3=Rækker!AN26,Rækker!AN42,0))))</f>
        <v>0</v>
      </c>
      <c r="CS13" s="16">
        <f>IF(V3=Rækker!B26,Rækker!B42,IF(V3=Rækker!D26,Rækker!D42,IF(V3=Rækker!F26,Rækker!F42,IF(V3=Rækker!H26,Rækker!H42,IF(V3=Rækker!J26,Rækker!J42,IF(V3=Rækker!L26,Rækker!L42,IF(V3=Rækker!N26,Rækker!N42,IF(V3=Rækker!P26,Rækker!P42,CT13))))))))</f>
        <v>1</v>
      </c>
      <c r="CT13" s="16">
        <f>IF(V3=Rækker!R26,Rækker!R42,IF(V3=Rækker!T26,Rækker!T42,IF(V3=Rækker!V26,Rækker!V42,IF(V3=Rækker!X26,Rækker!X42,IF(V3=Rækker!Z26,Rækker!Z42,IF(V3=Rækker!AB26,Rækker!AB42,IF(V3=Rækker!AD26,Rækker!AD42,IF(V3=Rækker!AF26,Rækker!AF42,CU13))))))))</f>
        <v>1</v>
      </c>
      <c r="CU13" s="16">
        <f>IF(V3=Rækker!AH26,Rækker!AH42,IF(V3=Rækker!AJ26,Rækker!AJ42,IF(V3=Rækker!AL26,Rækker!AL42,IF(V3=Rækker!AN26,Rækker!AN42,0))))</f>
        <v>0</v>
      </c>
      <c r="CV13" s="16" t="str">
        <f>IF(AB3=Rækker!B26,Rækker!B42,IF(AB3=Rækker!D26,Rækker!D42,IF(AB3=Rækker!F26,Rækker!F42,IF(AB3=Rækker!H26,Rækker!H42,IF(AB3=Rækker!J26,Rækker!J42,IF(AB3=Rækker!L26,Rækker!L42,IF(AB3=Rækker!N26,Rækker!N42,IF(AB3=Rækker!P26,Rækker!P42,CW13))))))))</f>
        <v>x</v>
      </c>
      <c r="CW13" s="16" t="str">
        <f>IF(AB3=Rækker!R26,Rækker!R42,IF(AB3=Rækker!T26,Rækker!T42,IF(AB3=Rækker!V26,Rækker!V42,IF(AB3=Rækker!X26,Rækker!X42,IF(AB3=Rækker!Z26,Rækker!Z42,IF(AB3=Rækker!AB26,Rækker!AB42,IF(AB3=Rækker!AD26,Rækker!AD42,IF(AB3=Rækker!AF26,Rækker!AF42,CX13))))))))</f>
        <v>x</v>
      </c>
      <c r="CX13" s="16" t="str">
        <f>IF(AB3=Rækker!AH26,Rækker!AH42,IF(AB3=Rækker!AJ26,Rækker!AJ42,IF(AB3=Rækker!AL26,Rækker!AL42,IF(AB3=Rækker!AN26,Rækker!AN42,0))))</f>
        <v>x</v>
      </c>
      <c r="CY13" s="16">
        <f>IF(AH3=Rækker!B26,Rækker!B42,IF(AH3=Rækker!D26,Rækker!D42,IF(AH3=Rækker!F26,Rækker!F42,IF(AH3=Rækker!H26,Rækker!H42,IF(AH3=Rækker!J26,Rækker!J42,IF(AH3=Rækker!L26,Rækker!L42,IF(AH3=Rækker!N26,Rækker!N42,IF(AH3=Rækker!P26,Rækker!P42,CZ13))))))))</f>
        <v>1</v>
      </c>
      <c r="CZ13" s="16">
        <f>IF(AH3=Rækker!R26,Rækker!R42,IF(AH3=Rækker!T26,Rækker!T42,IF(AH3=Rækker!V26,Rækker!V42,IF(AH3=Rækker!X26,Rækker!X42,IF(AH3=Rækker!Z26,Rækker!Z42,IF(AH3=Rækker!AB26,Rækker!AB42,IF(AH3=Rækker!AD26,Rækker!AD42,IF(AH3=Rækker!AF26,Rækker!AF42,DA13))))))))</f>
        <v>1</v>
      </c>
      <c r="DA13" s="16">
        <f>IF(AH3=Rækker!AH26,Rækker!AH42,IF(AH3=Rækker!AJ26,Rækker!AJ42,IF(AH3=Rækker!AL26,Rækker!AL42,IF(AH3=Rækker!AN26,Rækker!AN42,0))))</f>
        <v>0</v>
      </c>
      <c r="DB13" s="16">
        <f>IF(AN3=Rækker!B26,Rækker!B42,IF(AN3=Rækker!D26,Rækker!D42,IF(AN3=Rækker!F26,Rækker!F42,IF(AN3=Rækker!H26,Rækker!H42,IF(AN3=Rækker!J26,Rækker!J42,IF(AN3=Rækker!L26,Rækker!L42,IF(AN3=Rækker!N26,Rækker!N42,IF(AN3=Rækker!P26,Rækker!P42,DC13))))))))</f>
        <v>1</v>
      </c>
      <c r="DC13" s="16">
        <f>IF(AN3=Rækker!R26,Rækker!R42,IF(AN3=Rækker!T26,Rækker!T42,IF(AN3=Rækker!V26,Rækker!V42,IF(AN3=Rækker!X26,Rækker!X42,IF(AN3=Rækker!Z26,Rækker!Z42,IF(AN3=Rækker!AB26,Rækker!AB42,IF(AN3=Rækker!AD26,Rækker!AD42,IF(AN3=Rækker!AF26,Rækker!AF42,DD13))))))))</f>
        <v>1</v>
      </c>
      <c r="DD13" s="16">
        <f>IF(AN3=Rækker!AH26,Rækker!AH42,IF(AN3=Rækker!AJ26,Rækker!AJ42,IF(AN3=Rækker!AL26,Rækker!AL42,IF(AN3=Rækker!AN26,Rækker!AN42,0))))</f>
        <v>0</v>
      </c>
      <c r="DE13" s="16">
        <f>IF(AT3=Rækker!B26,Rækker!B42,IF(AT3=Rækker!D26,Rækker!D42,IF(AT3=Rækker!F26,Rækker!F42,IF(AT3=Rækker!H26,Rækker!H42,IF(AT3=Rækker!J26,Rækker!J42,IF(AT3=Rækker!L26,Rækker!L42,IF(AT3=Rækker!N26,Rækker!N42,IF(AT3=Rækker!P26,Rækker!P42,DF13))))))))</f>
        <v>1</v>
      </c>
      <c r="DF13" s="16">
        <f>IF(AT3=Rækker!R26,Rækker!R42,IF(AT3=Rækker!T26,Rækker!T42,IF(AT3=Rækker!V26,Rækker!V42,IF(AT3=Rækker!X26,Rækker!X42,IF(AT3=Rækker!Z26,Rækker!Z42,IF(AT3=Rækker!AB26,Rækker!AB42,IF(AT3=Rækker!AD26,Rækker!AD42,IF(AT3=Rækker!AF26,Rækker!AF42,DG13))))))))</f>
        <v>0</v>
      </c>
      <c r="DG13" s="16">
        <f>IF(AT3=Rækker!AH26,Rækker!AH42,IF(AT3=Rækker!AJ26,Rækker!AJ42,IF(AT3=Rækker!AL26,Rækker!AL42,IF(AT3=Rækker!AN26,Rækker!AN42,0))))</f>
        <v>0</v>
      </c>
      <c r="DH13" s="16">
        <f>IF(AZ3=Rækker!B26,Rækker!B42,IF(AZ3=Rækker!D26,Rækker!D42,IF(AZ3=Rækker!F26,Rækker!F42,IF(AZ3=Rækker!H26,Rækker!H42,IF(AZ3=Rækker!J26,Rækker!J42,IF(AZ3=Rækker!L26,Rækker!L42,IF(AZ3=Rækker!N26,Rækker!N42,IF(AZ3=Rækker!P26,Rækker!P42,DI13))))))))</f>
        <v>1</v>
      </c>
      <c r="DI13" s="16">
        <f>IF(AZ3=Rækker!R26,Rækker!R42,IF(AZ3=Rækker!T26,Rækker!T42,IF(AZ3=Rækker!V26,Rækker!V42,IF(AZ3=Rækker!X26,Rækker!X42,IF(AZ3=Rækker!Z26,Rækker!Z42,IF(AZ3=Rækker!AB26,Rækker!AB42,IF(AZ3=Rækker!AD26,Rækker!AD42,IF(AZ3=Rækker!AF26,Rækker!AF42,DJ13))))))))</f>
        <v>0</v>
      </c>
      <c r="DJ13" s="16">
        <f>IF(AZ3=Rækker!AH26,Rækker!AH42,IF(AZ3=Rækker!AJ26,Rækker!AJ42,IF(AZ3=Rækker!AL26,Rækker!AL42,IF(AZ3=Rækker!AN26,Rækker!AN42,0))))</f>
        <v>0</v>
      </c>
      <c r="DK13" s="16">
        <f>IF(BF3=Rækker!B26,Rækker!B42,IF(BF3=Rækker!D26,Rækker!D42,IF(BF3=Rækker!F26,Rækker!F42,IF(BF3=Rækker!H26,Rækker!H42,IF(BF3=Rækker!J26,Rækker!J42,IF(BF3=Rækker!L26,Rækker!L42,IF(BF3=Rækker!N26,Rækker!N42,IF(BF3=Rækker!P26,Rækker!P42,DL13))))))))</f>
        <v>1</v>
      </c>
      <c r="DL13" s="16">
        <f>IF(BF3=Rækker!R26,Rækker!R42,IF(BF3=Rækker!T26,Rækker!T42,IF(BF3=Rækker!V26,Rækker!V42,IF(BF3=Rækker!X26,Rækker!X42,IF(BF3=Rækker!Z26,Rækker!Z42,IF(BF3=Rækker!AB26,Rækker!AB42,IF(BF3=Rækker!AD26,Rækker!AD42,IF(BF3=Rækker!AF26,Rækker!AF42,DM13))))))))</f>
        <v>1</v>
      </c>
      <c r="DM13" s="16">
        <f>IF(BF3=Rækker!AH26,Rækker!AH42,IF(BF3=Rækker!AJ26,Rækker!AJ42,IF(BF3=Rækker!AL26,Rækker!AL42,IF(BF3=Rækker!AN26,Rækker!AN42,0))))</f>
        <v>0</v>
      </c>
      <c r="DN13" s="16">
        <f>IF(BL3=Rækker!B26,Rækker!B42,IF(BL3=Rækker!D26,Rækker!D42,IF(BL3=Rækker!F26,Rækker!F42,IF(BL3=Rækker!H26,Rækker!H42,IF(BL3=Rækker!J26,Rækker!J42,IF(BL3=Rækker!L26,Rækker!L42,IF(BL3=Rækker!N26,Rækker!N42,IF(BL3=Rækker!P26,Rækker!P42,DO13))))))))</f>
        <v>2</v>
      </c>
      <c r="DO13" s="16">
        <f>IF(BL3=Rækker!R26,Rækker!R42,IF(BL3=Rækker!T26,Rækker!T42,IF(BL3=Rækker!V26,Rækker!V42,IF(BL3=Rækker!X26,Rækker!X42,IF(BL3=Rækker!Z26,Rækker!Z42,IF(BL3=Rækker!AB26,Rækker!AB42,IF(BL3=Rækker!AD26,Rækker!AD42,IF(BL3=Rækker!AF26,Rækker!AF42,DP13))))))))</f>
        <v>0</v>
      </c>
      <c r="DP13" s="16">
        <f>IF(BL3=Rækker!AH26,Rækker!AH42,IF(BL3=Rækker!AJ26,Rækker!AJ42,IF(BL3=Rækker!AL26,Rækker!AL42,IF(BL3=Rækker!AN26,Rækker!AN42,0))))</f>
        <v>0</v>
      </c>
    </row>
    <row r="14" spans="1:120" ht="14.45" customHeight="1" x14ac:dyDescent="0.15">
      <c r="A14" s="60"/>
      <c r="B14" s="62" t="s">
        <v>61</v>
      </c>
      <c r="C14" s="91" t="str">
        <f>CONCATENATE(Kampe!B8," - ",Kampe!D8,"..........................................................................................")</f>
        <v>Birmingham - Bristol C..........................................................................................</v>
      </c>
      <c r="D14" s="91"/>
      <c r="E14" s="91"/>
      <c r="F14" s="92"/>
      <c r="G14" s="61" t="s">
        <v>74</v>
      </c>
      <c r="H14" s="39">
        <f>IF('1. Division'!H14&lt;&gt;"",'1. Division'!H14,"")</f>
        <v>1</v>
      </c>
      <c r="I14" s="160" t="str">
        <f t="shared" si="1"/>
        <v/>
      </c>
      <c r="J14" s="161"/>
      <c r="K14" s="162" t="str">
        <f t="shared" si="2"/>
        <v/>
      </c>
      <c r="L14" s="161"/>
      <c r="M14" s="162" t="str">
        <f t="shared" si="3"/>
        <v/>
      </c>
      <c r="N14" s="163"/>
      <c r="O14" s="164">
        <f t="shared" si="4"/>
        <v>1</v>
      </c>
      <c r="P14" s="161"/>
      <c r="Q14" s="162" t="str">
        <f t="shared" si="5"/>
        <v/>
      </c>
      <c r="R14" s="161"/>
      <c r="S14" s="162" t="str">
        <f t="shared" si="6"/>
        <v/>
      </c>
      <c r="T14" s="163"/>
      <c r="U14" s="140">
        <f t="shared" si="7"/>
        <v>1</v>
      </c>
      <c r="V14" s="141"/>
      <c r="W14" s="142" t="str">
        <f t="shared" si="8"/>
        <v/>
      </c>
      <c r="X14" s="143"/>
      <c r="Y14" s="144" t="str">
        <f t="shared" si="9"/>
        <v/>
      </c>
      <c r="Z14" s="143"/>
      <c r="AA14" s="140">
        <f t="shared" si="10"/>
        <v>1</v>
      </c>
      <c r="AB14" s="141"/>
      <c r="AC14" s="142" t="str">
        <f t="shared" si="11"/>
        <v/>
      </c>
      <c r="AD14" s="143"/>
      <c r="AE14" s="142" t="str">
        <f t="shared" si="12"/>
        <v/>
      </c>
      <c r="AF14" s="148"/>
      <c r="AG14" s="140">
        <f t="shared" si="13"/>
        <v>1</v>
      </c>
      <c r="AH14" s="141"/>
      <c r="AI14" s="142" t="str">
        <f t="shared" si="14"/>
        <v/>
      </c>
      <c r="AJ14" s="143"/>
      <c r="AK14" s="144" t="str">
        <f t="shared" si="15"/>
        <v/>
      </c>
      <c r="AL14" s="143"/>
      <c r="AM14" s="140">
        <f t="shared" si="16"/>
        <v>1</v>
      </c>
      <c r="AN14" s="141"/>
      <c r="AO14" s="142" t="str">
        <f t="shared" si="17"/>
        <v/>
      </c>
      <c r="AP14" s="143"/>
      <c r="AQ14" s="142" t="str">
        <f t="shared" si="18"/>
        <v/>
      </c>
      <c r="AR14" s="148"/>
      <c r="AS14" s="140">
        <f t="shared" si="19"/>
        <v>1</v>
      </c>
      <c r="AT14" s="141"/>
      <c r="AU14" s="142" t="str">
        <f t="shared" si="20"/>
        <v/>
      </c>
      <c r="AV14" s="143"/>
      <c r="AW14" s="144" t="str">
        <f t="shared" si="21"/>
        <v/>
      </c>
      <c r="AX14" s="143"/>
      <c r="AY14" s="140">
        <f t="shared" si="22"/>
        <v>1</v>
      </c>
      <c r="AZ14" s="141"/>
      <c r="BA14" s="142" t="str">
        <f t="shared" si="23"/>
        <v/>
      </c>
      <c r="BB14" s="143"/>
      <c r="BC14" s="142" t="str">
        <f t="shared" si="24"/>
        <v/>
      </c>
      <c r="BD14" s="148"/>
      <c r="BE14" s="140">
        <f t="shared" si="25"/>
        <v>1</v>
      </c>
      <c r="BF14" s="141"/>
      <c r="BG14" s="142" t="str">
        <f t="shared" si="26"/>
        <v/>
      </c>
      <c r="BH14" s="143"/>
      <c r="BI14" s="144" t="str">
        <f t="shared" si="27"/>
        <v/>
      </c>
      <c r="BJ14" s="143"/>
      <c r="BK14" s="140">
        <f t="shared" si="28"/>
        <v>1</v>
      </c>
      <c r="BL14" s="141"/>
      <c r="BM14" s="142" t="str">
        <f t="shared" si="29"/>
        <v/>
      </c>
      <c r="BN14" s="143"/>
      <c r="BO14" s="142" t="str">
        <f t="shared" si="30"/>
        <v/>
      </c>
      <c r="BP14" s="148"/>
      <c r="BQ14" s="25"/>
      <c r="BR14" s="185" t="s">
        <v>78</v>
      </c>
      <c r="BS14" s="185"/>
      <c r="BT14" s="185"/>
      <c r="BU14" s="185"/>
      <c r="BV14" s="185"/>
      <c r="BW14" s="185"/>
      <c r="BX14" s="185"/>
      <c r="BY14" s="185"/>
      <c r="BZ14" s="185"/>
      <c r="CA14" s="185"/>
      <c r="CB14" s="186">
        <f>IF(CG14=13,CG17,DB!G1)</f>
        <v>7</v>
      </c>
      <c r="CC14" s="186"/>
      <c r="CD14" s="186"/>
      <c r="CE14" s="16"/>
      <c r="CF14" s="16"/>
      <c r="CG14" s="16">
        <f>SUM(CG1:CG13)</f>
        <v>13</v>
      </c>
      <c r="CH14" s="16">
        <f>IF(AA32="",CV28,0)</f>
        <v>5</v>
      </c>
      <c r="CI14" s="16">
        <f>IF(AA32="",1,0)</f>
        <v>1</v>
      </c>
      <c r="CJ14" s="16" t="str">
        <f>IF(AB26=DB!K27,DB!W27,IF(AB26=DB!K28,DB!W28,IF(AB26=DB!K29,DB!W29,IF(AB26=DB!K30,DB!W30,IF(AB26=DB!K31,DB!W31,IF(AB26=DB!K32,DB!W32,IF(AB26=DB!K33,DB!W33,IF(AB26=DB!K34,DB!W34,CK14))))))))</f>
        <v/>
      </c>
      <c r="CK14" s="16" t="str">
        <f>IF(AB26=DB!K35,DB!W35,IF(AB26=DB!K36,DB!W36,IF(AB26=DB!K37,DB!W37,IF(AB26=DB!K38,DB!W38,IF(AB26=DB!K39,DB!W39,IF(AB26=DB!K40,DB!W40,IF(AB26=DB!K41,DB!W41,IF(AB26=DB!K42,DB!W42,CL14))))))))</f>
        <v/>
      </c>
      <c r="CL14" s="16" t="str">
        <f>IF(AB26=DB!K43,DB!W43,IF(AB26=DB!K44,DB!W44,IF(AB26=DB!K45,DB!W45,DB!W46)))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0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8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6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6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6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8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6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7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7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7</v>
      </c>
    </row>
    <row r="15" spans="1:120" ht="14.45" customHeight="1" x14ac:dyDescent="0.15">
      <c r="A15" s="60"/>
      <c r="B15" s="62" t="s">
        <v>62</v>
      </c>
      <c r="C15" s="91" t="str">
        <f>CONCATENATE(Kampe!B9," - ",Kampe!D9,"..........................................................................................")</f>
        <v>Norwich - Swansea..........................................................................................</v>
      </c>
      <c r="D15" s="91"/>
      <c r="E15" s="91"/>
      <c r="F15" s="92"/>
      <c r="G15" s="61" t="s">
        <v>74</v>
      </c>
      <c r="H15" s="40" t="str">
        <f>IF('1. Division'!H15&lt;&gt;"",'1. Division'!H15,"")</f>
        <v>x</v>
      </c>
      <c r="I15" s="119" t="str">
        <f t="shared" si="1"/>
        <v/>
      </c>
      <c r="J15" s="120"/>
      <c r="K15" s="122" t="str">
        <f t="shared" si="2"/>
        <v/>
      </c>
      <c r="L15" s="120"/>
      <c r="M15" s="122" t="str">
        <f t="shared" si="3"/>
        <v/>
      </c>
      <c r="N15" s="123"/>
      <c r="O15" s="124">
        <f t="shared" si="4"/>
        <v>1</v>
      </c>
      <c r="P15" s="120"/>
      <c r="Q15" s="122" t="str">
        <f t="shared" si="5"/>
        <v/>
      </c>
      <c r="R15" s="120"/>
      <c r="S15" s="122" t="str">
        <f t="shared" si="6"/>
        <v/>
      </c>
      <c r="T15" s="123"/>
      <c r="U15" s="124">
        <f t="shared" si="7"/>
        <v>1</v>
      </c>
      <c r="V15" s="125"/>
      <c r="W15" s="122" t="str">
        <f t="shared" si="8"/>
        <v/>
      </c>
      <c r="X15" s="120"/>
      <c r="Y15" s="119" t="str">
        <f t="shared" si="9"/>
        <v/>
      </c>
      <c r="Z15" s="120"/>
      <c r="AA15" s="124">
        <f t="shared" si="10"/>
        <v>1</v>
      </c>
      <c r="AB15" s="125"/>
      <c r="AC15" s="122" t="str">
        <f t="shared" si="11"/>
        <v/>
      </c>
      <c r="AD15" s="120"/>
      <c r="AE15" s="122" t="str">
        <f t="shared" si="12"/>
        <v/>
      </c>
      <c r="AF15" s="123"/>
      <c r="AG15" s="124">
        <f t="shared" si="13"/>
        <v>1</v>
      </c>
      <c r="AH15" s="125"/>
      <c r="AI15" s="122" t="str">
        <f t="shared" si="14"/>
        <v/>
      </c>
      <c r="AJ15" s="120"/>
      <c r="AK15" s="119" t="str">
        <f t="shared" si="15"/>
        <v/>
      </c>
      <c r="AL15" s="120"/>
      <c r="AM15" s="124">
        <f t="shared" si="16"/>
        <v>1</v>
      </c>
      <c r="AN15" s="125"/>
      <c r="AO15" s="122" t="str">
        <f t="shared" si="17"/>
        <v/>
      </c>
      <c r="AP15" s="120"/>
      <c r="AQ15" s="122" t="str">
        <f t="shared" si="18"/>
        <v/>
      </c>
      <c r="AR15" s="123"/>
      <c r="AS15" s="124">
        <f t="shared" si="19"/>
        <v>1</v>
      </c>
      <c r="AT15" s="125"/>
      <c r="AU15" s="122" t="str">
        <f t="shared" si="20"/>
        <v/>
      </c>
      <c r="AV15" s="120"/>
      <c r="AW15" s="119" t="str">
        <f t="shared" si="21"/>
        <v/>
      </c>
      <c r="AX15" s="120"/>
      <c r="AY15" s="124">
        <f t="shared" si="22"/>
        <v>1</v>
      </c>
      <c r="AZ15" s="125"/>
      <c r="BA15" s="122" t="str">
        <f t="shared" si="23"/>
        <v/>
      </c>
      <c r="BB15" s="120"/>
      <c r="BC15" s="122" t="str">
        <f t="shared" si="24"/>
        <v/>
      </c>
      <c r="BD15" s="123"/>
      <c r="BE15" s="124">
        <f t="shared" si="25"/>
        <v>1</v>
      </c>
      <c r="BF15" s="125"/>
      <c r="BG15" s="122" t="str">
        <f t="shared" si="26"/>
        <v/>
      </c>
      <c r="BH15" s="120"/>
      <c r="BI15" s="119" t="str">
        <f t="shared" si="27"/>
        <v/>
      </c>
      <c r="BJ15" s="120"/>
      <c r="BK15" s="124">
        <f t="shared" si="28"/>
        <v>1</v>
      </c>
      <c r="BL15" s="125"/>
      <c r="BM15" s="122" t="str">
        <f t="shared" si="29"/>
        <v/>
      </c>
      <c r="BN15" s="120"/>
      <c r="BO15" s="122" t="str">
        <f t="shared" si="30"/>
        <v/>
      </c>
      <c r="BP15" s="123"/>
      <c r="BQ15" s="2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6"/>
      <c r="CC15" s="186"/>
      <c r="CD15" s="186"/>
      <c r="CE15" s="16"/>
      <c r="CF15" s="16"/>
      <c r="CH15" s="16">
        <f>IF(AG32="",CY28,0)</f>
        <v>8</v>
      </c>
      <c r="CI15" s="16">
        <f>IF(AG32="",1,0)</f>
        <v>1</v>
      </c>
      <c r="CJ15" s="16" t="str">
        <f>IF(AH26=DB!K27,DB!W27,IF(AH26=DB!K28,DB!W28,IF(AH26=DB!K29,DB!W29,IF(AH26=DB!K30,DB!W30,IF(AH26=DB!K31,DB!W31,IF(AH26=DB!K32,DB!W32,IF(AH26=DB!K33,DB!W33,IF(AH26=DB!K34,DB!W34,CK15))))))))</f>
        <v/>
      </c>
      <c r="CK15" s="16" t="str">
        <f>IF(AH26=DB!K35,DB!W35,IF(AH26=DB!K36,DB!W36,IF(AH26=DB!K37,DB!W37,IF(AH26=DB!K38,DB!W38,IF(AH26=DB!K39,DB!W39,IF(AH26=DB!K40,DB!W40,IF(AH26=DB!K41,DB!W41,IF(AH26=DB!K42,DB!W42,CL15))))))))</f>
        <v/>
      </c>
      <c r="CL15" s="16" t="str">
        <f>IF(AH26=DB!K43,DB!W43,IF(AH26=DB!K44,DB!W44,IF(AH26=DB!K45,DB!W45,DB!W46)))</f>
        <v/>
      </c>
      <c r="CM15" s="16">
        <f>IF(J26=Rækker!B26,Rækker!B30,IF(J26=Rækker!D26,Rækker!D30,IF(J26=Rækker!F26,Rækker!F30,IF(J26=Rækker!H26,Rækker!H30,IF(J26=Rækker!J26,Rækker!J30,IF(J26=Rækker!L26,Rækker!L30,IF(J26=Rækker!N26,Rækker!N30,IF(J26=Rækker!P26,Rækker!P30,CN15))))))))</f>
        <v>1</v>
      </c>
      <c r="CN15" s="16">
        <f>IF(J26=Rækker!R26,Rækker!R30,IF(J26=Rækker!T26,Rækker!T30,IF(J26=Rækker!V26,Rækker!V30,IF(J26=Rækker!X26,Rækker!X30,IF(J26=Rækker!Z26,Rækker!Z30,IF(J26=Rækker!AB26,Rækker!AB30,IF(J26=Rækker!AD26,Rækker!AD30,IF(J26=Rækker!AF26,Rækker!AF30,CO15))))))))</f>
        <v>0</v>
      </c>
      <c r="CO15" s="16">
        <f>IF(J26=Rækker!AH26,Rækker!AH30,IF(J26=Rækker!AJ26,Rækker!AJ30,IF(J26=Rækker!AL26,Rækker!AL30,IF(J26=Rækker!AN26,Rækker!AN30,0))))</f>
        <v>0</v>
      </c>
      <c r="CP15" s="16">
        <f>IF(P26=Rækker!B26,Rækker!B30,IF(P26=Rækker!D26,Rækker!D30,IF(P26=Rækker!F26,Rækker!F30,IF(P26=Rækker!H26,Rækker!H30,IF(P26=Rækker!J26,Rækker!J30,IF(P26=Rækker!L26,Rækker!L30,IF(P26=Rækker!N26,Rækker!N30,IF(P26=Rækker!P26,Rækker!P30,CQ15))))))))</f>
        <v>1</v>
      </c>
      <c r="CQ15" s="16">
        <f>IF(P26=Rækker!R26,Rækker!R30,IF(P26=Rækker!T26,Rækker!T30,IF(P26=Rækker!V26,Rækker!V30,IF(P26=Rækker!X26,Rækker!X30,IF(P26=Rækker!Z26,Rækker!Z30,IF(P26=Rækker!AB26,Rækker!AB30,IF(P26=Rækker!AD26,Rækker!AD30,IF(P26=Rækker!AF26,Rækker!AF30,CR15))))))))</f>
        <v>1</v>
      </c>
      <c r="CR15" s="16">
        <f>IF(P26=Rækker!AH26,Rækker!AH30,IF(P26=Rækker!AJ26,Rækker!AJ30,IF(P26=Rækker!AL26,Rækker!AL30,IF(P26=Rækker!AN26,Rækker!AN30,0))))</f>
        <v>0</v>
      </c>
      <c r="CS15" s="16">
        <f>IF(V26=Rækker!B26,Rækker!B30,IF(V26=Rækker!D26,Rækker!D30,IF(V26=Rækker!F26,Rækker!F30,IF(V26=Rækker!H26,Rækker!H30,IF(V26=Rækker!J26,Rækker!J30,IF(V26=Rækker!L26,Rækker!L30,IF(V26=Rækker!N26,Rækker!N30,IF(V26=Rækker!P26,Rækker!P30,CT15))))))))</f>
        <v>1</v>
      </c>
      <c r="CT15" s="16">
        <f>IF(V26=Rækker!R26,Rækker!R30,IF(V26=Rækker!T26,Rækker!T30,IF(V26=Rækker!V26,Rækker!V30,IF(V26=Rækker!X26,Rækker!X30,IF(V26=Rækker!Z26,Rækker!Z30,IF(V26=Rækker!AB26,Rækker!AB30,IF(V26=Rækker!AD26,Rækker!AD30,IF(V26=Rækker!AF26,Rækker!AF30,CU15))))))))</f>
        <v>1</v>
      </c>
      <c r="CU15" s="16">
        <f>IF(V26=Rækker!AH26,Rækker!AH30,IF(V26=Rækker!AJ26,Rækker!AJ30,IF(V26=Rækker!AL26,Rækker!AL30,IF(V26=Rækker!AN26,Rækker!AN30,0))))</f>
        <v>1</v>
      </c>
      <c r="CV15" s="16">
        <f>IF(AB26=Rækker!B26,Rækker!B30,IF(AB26=Rækker!D26,Rækker!D30,IF(AB26=Rækker!F26,Rækker!F30,IF(AB26=Rækker!H26,Rækker!H30,IF(AB26=Rækker!J26,Rækker!J30,IF(AB26=Rækker!L26,Rækker!L30,IF(AB26=Rækker!N26,Rækker!N30,IF(AB26=Rækker!P26,Rækker!P30,CW15))))))))</f>
        <v>1</v>
      </c>
      <c r="CW15" s="16">
        <f>IF(AB26=Rækker!R26,Rækker!R30,IF(AB26=Rækker!T26,Rækker!T30,IF(AB26=Rækker!V26,Rækker!V30,IF(AB26=Rækker!X26,Rækker!X30,IF(AB26=Rækker!Z26,Rækker!Z30,IF(AB26=Rækker!AB26,Rækker!AB30,IF(AB26=Rækker!AD26,Rækker!AD30,IF(AB26=Rækker!AF26,Rækker!AF30,CX15))))))))</f>
        <v>1</v>
      </c>
      <c r="CX15" s="16">
        <f>IF(AB26=Rækker!AH26,Rækker!AH30,IF(AB26=Rækker!AJ26,Rækker!AJ30,IF(AB26=Rækker!AL26,Rækker!AL30,IF(AB26=Rækker!AN26,Rækker!AN30,0))))</f>
        <v>1</v>
      </c>
      <c r="CY15" s="16">
        <f>IF(AH26=Rækker!B26,Rækker!B30,IF(AH26=Rækker!D26,Rækker!D30,IF(AH26=Rækker!F26,Rækker!F30,IF(AH26=Rækker!H26,Rækker!H30,IF(AH26=Rækker!J26,Rækker!J30,IF(AH26=Rækker!L26,Rækker!L30,IF(AH26=Rækker!N26,Rækker!N30,IF(AH26=Rækker!P26,Rækker!P30,CZ15))))))))</f>
        <v>1</v>
      </c>
      <c r="CZ15" s="16">
        <f>IF(AH26=Rækker!R26,Rækker!R30,IF(AH26=Rækker!T26,Rækker!T30,IF(AH26=Rækker!V26,Rækker!V30,IF(AH26=Rækker!X26,Rækker!X30,IF(AH26=Rækker!Z26,Rækker!Z30,IF(AH26=Rækker!AB26,Rækker!AB30,IF(AH26=Rækker!AD26,Rækker!AD30,IF(AH26=Rækker!AF26,Rækker!AF30,DA15))))))))</f>
        <v>1</v>
      </c>
      <c r="DA15" s="16">
        <f>IF(AH26=Rækker!AH26,Rækker!AH30,IF(AH26=Rækker!AJ26,Rækker!AJ30,IF(AH26=Rækker!AL26,Rækker!AL30,IF(AH26=Rækker!AN26,Rækker!AN30,0))))</f>
        <v>0</v>
      </c>
      <c r="DB15" s="16">
        <f>IF(AN26=Rækker!B26,Rækker!B30,IF(AN26=Rækker!D26,Rækker!D30,IF(AN26=Rækker!F26,Rækker!F30,IF(AN26=Rækker!H26,Rækker!H30,IF(AN26=Rækker!J26,Rækker!J30,IF(AN26=Rækker!L26,Rækker!L30,IF(AN26=Rækker!N26,Rækker!N30,IF(AN26=Rækker!P26,Rækker!P30,DC15))))))))</f>
        <v>1</v>
      </c>
      <c r="DC15" s="16">
        <f>IF(AN26=Rækker!R26,Rækker!R30,IF(AN26=Rækker!T26,Rækker!T30,IF(AN26=Rækker!V26,Rækker!V30,IF(AN26=Rækker!X26,Rækker!X30,IF(AN26=Rækker!Z26,Rækker!Z30,IF(AN26=Rækker!AB26,Rækker!AB30,IF(AN26=Rækker!AD26,Rækker!AD30,IF(AN26=Rækker!AF26,Rækker!AF30,DD15))))))))</f>
        <v>1</v>
      </c>
      <c r="DD15" s="16">
        <f>IF(AN26=Rækker!AH26,Rækker!AH30,IF(AN26=Rækker!AJ26,Rækker!AJ30,IF(AN26=Rækker!AL26,Rækker!AL30,IF(AN26=Rækker!AN26,Rækker!AN30,0))))</f>
        <v>0</v>
      </c>
      <c r="DE15" s="16">
        <f>IF(AT26=Rækker!B26,Rækker!B30,IF(AT26=Rækker!D26,Rækker!D30,IF(AT26=Rækker!F26,Rækker!F30,IF(AT26=Rækker!H26,Rækker!H30,IF(AT26=Rækker!J26,Rækker!J30,IF(AT26=Rækker!L26,Rækker!L30,IF(AT26=Rækker!N26,Rækker!N30,IF(AT26=Rækker!P26,Rækker!P30,DF15))))))))</f>
        <v>1</v>
      </c>
      <c r="DF15" s="16">
        <f>IF(AT26=Rækker!R26,Rækker!R30,IF(AT26=Rækker!T26,Rækker!T30,IF(AT26=Rækker!V26,Rækker!V30,IF(AT26=Rækker!X26,Rækker!X30,IF(AT26=Rækker!Z26,Rækker!Z30,IF(AT26=Rækker!AB26,Rækker!AB30,IF(AT26=Rækker!AD26,Rækker!AD30,IF(AT26=Rækker!AF26,Rækker!AF30,DG15))))))))</f>
        <v>0</v>
      </c>
      <c r="DG15" s="16">
        <f>IF(AT26=Rækker!AH26,Rækker!AH30,IF(AT26=Rækker!AJ26,Rækker!AJ30,IF(AT26=Rækker!AL26,Rækker!AL30,IF(AT26=Rækker!AN26,Rækker!AN30,0))))</f>
        <v>0</v>
      </c>
      <c r="DH15" s="16">
        <f>IF(AZ26=Rækker!B26,Rækker!B30,IF(AZ26=Rækker!D26,Rækker!D30,IF(AZ26=Rækker!F26,Rækker!F30,IF(AZ26=Rækker!H26,Rækker!H30,IF(AZ26=Rækker!J26,Rækker!J30,IF(AZ26=Rækker!L26,Rækker!L30,IF(AZ26=Rækker!N26,Rækker!N30,IF(AZ26=Rækker!P26,Rækker!P30,DI15))))))))</f>
        <v>1</v>
      </c>
      <c r="DI15" s="16">
        <f>IF(AZ26=Rækker!R26,Rækker!R30,IF(AZ26=Rækker!T26,Rækker!T30,IF(AZ26=Rækker!V26,Rækker!V30,IF(AZ26=Rækker!X26,Rækker!X30,IF(AZ26=Rækker!Z26,Rækker!Z30,IF(AZ26=Rækker!AB26,Rækker!AB30,IF(AZ26=Rækker!AD26,Rækker!AD30,IF(AZ26=Rækker!AF26,Rækker!AF30,DJ15))))))))</f>
        <v>0</v>
      </c>
      <c r="DJ15" s="16">
        <f>IF(AZ26=Rækker!AH26,Rækker!AH30,IF(AZ26=Rækker!AJ26,Rækker!AJ30,IF(AZ26=Rækker!AL26,Rækker!AL30,IF(AZ26=Rækker!AN26,Rækker!AN30,0))))</f>
        <v>0</v>
      </c>
      <c r="DK15" s="16">
        <f>IF(BF26=Rækker!B26,Rækker!B30,IF(BF26=Rækker!D26,Rækker!D30,IF(BF26=Rækker!F26,Rækker!F30,IF(BF26=Rækker!H26,Rækker!H30,IF(BF26=Rækker!J26,Rækker!J30,IF(BF26=Rækker!L26,Rækker!L30,IF(BF26=Rækker!N26,Rækker!N30,IF(BF26=Rækker!P26,Rækker!P30,DL15))))))))</f>
        <v>1</v>
      </c>
      <c r="DL15" s="16">
        <f>IF(BF26=Rækker!R26,Rækker!R30,IF(BF26=Rækker!T26,Rækker!T30,IF(BF26=Rækker!V26,Rækker!V30,IF(BF26=Rækker!X26,Rækker!X30,IF(BF26=Rækker!Z26,Rækker!Z30,IF(BF26=Rækker!AB26,Rækker!AB30,IF(BF26=Rækker!AD26,Rækker!AD30,IF(BF26=Rækker!AF26,Rækker!AF30,DM15))))))))</f>
        <v>0</v>
      </c>
      <c r="DM15" s="16">
        <f>IF(BF26=Rækker!AH26,Rækker!AH30,IF(BF26=Rækker!AJ26,Rækker!AJ30,IF(BF26=Rækker!AL26,Rækker!AL30,IF(BF26=Rækker!AN26,Rækker!AN30,0))))</f>
        <v>0</v>
      </c>
      <c r="DN15" s="16">
        <f>IF(BL26=Rækker!B26,Rækker!B30,IF(BL26=Rækker!D26,Rækker!D30,IF(BL26=Rækker!F26,Rækker!F30,IF(BL26=Rækker!H26,Rækker!H30,IF(BL26=Rækker!J26,Rækker!J30,IF(BL26=Rækker!L26,Rækker!L30,IF(BL26=Rækker!N26,Rækker!N30,IF(BL26=Rækker!P26,Rækker!P30,DO15))))))))</f>
        <v>1</v>
      </c>
      <c r="DO15" s="16">
        <f>IF(BL26=Rækker!R26,Rækker!R30,IF(BL26=Rækker!T26,Rækker!T30,IF(BL26=Rækker!V26,Rækker!V30,IF(BL26=Rækker!X26,Rækker!X30,IF(BL26=Rækker!Z26,Rækker!Z30,IF(BL26=Rækker!AB26,Rækker!AB30,IF(BL26=Rækker!AD26,Rækker!AD30,IF(BL26=Rækker!AF26,Rækker!AF30,DP15))))))))</f>
        <v>1</v>
      </c>
      <c r="DP15" s="16">
        <f>IF(BL26=Rækker!AH26,Rækker!AH30,IF(BL26=Rækker!AJ26,Rækker!AJ30,IF(BL26=Rækker!AL26,Rækker!AL30,IF(BL26=Rækker!AN26,Rækker!AN30,0))))</f>
        <v>1</v>
      </c>
    </row>
    <row r="16" spans="1:120" ht="14.45" customHeight="1" thickBot="1" x14ac:dyDescent="0.2">
      <c r="A16" s="60"/>
      <c r="B16" s="63" t="s">
        <v>63</v>
      </c>
      <c r="C16" s="93" t="str">
        <f>CONCATENATE(Kampe!B10," - ",Kampe!D10,"..........................................................................................")</f>
        <v>Oxford - Sheffield W..........................................................................................</v>
      </c>
      <c r="D16" s="93"/>
      <c r="E16" s="93"/>
      <c r="F16" s="94"/>
      <c r="G16" s="61" t="s">
        <v>74</v>
      </c>
      <c r="H16" s="41">
        <f>IF('1. Division'!H16&lt;&gt;"",'1. Division'!H16,"")</f>
        <v>1</v>
      </c>
      <c r="I16" s="132" t="str">
        <f t="shared" si="1"/>
        <v/>
      </c>
      <c r="J16" s="131"/>
      <c r="K16" s="130" t="str">
        <f t="shared" si="2"/>
        <v/>
      </c>
      <c r="L16" s="131"/>
      <c r="M16" s="130" t="str">
        <f t="shared" si="3"/>
        <v/>
      </c>
      <c r="N16" s="147"/>
      <c r="O16" s="128">
        <f t="shared" si="4"/>
        <v>1</v>
      </c>
      <c r="P16" s="131"/>
      <c r="Q16" s="130" t="str">
        <f t="shared" si="5"/>
        <v/>
      </c>
      <c r="R16" s="131"/>
      <c r="S16" s="130" t="str">
        <f t="shared" si="6"/>
        <v/>
      </c>
      <c r="T16" s="147"/>
      <c r="U16" s="128">
        <f t="shared" si="7"/>
        <v>1</v>
      </c>
      <c r="V16" s="129"/>
      <c r="W16" s="130" t="str">
        <f t="shared" si="8"/>
        <v/>
      </c>
      <c r="X16" s="131"/>
      <c r="Y16" s="132" t="str">
        <f t="shared" si="9"/>
        <v/>
      </c>
      <c r="Z16" s="131"/>
      <c r="AA16" s="128">
        <f t="shared" si="10"/>
        <v>1</v>
      </c>
      <c r="AB16" s="129"/>
      <c r="AC16" s="130" t="str">
        <f t="shared" si="11"/>
        <v/>
      </c>
      <c r="AD16" s="131"/>
      <c r="AE16" s="130" t="str">
        <f t="shared" si="12"/>
        <v/>
      </c>
      <c r="AF16" s="147"/>
      <c r="AG16" s="128">
        <f t="shared" si="13"/>
        <v>1</v>
      </c>
      <c r="AH16" s="129"/>
      <c r="AI16" s="130" t="str">
        <f t="shared" si="14"/>
        <v/>
      </c>
      <c r="AJ16" s="131"/>
      <c r="AK16" s="132" t="str">
        <f t="shared" si="15"/>
        <v/>
      </c>
      <c r="AL16" s="131"/>
      <c r="AM16" s="128">
        <f t="shared" si="16"/>
        <v>1</v>
      </c>
      <c r="AN16" s="129"/>
      <c r="AO16" s="130" t="str">
        <f t="shared" si="17"/>
        <v/>
      </c>
      <c r="AP16" s="131"/>
      <c r="AQ16" s="130" t="str">
        <f t="shared" si="18"/>
        <v/>
      </c>
      <c r="AR16" s="147"/>
      <c r="AS16" s="128">
        <f t="shared" si="19"/>
        <v>1</v>
      </c>
      <c r="AT16" s="129"/>
      <c r="AU16" s="130" t="str">
        <f t="shared" si="20"/>
        <v/>
      </c>
      <c r="AV16" s="131"/>
      <c r="AW16" s="132" t="str">
        <f t="shared" si="21"/>
        <v/>
      </c>
      <c r="AX16" s="131"/>
      <c r="AY16" s="128">
        <f t="shared" si="22"/>
        <v>1</v>
      </c>
      <c r="AZ16" s="129"/>
      <c r="BA16" s="130" t="str">
        <f t="shared" si="23"/>
        <v/>
      </c>
      <c r="BB16" s="131"/>
      <c r="BC16" s="130" t="str">
        <f t="shared" si="24"/>
        <v/>
      </c>
      <c r="BD16" s="147"/>
      <c r="BE16" s="128">
        <f t="shared" si="25"/>
        <v>1</v>
      </c>
      <c r="BF16" s="129"/>
      <c r="BG16" s="130" t="str">
        <f t="shared" si="26"/>
        <v/>
      </c>
      <c r="BH16" s="131"/>
      <c r="BI16" s="132" t="str">
        <f t="shared" si="27"/>
        <v/>
      </c>
      <c r="BJ16" s="131"/>
      <c r="BK16" s="128">
        <f t="shared" si="28"/>
        <v>1</v>
      </c>
      <c r="BL16" s="129"/>
      <c r="BM16" s="130" t="str">
        <f t="shared" si="29"/>
        <v/>
      </c>
      <c r="BN16" s="131"/>
      <c r="BO16" s="130" t="str">
        <f t="shared" si="30"/>
        <v/>
      </c>
      <c r="BP16" s="147"/>
      <c r="BQ16" s="25"/>
      <c r="BR16" s="136" t="str">
        <f>IF(CG14=13,CONCATENATE("Stillingen efter ",A1,":"),CONCATENATE("Stillingen efter ",DB!D1,". runde",":"))</f>
        <v>Stillingen efter 17. runde:</v>
      </c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29">
        <f>CH21/CI21</f>
        <v>6.9473684210526319</v>
      </c>
      <c r="CH16" s="16">
        <f>IF(AM32="",DB28,0)</f>
        <v>7</v>
      </c>
      <c r="CI16" s="16">
        <f>IF(AM32="",1,0)</f>
        <v>1</v>
      </c>
      <c r="CJ16" s="16" t="str">
        <f>IF(AN26=DB!K27,DB!W27,IF(AN26=DB!K28,DB!W28,IF(AN26=DB!K29,DB!W29,IF(AN26=DB!K30,DB!W30,IF(AN26=DB!K31,DB!W31,IF(AN26=DB!K32,DB!W32,IF(AN26=DB!K33,DB!W33,IF(AN26=DB!K34,DB!W34,CK16))))))))</f>
        <v/>
      </c>
      <c r="CK16" s="16" t="str">
        <f>IF(AN26=DB!K35,DB!W35,IF(AN26=DB!K36,DB!W36,IF(AN26=DB!K37,DB!W37,IF(AN26=DB!K38,DB!W38,IF(AN26=DB!K39,DB!W39,IF(AN26=DB!K40,DB!W40,IF(AN26=DB!K41,DB!W41,IF(AN26=DB!K42,DB!W42,CL16))))))))</f>
        <v/>
      </c>
      <c r="CL16" s="16" t="str">
        <f>IF(AN26=DB!K43,DB!W43,IF(AN26=DB!K44,DB!W44,IF(AN26=DB!K45,DB!W45,DB!W46)))</f>
        <v/>
      </c>
      <c r="CM16" s="16">
        <f>IF(J26=Rækker!B26,Rækker!B31,IF(J26=Rækker!D26,Rækker!D31,IF(J26=Rækker!F26,Rækker!F31,IF(J26=Rækker!H26,Rækker!H31,IF(J26=Rækker!J26,Rækker!J31,IF(J26=Rækker!L26,Rækker!L31,IF(J26=Rækker!N26,Rækker!N31,IF(J26=Rækker!P26,Rækker!P31,CN16))))))))</f>
        <v>2</v>
      </c>
      <c r="CN16" s="16">
        <f>IF(J26=Rækker!R26,Rækker!R31,IF(J26=Rækker!T26,Rækker!T31,IF(J26=Rækker!V26,Rækker!V31,IF(J26=Rækker!X26,Rækker!X31,IF(J26=Rækker!Z26,Rækker!Z31,IF(J26=Rækker!AB26,Rækker!AB31,IF(J26=Rækker!AD26,Rækker!AD31,IF(J26=Rækker!AF26,Rækker!AF31,CO16))))))))</f>
        <v>0</v>
      </c>
      <c r="CO16" s="16">
        <f>IF(J26=Rækker!AH26,Rækker!AH31,IF(J26=Rækker!AJ26,Rækker!AJ31,IF(J26=Rækker!AL26,Rækker!AL31,IF(J26=Rækker!AN26,Rækker!AN31,0))))</f>
        <v>0</v>
      </c>
      <c r="CP16" s="16">
        <f>IF(P26=Rækker!B26,Rækker!B31,IF(P26=Rækker!D26,Rækker!D31,IF(P26=Rækker!F26,Rækker!F31,IF(P26=Rækker!H26,Rækker!H31,IF(P26=Rækker!J26,Rækker!J31,IF(P26=Rækker!L26,Rækker!L31,IF(P26=Rækker!N26,Rækker!N31,IF(P26=Rækker!P26,Rækker!P31,CQ16))))))))</f>
        <v>2</v>
      </c>
      <c r="CQ16" s="16">
        <f>IF(P26=Rækker!R26,Rækker!R31,IF(P26=Rækker!T26,Rækker!T31,IF(P26=Rækker!V26,Rækker!V31,IF(P26=Rækker!X26,Rækker!X31,IF(P26=Rækker!Z26,Rækker!Z31,IF(P26=Rækker!AB26,Rækker!AB31,IF(P26=Rækker!AD26,Rækker!AD31,IF(P26=Rækker!AF26,Rækker!AF31,CR16))))))))</f>
        <v>2</v>
      </c>
      <c r="CR16" s="16">
        <f>IF(P26=Rækker!AH26,Rækker!AH31,IF(P26=Rækker!AJ26,Rækker!AJ31,IF(P26=Rækker!AL26,Rækker!AL31,IF(P26=Rækker!AN26,Rækker!AN31,0))))</f>
        <v>0</v>
      </c>
      <c r="CS16" s="16">
        <f>IF(V26=Rækker!B26,Rækker!B31,IF(V26=Rækker!D26,Rækker!D31,IF(V26=Rækker!F26,Rækker!F31,IF(V26=Rækker!H26,Rækker!H31,IF(V26=Rækker!J26,Rækker!J31,IF(V26=Rækker!L26,Rækker!L31,IF(V26=Rækker!N26,Rækker!N31,IF(V26=Rækker!P26,Rækker!P31,CT16))))))))</f>
        <v>1</v>
      </c>
      <c r="CT16" s="16">
        <f>IF(V26=Rækker!R26,Rækker!R31,IF(V26=Rækker!T26,Rækker!T31,IF(V26=Rækker!V26,Rækker!V31,IF(V26=Rækker!X26,Rækker!X31,IF(V26=Rækker!Z26,Rækker!Z31,IF(V26=Rækker!AB26,Rækker!AB31,IF(V26=Rækker!AD26,Rækker!AD31,IF(V26=Rækker!AF26,Rækker!AF31,CU16))))))))</f>
        <v>1</v>
      </c>
      <c r="CU16" s="16">
        <f>IF(V26=Rækker!AH26,Rækker!AH31,IF(V26=Rækker!AJ26,Rækker!AJ31,IF(V26=Rækker!AL26,Rækker!AL31,IF(V26=Rækker!AN26,Rækker!AN31,0))))</f>
        <v>1</v>
      </c>
      <c r="CV16" s="16">
        <f>IF(AB26=Rækker!B26,Rækker!B31,IF(AB26=Rækker!D26,Rækker!D31,IF(AB26=Rækker!F26,Rækker!F31,IF(AB26=Rækker!H26,Rækker!H31,IF(AB26=Rækker!J26,Rækker!J31,IF(AB26=Rækker!L26,Rækker!L31,IF(AB26=Rækker!N26,Rækker!N31,IF(AB26=Rækker!P26,Rækker!P31,CW16))))))))</f>
        <v>2</v>
      </c>
      <c r="CW16" s="16">
        <f>IF(AB26=Rækker!R26,Rækker!R31,IF(AB26=Rækker!T26,Rækker!T31,IF(AB26=Rækker!V26,Rækker!V31,IF(AB26=Rækker!X26,Rækker!X31,IF(AB26=Rækker!Z26,Rækker!Z31,IF(AB26=Rækker!AB26,Rækker!AB31,IF(AB26=Rækker!AD26,Rækker!AD31,IF(AB26=Rækker!AF26,Rækker!AF31,CX16))))))))</f>
        <v>2</v>
      </c>
      <c r="CX16" s="16">
        <f>IF(AB26=Rækker!AH26,Rækker!AH31,IF(AB26=Rækker!AJ26,Rækker!AJ31,IF(AB26=Rækker!AL26,Rækker!AL31,IF(AB26=Rækker!AN26,Rækker!AN31,0))))</f>
        <v>2</v>
      </c>
      <c r="CY16" s="16">
        <f>IF(AH26=Rækker!B26,Rækker!B31,IF(AH26=Rækker!D26,Rækker!D31,IF(AH26=Rækker!F26,Rækker!F31,IF(AH26=Rækker!H26,Rækker!H31,IF(AH26=Rækker!J26,Rækker!J31,IF(AH26=Rækker!L26,Rækker!L31,IF(AH26=Rækker!N26,Rækker!N31,IF(AH26=Rækker!P26,Rækker!P31,CZ16))))))))</f>
        <v>2</v>
      </c>
      <c r="CZ16" s="16">
        <f>IF(AH26=Rækker!R26,Rækker!R31,IF(AH26=Rækker!T26,Rækker!T31,IF(AH26=Rækker!V26,Rækker!V31,IF(AH26=Rækker!X26,Rækker!X31,IF(AH26=Rækker!Z26,Rækker!Z31,IF(AH26=Rækker!AB26,Rækker!AB31,IF(AH26=Rækker!AD26,Rækker!AD31,IF(AH26=Rækker!AF26,Rækker!AF31,DA16))))))))</f>
        <v>2</v>
      </c>
      <c r="DA16" s="16">
        <f>IF(AH26=Rækker!AH26,Rækker!AH31,IF(AH26=Rækker!AJ26,Rækker!AJ31,IF(AH26=Rækker!AL26,Rækker!AL31,IF(AH26=Rækker!AN26,Rækker!AN31,0))))</f>
        <v>0</v>
      </c>
      <c r="DB16" s="16">
        <f>IF(AN26=Rækker!B26,Rækker!B31,IF(AN26=Rækker!D26,Rækker!D31,IF(AN26=Rækker!F26,Rækker!F31,IF(AN26=Rækker!H26,Rækker!H31,IF(AN26=Rækker!J26,Rækker!J31,IF(AN26=Rækker!L26,Rækker!L31,IF(AN26=Rækker!N26,Rækker!N31,IF(AN26=Rækker!P26,Rækker!P31,DC16))))))))</f>
        <v>2</v>
      </c>
      <c r="DC16" s="16">
        <f>IF(AN26=Rækker!R26,Rækker!R31,IF(AN26=Rækker!T26,Rækker!T31,IF(AN26=Rækker!V26,Rækker!V31,IF(AN26=Rækker!X26,Rækker!X31,IF(AN26=Rækker!Z26,Rækker!Z31,IF(AN26=Rækker!AB26,Rækker!AB31,IF(AN26=Rækker!AD26,Rækker!AD31,IF(AN26=Rækker!AF26,Rækker!AF31,DD16))))))))</f>
        <v>2</v>
      </c>
      <c r="DD16" s="16">
        <f>IF(AN26=Rækker!AH26,Rækker!AH31,IF(AN26=Rækker!AJ26,Rækker!AJ31,IF(AN26=Rækker!AL26,Rækker!AL31,IF(AN26=Rækker!AN26,Rækker!AN31,0))))</f>
        <v>0</v>
      </c>
      <c r="DE16" s="16">
        <f>IF(AT26=Rækker!B26,Rækker!B31,IF(AT26=Rækker!D26,Rækker!D31,IF(AT26=Rækker!F26,Rækker!F31,IF(AT26=Rækker!H26,Rækker!H31,IF(AT26=Rækker!J26,Rækker!J31,IF(AT26=Rækker!L26,Rækker!L31,IF(AT26=Rækker!N26,Rækker!N31,IF(AT26=Rækker!P26,Rækker!P31,DF16))))))))</f>
        <v>2</v>
      </c>
      <c r="DF16" s="16">
        <f>IF(AT26=Rækker!R26,Rækker!R31,IF(AT26=Rækker!T26,Rækker!T31,IF(AT26=Rækker!V26,Rækker!V31,IF(AT26=Rækker!X26,Rækker!X31,IF(AT26=Rækker!Z26,Rækker!Z31,IF(AT26=Rækker!AB26,Rækker!AB31,IF(AT26=Rækker!AD26,Rækker!AD31,IF(AT26=Rækker!AF26,Rækker!AF31,DG16))))))))</f>
        <v>0</v>
      </c>
      <c r="DG16" s="16">
        <f>IF(AT26=Rækker!AH26,Rækker!AH31,IF(AT26=Rækker!AJ26,Rækker!AJ31,IF(AT26=Rækker!AL26,Rækker!AL31,IF(AT26=Rækker!AN26,Rækker!AN31,0))))</f>
        <v>0</v>
      </c>
      <c r="DH16" s="16">
        <f>IF(AZ26=Rækker!B26,Rækker!B31,IF(AZ26=Rækker!D26,Rækker!D31,IF(AZ26=Rækker!F26,Rækker!F31,IF(AZ26=Rækker!H26,Rækker!H31,IF(AZ26=Rækker!J26,Rækker!J31,IF(AZ26=Rækker!L26,Rækker!L31,IF(AZ26=Rækker!N26,Rækker!N31,IF(AZ26=Rækker!P26,Rækker!P31,DI16))))))))</f>
        <v>2</v>
      </c>
      <c r="DI16" s="16">
        <f>IF(AZ26=Rækker!R26,Rækker!R31,IF(AZ26=Rækker!T26,Rækker!T31,IF(AZ26=Rækker!V26,Rækker!V31,IF(AZ26=Rækker!X26,Rækker!X31,IF(AZ26=Rækker!Z26,Rækker!Z31,IF(AZ26=Rækker!AB26,Rækker!AB31,IF(AZ26=Rækker!AD26,Rækker!AD31,IF(AZ26=Rækker!AF26,Rækker!AF31,DJ16))))))))</f>
        <v>0</v>
      </c>
      <c r="DJ16" s="16">
        <f>IF(AZ26=Rækker!AH26,Rækker!AH31,IF(AZ26=Rækker!AJ26,Rækker!AJ31,IF(AZ26=Rækker!AL26,Rækker!AL31,IF(AZ26=Rækker!AN26,Rækker!AN31,0))))</f>
        <v>0</v>
      </c>
      <c r="DK16" s="16">
        <f>IF(BF26=Rækker!B26,Rækker!B31,IF(BF26=Rækker!D26,Rækker!D31,IF(BF26=Rækker!F26,Rækker!F31,IF(BF26=Rækker!H26,Rækker!H31,IF(BF26=Rækker!J26,Rækker!J31,IF(BF26=Rækker!L26,Rækker!L31,IF(BF26=Rækker!N26,Rækker!N31,IF(BF26=Rækker!P26,Rækker!P31,DL16))))))))</f>
        <v>2</v>
      </c>
      <c r="DL16" s="16">
        <f>IF(BF26=Rækker!R26,Rækker!R31,IF(BF26=Rækker!T26,Rækker!T31,IF(BF26=Rækker!V26,Rækker!V31,IF(BF26=Rækker!X26,Rækker!X31,IF(BF26=Rækker!Z26,Rækker!Z31,IF(BF26=Rækker!AB26,Rækker!AB31,IF(BF26=Rækker!AD26,Rækker!AD31,IF(BF26=Rækker!AF26,Rækker!AF31,DM16))))))))</f>
        <v>0</v>
      </c>
      <c r="DM16" s="16">
        <f>IF(BF26=Rækker!AH26,Rækker!AH31,IF(BF26=Rækker!AJ26,Rækker!AJ31,IF(BF26=Rækker!AL26,Rækker!AL31,IF(BF26=Rækker!AN26,Rækker!AN31,0))))</f>
        <v>0</v>
      </c>
      <c r="DN16" s="16">
        <f>IF(BL26=Rækker!B26,Rækker!B31,IF(BL26=Rækker!D26,Rækker!D31,IF(BL26=Rækker!F26,Rækker!F31,IF(BL26=Rækker!H26,Rækker!H31,IF(BL26=Rækker!J26,Rækker!J31,IF(BL26=Rækker!L26,Rækker!L31,IF(BL26=Rækker!N26,Rækker!N31,IF(BL26=Rækker!P26,Rækker!P31,DO16))))))))</f>
        <v>2</v>
      </c>
      <c r="DO16" s="16">
        <f>IF(BL26=Rækker!R26,Rækker!R31,IF(BL26=Rækker!T26,Rækker!T31,IF(BL26=Rækker!V26,Rækker!V31,IF(BL26=Rækker!X26,Rækker!X31,IF(BL26=Rækker!Z26,Rækker!Z31,IF(BL26=Rækker!AB26,Rækker!AB31,IF(BL26=Rækker!AD26,Rækker!AD31,IF(BL26=Rækker!AF26,Rækker!AF31,DP16))))))))</f>
        <v>2</v>
      </c>
      <c r="DP16" s="16">
        <f>IF(BL26=Rækker!AH26,Rækker!AH31,IF(BL26=Rækker!AJ26,Rækker!AJ31,IF(BL26=Rækker!AL26,Rækker!AL31,IF(BL26=Rækker!AN26,Rækker!AN31,0))))</f>
        <v>2</v>
      </c>
    </row>
    <row r="17" spans="1:120" ht="14.45" customHeight="1" x14ac:dyDescent="0.15">
      <c r="A17" s="60"/>
      <c r="B17" s="62" t="s">
        <v>64</v>
      </c>
      <c r="C17" s="91" t="str">
        <f>CONCATENATE(Kampe!B11," - ",Kampe!D11,"..........................................................................................")</f>
        <v>Queens Park R - Derby..........................................................................................</v>
      </c>
      <c r="D17" s="91"/>
      <c r="E17" s="91"/>
      <c r="F17" s="92"/>
      <c r="G17" s="61" t="s">
        <v>74</v>
      </c>
      <c r="H17" s="39">
        <f>IF('1. Division'!H17&lt;&gt;"",'1. Division'!H17,"")</f>
        <v>2</v>
      </c>
      <c r="I17" s="160" t="str">
        <f t="shared" si="1"/>
        <v/>
      </c>
      <c r="J17" s="161"/>
      <c r="K17" s="162" t="str">
        <f t="shared" si="2"/>
        <v/>
      </c>
      <c r="L17" s="161"/>
      <c r="M17" s="162" t="str">
        <f t="shared" si="3"/>
        <v/>
      </c>
      <c r="N17" s="163"/>
      <c r="O17" s="164" t="str">
        <f t="shared" si="4"/>
        <v/>
      </c>
      <c r="P17" s="161"/>
      <c r="Q17" s="162" t="str">
        <f t="shared" si="5"/>
        <v/>
      </c>
      <c r="R17" s="161"/>
      <c r="S17" s="162">
        <f t="shared" si="6"/>
        <v>2</v>
      </c>
      <c r="T17" s="163"/>
      <c r="U17" s="140">
        <f t="shared" si="7"/>
        <v>1</v>
      </c>
      <c r="V17" s="141"/>
      <c r="W17" s="142" t="str">
        <f t="shared" si="8"/>
        <v/>
      </c>
      <c r="X17" s="143"/>
      <c r="Y17" s="144" t="str">
        <f t="shared" si="9"/>
        <v/>
      </c>
      <c r="Z17" s="143"/>
      <c r="AA17" s="140">
        <f t="shared" si="10"/>
        <v>1</v>
      </c>
      <c r="AB17" s="141"/>
      <c r="AC17" s="142" t="str">
        <f t="shared" si="11"/>
        <v/>
      </c>
      <c r="AD17" s="143"/>
      <c r="AE17" s="142" t="str">
        <f t="shared" si="12"/>
        <v/>
      </c>
      <c r="AF17" s="148"/>
      <c r="AG17" s="140" t="str">
        <f t="shared" si="13"/>
        <v/>
      </c>
      <c r="AH17" s="141"/>
      <c r="AI17" s="142" t="str">
        <f t="shared" si="14"/>
        <v>X</v>
      </c>
      <c r="AJ17" s="143"/>
      <c r="AK17" s="144" t="str">
        <f t="shared" si="15"/>
        <v/>
      </c>
      <c r="AL17" s="143"/>
      <c r="AM17" s="140" t="str">
        <f t="shared" si="16"/>
        <v/>
      </c>
      <c r="AN17" s="141"/>
      <c r="AO17" s="142" t="str">
        <f t="shared" si="17"/>
        <v/>
      </c>
      <c r="AP17" s="143"/>
      <c r="AQ17" s="142">
        <f t="shared" si="18"/>
        <v>2</v>
      </c>
      <c r="AR17" s="148"/>
      <c r="AS17" s="140" t="str">
        <f t="shared" si="19"/>
        <v/>
      </c>
      <c r="AT17" s="141"/>
      <c r="AU17" s="142" t="str">
        <f t="shared" si="20"/>
        <v/>
      </c>
      <c r="AV17" s="143"/>
      <c r="AW17" s="144">
        <f t="shared" si="21"/>
        <v>2</v>
      </c>
      <c r="AX17" s="143"/>
      <c r="AY17" s="140" t="str">
        <f t="shared" si="22"/>
        <v/>
      </c>
      <c r="AZ17" s="141"/>
      <c r="BA17" s="142" t="str">
        <f t="shared" si="23"/>
        <v/>
      </c>
      <c r="BB17" s="143"/>
      <c r="BC17" s="142">
        <f t="shared" si="24"/>
        <v>2</v>
      </c>
      <c r="BD17" s="148"/>
      <c r="BE17" s="140" t="str">
        <f t="shared" si="25"/>
        <v/>
      </c>
      <c r="BF17" s="141"/>
      <c r="BG17" s="142" t="str">
        <f t="shared" si="26"/>
        <v/>
      </c>
      <c r="BH17" s="143"/>
      <c r="BI17" s="144">
        <f t="shared" si="27"/>
        <v>2</v>
      </c>
      <c r="BJ17" s="143"/>
      <c r="BK17" s="140">
        <f t="shared" si="28"/>
        <v>1</v>
      </c>
      <c r="BL17" s="141"/>
      <c r="BM17" s="142" t="str">
        <f t="shared" si="29"/>
        <v/>
      </c>
      <c r="BN17" s="143"/>
      <c r="BO17" s="142" t="str">
        <f t="shared" si="30"/>
        <v/>
      </c>
      <c r="BP17" s="148"/>
      <c r="BQ17" s="25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30">
        <f>ROUND(CG16,0)</f>
        <v>7</v>
      </c>
      <c r="CH17" s="16">
        <f>IF(AS32="",DE28,0)</f>
        <v>8</v>
      </c>
      <c r="CI17" s="16">
        <f>IF(AS32="",1,0)</f>
        <v>1</v>
      </c>
      <c r="CJ17" s="16" t="str">
        <f>IF(AT26=DB!K27,DB!W27,IF(AT26=DB!K28,DB!W28,IF(AT26=DB!K29,DB!W29,IF(AT26=DB!K30,DB!W30,IF(AT26=DB!K31,DB!W31,IF(AT26=DB!K32,DB!W32,IF(AT26=DB!K33,DB!W33,IF(AT26=DB!K34,DB!W34,CK17))))))))</f>
        <v/>
      </c>
      <c r="CK17" s="16" t="str">
        <f>IF(AT26=DB!K35,DB!W35,IF(AT26=DB!K36,DB!W36,IF(AT26=DB!K37,DB!W37,IF(AT26=DB!K38,DB!W38,IF(AT26=DB!K39,DB!W39,IF(AT26=DB!K40,DB!W40,IF(AT26=DB!K41,DB!W41,IF(AT26=DB!K42,DB!W42,CL17))))))))</f>
        <v/>
      </c>
      <c r="CL17" s="16" t="str">
        <f>IF(AT26=DB!K43,DB!W43,IF(AT26=DB!K44,DB!W44,IF(AT26=DB!K45,DB!W45,DB!W46)))</f>
        <v/>
      </c>
      <c r="CM17" s="16">
        <f>IF(J26=Rækker!B26,Rækker!B32,IF(J26=Rækker!D26,Rækker!D32,IF(J26=Rækker!F26,Rækker!F32,IF(J26=Rækker!H26,Rækker!H32,IF(J26=Rækker!J26,Rækker!J32,IF(J26=Rækker!L26,Rækker!L32,IF(J26=Rækker!N26,Rækker!N32,IF(J26=Rækker!P26,Rækker!P32,CN17))))))))</f>
        <v>2</v>
      </c>
      <c r="CN17" s="16">
        <f>IF(J26=Rækker!R26,Rækker!R32,IF(J26=Rækker!T26,Rækker!T32,IF(J26=Rækker!V26,Rækker!V32,IF(J26=Rækker!X26,Rækker!X32,IF(J26=Rækker!Z26,Rækker!Z32,IF(J26=Rækker!AB26,Rækker!AB32,IF(J26=Rækker!AD26,Rækker!AD32,IF(J26=Rækker!AF26,Rækker!AF32,CO17))))))))</f>
        <v>0</v>
      </c>
      <c r="CO17" s="16">
        <f>IF(J26=Rækker!AH26,Rækker!AH32,IF(J26=Rækker!AJ26,Rækker!AJ32,IF(J26=Rækker!AL26,Rækker!AL32,IF(J26=Rækker!AN26,Rækker!AN32,0))))</f>
        <v>0</v>
      </c>
      <c r="CP17" s="16">
        <f>IF(P26=Rækker!B26,Rækker!B32,IF(P26=Rækker!D26,Rækker!D32,IF(P26=Rækker!F26,Rækker!F32,IF(P26=Rækker!H26,Rækker!H32,IF(P26=Rækker!J26,Rækker!J32,IF(P26=Rækker!L26,Rækker!L32,IF(P26=Rækker!N26,Rækker!N32,IF(P26=Rækker!P26,Rækker!P32,CQ17))))))))</f>
        <v>1</v>
      </c>
      <c r="CQ17" s="16">
        <f>IF(P26=Rækker!R26,Rækker!R32,IF(P26=Rækker!T26,Rækker!T32,IF(P26=Rækker!V26,Rækker!V32,IF(P26=Rækker!X26,Rækker!X32,IF(P26=Rækker!Z26,Rækker!Z32,IF(P26=Rækker!AB26,Rækker!AB32,IF(P26=Rækker!AD26,Rækker!AD32,IF(P26=Rækker!AF26,Rækker!AF32,CR17))))))))</f>
        <v>1</v>
      </c>
      <c r="CR17" s="16">
        <f>IF(P26=Rækker!AH26,Rækker!AH32,IF(P26=Rækker!AJ26,Rækker!AJ32,IF(P26=Rækker!AL26,Rækker!AL32,IF(P26=Rækker!AN26,Rækker!AN32,0))))</f>
        <v>0</v>
      </c>
      <c r="CS17" s="16" t="str">
        <f>IF(V26=Rækker!B26,Rækker!B32,IF(V26=Rækker!D26,Rækker!D32,IF(V26=Rækker!F26,Rækker!F32,IF(V26=Rækker!H26,Rækker!H32,IF(V26=Rækker!J26,Rækker!J32,IF(V26=Rækker!L26,Rækker!L32,IF(V26=Rækker!N26,Rækker!N32,IF(V26=Rækker!P26,Rækker!P32,CT17))))))))</f>
        <v>x</v>
      </c>
      <c r="CT17" s="16" t="str">
        <f>IF(V26=Rækker!R26,Rækker!R32,IF(V26=Rækker!T26,Rækker!T32,IF(V26=Rækker!V26,Rækker!V32,IF(V26=Rækker!X26,Rækker!X32,IF(V26=Rækker!Z26,Rækker!Z32,IF(V26=Rækker!AB26,Rækker!AB32,IF(V26=Rækker!AD26,Rækker!AD32,IF(V26=Rækker!AF26,Rækker!AF32,CU17))))))))</f>
        <v>x</v>
      </c>
      <c r="CU17" s="16" t="str">
        <f>IF(V26=Rækker!AH26,Rækker!AH32,IF(V26=Rækker!AJ26,Rækker!AJ32,IF(V26=Rækker!AL26,Rækker!AL32,IF(V26=Rækker!AN26,Rækker!AN32,0))))</f>
        <v>x</v>
      </c>
      <c r="CV17" s="16">
        <f>IF(AB26=Rækker!B26,Rækker!B32,IF(AB26=Rækker!D26,Rækker!D32,IF(AB26=Rækker!F26,Rækker!F32,IF(AB26=Rækker!H26,Rækker!H32,IF(AB26=Rækker!J26,Rækker!J32,IF(AB26=Rækker!L26,Rækker!L32,IF(AB26=Rækker!N26,Rækker!N32,IF(AB26=Rækker!P26,Rækker!P32,CW17))))))))</f>
        <v>2</v>
      </c>
      <c r="CW17" s="16">
        <f>IF(AB26=Rækker!R26,Rækker!R32,IF(AB26=Rækker!T26,Rækker!T32,IF(AB26=Rækker!V26,Rækker!V32,IF(AB26=Rækker!X26,Rækker!X32,IF(AB26=Rækker!Z26,Rækker!Z32,IF(AB26=Rækker!AB26,Rækker!AB32,IF(AB26=Rækker!AD26,Rækker!AD32,IF(AB26=Rækker!AF26,Rækker!AF32,CX17))))))))</f>
        <v>2</v>
      </c>
      <c r="CX17" s="16">
        <f>IF(AB26=Rækker!AH26,Rækker!AH32,IF(AB26=Rækker!AJ26,Rækker!AJ32,IF(AB26=Rækker!AL26,Rækker!AL32,IF(AB26=Rækker!AN26,Rækker!AN32,0))))</f>
        <v>2</v>
      </c>
      <c r="CY17" s="16">
        <f>IF(AH26=Rækker!B26,Rækker!B32,IF(AH26=Rækker!D26,Rækker!D32,IF(AH26=Rækker!F26,Rækker!F32,IF(AH26=Rækker!H26,Rækker!H32,IF(AH26=Rækker!J26,Rækker!J32,IF(AH26=Rækker!L26,Rækker!L32,IF(AH26=Rækker!N26,Rækker!N32,IF(AH26=Rækker!P26,Rækker!P32,CZ17))))))))</f>
        <v>1</v>
      </c>
      <c r="CZ17" s="16">
        <f>IF(AH26=Rækker!R26,Rækker!R32,IF(AH26=Rækker!T26,Rækker!T32,IF(AH26=Rækker!V26,Rækker!V32,IF(AH26=Rækker!X26,Rækker!X32,IF(AH26=Rækker!Z26,Rækker!Z32,IF(AH26=Rækker!AB26,Rækker!AB32,IF(AH26=Rækker!AD26,Rækker!AD32,IF(AH26=Rækker!AF26,Rækker!AF32,DA17))))))))</f>
        <v>1</v>
      </c>
      <c r="DA17" s="16">
        <f>IF(AH26=Rækker!AH26,Rækker!AH32,IF(AH26=Rækker!AJ26,Rækker!AJ32,IF(AH26=Rækker!AL26,Rækker!AL32,IF(AH26=Rækker!AN26,Rækker!AN32,0))))</f>
        <v>0</v>
      </c>
      <c r="DB17" s="16">
        <f>IF(AN26=Rækker!B26,Rækker!B32,IF(AN26=Rækker!D26,Rækker!D32,IF(AN26=Rækker!F26,Rækker!F32,IF(AN26=Rækker!H26,Rækker!H32,IF(AN26=Rækker!J26,Rækker!J32,IF(AN26=Rækker!L26,Rækker!L32,IF(AN26=Rækker!N26,Rækker!N32,IF(AN26=Rækker!P26,Rækker!P32,DC17))))))))</f>
        <v>1</v>
      </c>
      <c r="DC17" s="16">
        <f>IF(AN26=Rækker!R26,Rækker!R32,IF(AN26=Rækker!T26,Rækker!T32,IF(AN26=Rækker!V26,Rækker!V32,IF(AN26=Rækker!X26,Rækker!X32,IF(AN26=Rækker!Z26,Rækker!Z32,IF(AN26=Rækker!AB26,Rækker!AB32,IF(AN26=Rækker!AD26,Rækker!AD32,IF(AN26=Rækker!AF26,Rækker!AF32,DD17))))))))</f>
        <v>1</v>
      </c>
      <c r="DD17" s="16">
        <f>IF(AN26=Rækker!AH26,Rækker!AH32,IF(AN26=Rækker!AJ26,Rækker!AJ32,IF(AN26=Rækker!AL26,Rækker!AL32,IF(AN26=Rækker!AN26,Rækker!AN32,0))))</f>
        <v>0</v>
      </c>
      <c r="DE17" s="16">
        <f>IF(AT26=Rækker!B26,Rækker!B32,IF(AT26=Rækker!D26,Rækker!D32,IF(AT26=Rækker!F26,Rækker!F32,IF(AT26=Rækker!H26,Rækker!H32,IF(AT26=Rækker!J26,Rækker!J32,IF(AT26=Rækker!L26,Rækker!L32,IF(AT26=Rækker!N26,Rækker!N32,IF(AT26=Rækker!P26,Rækker!P32,DF17))))))))</f>
        <v>1</v>
      </c>
      <c r="DF17" s="16">
        <f>IF(AT26=Rækker!R26,Rækker!R32,IF(AT26=Rækker!T26,Rækker!T32,IF(AT26=Rækker!V26,Rækker!V32,IF(AT26=Rækker!X26,Rækker!X32,IF(AT26=Rækker!Z26,Rækker!Z32,IF(AT26=Rækker!AB26,Rækker!AB32,IF(AT26=Rækker!AD26,Rækker!AD32,IF(AT26=Rækker!AF26,Rækker!AF32,DG17))))))))</f>
        <v>0</v>
      </c>
      <c r="DG17" s="16">
        <f>IF(AT26=Rækker!AH26,Rækker!AH32,IF(AT26=Rækker!AJ26,Rækker!AJ32,IF(AT26=Rækker!AL26,Rækker!AL32,IF(AT26=Rækker!AN26,Rækker!AN32,0))))</f>
        <v>0</v>
      </c>
      <c r="DH17" s="16">
        <f>IF(AZ26=Rækker!B26,Rækker!B32,IF(AZ26=Rækker!D26,Rækker!D32,IF(AZ26=Rækker!F26,Rækker!F32,IF(AZ26=Rækker!H26,Rækker!H32,IF(AZ26=Rækker!J26,Rækker!J32,IF(AZ26=Rækker!L26,Rækker!L32,IF(AZ26=Rækker!N26,Rækker!N32,IF(AZ26=Rækker!P26,Rækker!P32,DI17))))))))</f>
        <v>2</v>
      </c>
      <c r="DI17" s="16">
        <f>IF(AZ26=Rækker!R26,Rækker!R32,IF(AZ26=Rækker!T26,Rækker!T32,IF(AZ26=Rækker!V26,Rækker!V32,IF(AZ26=Rækker!X26,Rækker!X32,IF(AZ26=Rækker!Z26,Rækker!Z32,IF(AZ26=Rækker!AB26,Rækker!AB32,IF(AZ26=Rækker!AD26,Rækker!AD32,IF(AZ26=Rækker!AF26,Rækker!AF32,DJ17))))))))</f>
        <v>0</v>
      </c>
      <c r="DJ17" s="16">
        <f>IF(AZ26=Rækker!AH26,Rækker!AH32,IF(AZ26=Rækker!AJ26,Rækker!AJ32,IF(AZ26=Rækker!AL26,Rækker!AL32,IF(AZ26=Rækker!AN26,Rækker!AN32,0))))</f>
        <v>0</v>
      </c>
      <c r="DK17" s="16">
        <f>IF(BF26=Rækker!B26,Rækker!B32,IF(BF26=Rækker!D26,Rækker!D32,IF(BF26=Rækker!F26,Rækker!F32,IF(BF26=Rækker!H26,Rækker!H32,IF(BF26=Rækker!J26,Rækker!J32,IF(BF26=Rækker!L26,Rækker!L32,IF(BF26=Rækker!N26,Rækker!N32,IF(BF26=Rækker!P26,Rækker!P32,DL17))))))))</f>
        <v>1</v>
      </c>
      <c r="DL17" s="16">
        <f>IF(BF26=Rækker!R26,Rækker!R32,IF(BF26=Rækker!T26,Rækker!T32,IF(BF26=Rækker!V26,Rækker!V32,IF(BF26=Rækker!X26,Rækker!X32,IF(BF26=Rækker!Z26,Rækker!Z32,IF(BF26=Rækker!AB26,Rækker!AB32,IF(BF26=Rækker!AD26,Rækker!AD32,IF(BF26=Rækker!AF26,Rækker!AF32,DM17))))))))</f>
        <v>0</v>
      </c>
      <c r="DM17" s="16">
        <f>IF(BF26=Rækker!AH26,Rækker!AH32,IF(BF26=Rækker!AJ26,Rækker!AJ32,IF(BF26=Rækker!AL26,Rækker!AL32,IF(BF26=Rækker!AN26,Rækker!AN32,0))))</f>
        <v>0</v>
      </c>
      <c r="DN17" s="16" t="str">
        <f>IF(BL26=Rækker!B26,Rækker!B32,IF(BL26=Rækker!D26,Rækker!D32,IF(BL26=Rækker!F26,Rækker!F32,IF(BL26=Rækker!H26,Rækker!H32,IF(BL26=Rækker!J26,Rækker!J32,IF(BL26=Rækker!L26,Rækker!L32,IF(BL26=Rækker!N26,Rækker!N32,IF(BL26=Rækker!P26,Rækker!P32,DO17))))))))</f>
        <v>x</v>
      </c>
      <c r="DO17" s="16" t="str">
        <f>IF(BL26=Rækker!R26,Rækker!R32,IF(BL26=Rækker!T26,Rækker!T32,IF(BL26=Rækker!V26,Rækker!V32,IF(BL26=Rækker!X26,Rækker!X32,IF(BL26=Rækker!Z26,Rækker!Z32,IF(BL26=Rækker!AB26,Rækker!AB32,IF(BL26=Rækker!AD26,Rækker!AD32,IF(BL26=Rækker!AF26,Rækker!AF32,DP17))))))))</f>
        <v>x</v>
      </c>
      <c r="DP17" s="16" t="str">
        <f>IF(BL26=Rækker!AH26,Rækker!AH32,IF(BL26=Rækker!AJ26,Rækker!AJ32,IF(BL26=Rækker!AL26,Rækker!AL32,IF(BL26=Rækker!AN26,Rækker!AN32,0))))</f>
        <v>x</v>
      </c>
    </row>
    <row r="18" spans="1:120" ht="14.45" customHeight="1" thickBot="1" x14ac:dyDescent="0.2">
      <c r="A18" s="60"/>
      <c r="B18" s="62" t="s">
        <v>65</v>
      </c>
      <c r="C18" s="91" t="str">
        <f>CONCATENATE(Kampe!B12," - ",Kampe!D12,"..........................................................................................")</f>
        <v>Sheffield U - Preston..........................................................................................</v>
      </c>
      <c r="D18" s="91"/>
      <c r="E18" s="91"/>
      <c r="F18" s="92"/>
      <c r="G18" s="61" t="s">
        <v>74</v>
      </c>
      <c r="H18" s="40">
        <f>IF('1. Division'!H18&lt;&gt;"",'1. Division'!H18,"")</f>
        <v>2</v>
      </c>
      <c r="I18" s="119" t="str">
        <f t="shared" si="1"/>
        <v/>
      </c>
      <c r="J18" s="120"/>
      <c r="K18" s="122" t="str">
        <f t="shared" si="2"/>
        <v/>
      </c>
      <c r="L18" s="120"/>
      <c r="M18" s="122" t="str">
        <f t="shared" si="3"/>
        <v/>
      </c>
      <c r="N18" s="123"/>
      <c r="O18" s="124">
        <f t="shared" si="4"/>
        <v>1</v>
      </c>
      <c r="P18" s="120"/>
      <c r="Q18" s="122" t="str">
        <f t="shared" si="5"/>
        <v/>
      </c>
      <c r="R18" s="120"/>
      <c r="S18" s="122" t="str">
        <f t="shared" si="6"/>
        <v/>
      </c>
      <c r="T18" s="123"/>
      <c r="U18" s="124">
        <f t="shared" si="7"/>
        <v>1</v>
      </c>
      <c r="V18" s="125"/>
      <c r="W18" s="122" t="str">
        <f t="shared" si="8"/>
        <v/>
      </c>
      <c r="X18" s="120"/>
      <c r="Y18" s="119" t="str">
        <f t="shared" si="9"/>
        <v/>
      </c>
      <c r="Z18" s="120"/>
      <c r="AA18" s="124">
        <f t="shared" si="10"/>
        <v>1</v>
      </c>
      <c r="AB18" s="125"/>
      <c r="AC18" s="122" t="str">
        <f t="shared" si="11"/>
        <v/>
      </c>
      <c r="AD18" s="120"/>
      <c r="AE18" s="122" t="str">
        <f t="shared" si="12"/>
        <v/>
      </c>
      <c r="AF18" s="123"/>
      <c r="AG18" s="124">
        <f t="shared" si="13"/>
        <v>1</v>
      </c>
      <c r="AH18" s="125"/>
      <c r="AI18" s="122" t="str">
        <f t="shared" si="14"/>
        <v/>
      </c>
      <c r="AJ18" s="120"/>
      <c r="AK18" s="119" t="str">
        <f t="shared" si="15"/>
        <v/>
      </c>
      <c r="AL18" s="120"/>
      <c r="AM18" s="124">
        <f t="shared" si="16"/>
        <v>1</v>
      </c>
      <c r="AN18" s="125"/>
      <c r="AO18" s="122" t="str">
        <f t="shared" si="17"/>
        <v/>
      </c>
      <c r="AP18" s="120"/>
      <c r="AQ18" s="122" t="str">
        <f t="shared" si="18"/>
        <v/>
      </c>
      <c r="AR18" s="123"/>
      <c r="AS18" s="124">
        <f t="shared" si="19"/>
        <v>1</v>
      </c>
      <c r="AT18" s="125"/>
      <c r="AU18" s="122" t="str">
        <f t="shared" si="20"/>
        <v/>
      </c>
      <c r="AV18" s="120"/>
      <c r="AW18" s="119" t="str">
        <f t="shared" si="21"/>
        <v/>
      </c>
      <c r="AX18" s="120"/>
      <c r="AY18" s="124">
        <f t="shared" si="22"/>
        <v>1</v>
      </c>
      <c r="AZ18" s="125"/>
      <c r="BA18" s="122" t="str">
        <f t="shared" si="23"/>
        <v/>
      </c>
      <c r="BB18" s="120"/>
      <c r="BC18" s="122" t="str">
        <f t="shared" si="24"/>
        <v/>
      </c>
      <c r="BD18" s="123"/>
      <c r="BE18" s="124">
        <f t="shared" si="25"/>
        <v>1</v>
      </c>
      <c r="BF18" s="125"/>
      <c r="BG18" s="122" t="str">
        <f t="shared" si="26"/>
        <v/>
      </c>
      <c r="BH18" s="120"/>
      <c r="BI18" s="119" t="str">
        <f t="shared" si="27"/>
        <v/>
      </c>
      <c r="BJ18" s="120"/>
      <c r="BK18" s="124">
        <f t="shared" si="28"/>
        <v>1</v>
      </c>
      <c r="BL18" s="125"/>
      <c r="BM18" s="122" t="str">
        <f t="shared" si="29"/>
        <v/>
      </c>
      <c r="BN18" s="120"/>
      <c r="BO18" s="122" t="str">
        <f t="shared" si="30"/>
        <v/>
      </c>
      <c r="BP18" s="123"/>
      <c r="BQ18" s="25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6</v>
      </c>
      <c r="CI18" s="16">
        <f>IF(AY32="",1,0)</f>
        <v>1</v>
      </c>
      <c r="CJ18" s="16" t="str">
        <f>IF(AZ26=DB!K27,DB!W27,IF(AZ26=DB!K28,DB!W28,IF(AZ26=DB!K29,DB!W29,IF(AZ26=DB!K30,DB!W30,IF(AZ26=DB!K31,DB!W31,IF(AZ26=DB!K32,DB!W32,IF(AZ26=DB!K33,DB!W33,IF(AZ26=DB!K34,DB!W34,CK18))))))))</f>
        <v/>
      </c>
      <c r="CK18" s="16" t="str">
        <f>IF(AZ26=DB!K35,DB!W35,IF(AZ26=DB!K36,DB!W36,IF(AZ26=DB!K37,DB!W37,IF(AZ26=DB!K38,DB!W38,IF(AZ26=DB!K39,DB!W39,IF(AZ26=DB!K40,DB!W40,IF(AZ26=DB!K41,DB!W41,IF(AZ26=DB!K42,DB!W42,CL18))))))))</f>
        <v/>
      </c>
      <c r="CL18" s="16" t="str">
        <f>IF(AZ26=DB!K43,DB!W43,IF(AZ26=DB!K44,DB!W44,IF(AZ26=DB!K45,DB!W45,DB!W46)))</f>
        <v/>
      </c>
      <c r="CM18" s="16">
        <f>IF(J26=Rækker!B26,Rækker!B33,IF(J26=Rækker!D26,Rækker!D33,IF(J26=Rækker!F26,Rækker!F33,IF(J26=Rækker!H26,Rækker!H33,IF(J26=Rækker!J26,Rækker!J33,IF(J26=Rækker!L26,Rækker!L33,IF(J26=Rækker!N26,Rækker!N33,IF(J26=Rækker!P26,Rækker!P33,CN18))))))))</f>
        <v>1</v>
      </c>
      <c r="CN18" s="16">
        <f>IF(J26=Rækker!R26,Rækker!R33,IF(J26=Rækker!T26,Rækker!T33,IF(J26=Rækker!V26,Rækker!V33,IF(J26=Rækker!X26,Rækker!X33,IF(J26=Rækker!Z26,Rækker!Z33,IF(J26=Rækker!AB26,Rækker!AB33,IF(J26=Rækker!AD26,Rækker!AD33,IF(J26=Rækker!AF26,Rækker!AF33,CO18))))))))</f>
        <v>0</v>
      </c>
      <c r="CO18" s="16">
        <f>IF(J26=Rækker!AH26,Rækker!AH33,IF(J26=Rækker!AJ26,Rækker!AJ33,IF(J26=Rækker!AL26,Rækker!AL33,IF(J26=Rækker!AN26,Rækker!AN33,0))))</f>
        <v>0</v>
      </c>
      <c r="CP18" s="16">
        <f>IF(P26=Rækker!B26,Rækker!B33,IF(P26=Rækker!D26,Rækker!D33,IF(P26=Rækker!F26,Rækker!F33,IF(P26=Rækker!H26,Rækker!H33,IF(P26=Rækker!J26,Rækker!J33,IF(P26=Rækker!L26,Rækker!L33,IF(P26=Rækker!N26,Rækker!N33,IF(P26=Rækker!P26,Rækker!P33,CQ18))))))))</f>
        <v>1</v>
      </c>
      <c r="CQ18" s="16">
        <f>IF(P26=Rækker!R26,Rækker!R33,IF(P26=Rækker!T26,Rækker!T33,IF(P26=Rækker!V26,Rækker!V33,IF(P26=Rækker!X26,Rækker!X33,IF(P26=Rækker!Z26,Rækker!Z33,IF(P26=Rækker!AB26,Rækker!AB33,IF(P26=Rækker!AD26,Rækker!AD33,IF(P26=Rækker!AF26,Rækker!AF33,CR18))))))))</f>
        <v>1</v>
      </c>
      <c r="CR18" s="16">
        <f>IF(P26=Rækker!AH26,Rækker!AH33,IF(P26=Rækker!AJ26,Rækker!AJ33,IF(P26=Rækker!AL26,Rækker!AL33,IF(P26=Rækker!AN26,Rækker!AN33,0))))</f>
        <v>0</v>
      </c>
      <c r="CS18" s="16">
        <f>IF(V26=Rækker!B26,Rækker!B33,IF(V26=Rækker!D26,Rækker!D33,IF(V26=Rækker!F26,Rækker!F33,IF(V26=Rækker!H26,Rækker!H33,IF(V26=Rækker!J26,Rækker!J33,IF(V26=Rækker!L26,Rækker!L33,IF(V26=Rækker!N26,Rækker!N33,IF(V26=Rækker!P26,Rækker!P33,CT18))))))))</f>
        <v>1</v>
      </c>
      <c r="CT18" s="16">
        <f>IF(V26=Rækker!R26,Rækker!R33,IF(V26=Rækker!T26,Rækker!T33,IF(V26=Rækker!V26,Rækker!V33,IF(V26=Rækker!X26,Rækker!X33,IF(V26=Rækker!Z26,Rækker!Z33,IF(V26=Rækker!AB26,Rækker!AB33,IF(V26=Rækker!AD26,Rækker!AD33,IF(V26=Rækker!AF26,Rækker!AF33,CU18))))))))</f>
        <v>1</v>
      </c>
      <c r="CU18" s="16">
        <f>IF(V26=Rækker!AH26,Rækker!AH33,IF(V26=Rækker!AJ26,Rækker!AJ33,IF(V26=Rækker!AL26,Rækker!AL33,IF(V26=Rækker!AN26,Rækker!AN33,0))))</f>
        <v>1</v>
      </c>
      <c r="CV18" s="16" t="str">
        <f>IF(AB26=Rækker!B26,Rækker!B33,IF(AB26=Rækker!D26,Rækker!D33,IF(AB26=Rækker!F26,Rækker!F33,IF(AB26=Rækker!H26,Rækker!H33,IF(AB26=Rækker!J26,Rækker!J33,IF(AB26=Rækker!L26,Rækker!L33,IF(AB26=Rækker!N26,Rækker!N33,IF(AB26=Rækker!P26,Rækker!P33,CW18))))))))</f>
        <v>x</v>
      </c>
      <c r="CW18" s="16" t="str">
        <f>IF(AB26=Rækker!R26,Rækker!R33,IF(AB26=Rækker!T26,Rækker!T33,IF(AB26=Rækker!V26,Rækker!V33,IF(AB26=Rækker!X26,Rækker!X33,IF(AB26=Rækker!Z26,Rækker!Z33,IF(AB26=Rækker!AB26,Rækker!AB33,IF(AB26=Rækker!AD26,Rækker!AD33,IF(AB26=Rækker!AF26,Rækker!AF33,CX18))))))))</f>
        <v>x</v>
      </c>
      <c r="CX18" s="16" t="str">
        <f>IF(AB26=Rækker!AH26,Rækker!AH33,IF(AB26=Rækker!AJ26,Rækker!AJ33,IF(AB26=Rækker!AL26,Rækker!AL33,IF(AB26=Rækker!AN26,Rækker!AN33,0))))</f>
        <v>x</v>
      </c>
      <c r="CY18" s="16">
        <f>IF(AH26=Rækker!B26,Rækker!B33,IF(AH26=Rækker!D26,Rækker!D33,IF(AH26=Rækker!F26,Rækker!F33,IF(AH26=Rækker!H26,Rækker!H33,IF(AH26=Rækker!J26,Rækker!J33,IF(AH26=Rækker!L26,Rækker!L33,IF(AH26=Rækker!N26,Rækker!N33,IF(AH26=Rækker!P26,Rækker!P33,CZ18))))))))</f>
        <v>1</v>
      </c>
      <c r="CZ18" s="16">
        <f>IF(AH26=Rækker!R26,Rækker!R33,IF(AH26=Rækker!T26,Rækker!T33,IF(AH26=Rækker!V26,Rækker!V33,IF(AH26=Rækker!X26,Rækker!X33,IF(AH26=Rækker!Z26,Rækker!Z33,IF(AH26=Rækker!AB26,Rækker!AB33,IF(AH26=Rækker!AD26,Rækker!AD33,IF(AH26=Rækker!AF26,Rækker!AF33,DA18))))))))</f>
        <v>1</v>
      </c>
      <c r="DA18" s="16">
        <f>IF(AH26=Rækker!AH26,Rækker!AH33,IF(AH26=Rækker!AJ26,Rækker!AJ33,IF(AH26=Rækker!AL26,Rækker!AL33,IF(AH26=Rækker!AN26,Rækker!AN33,0))))</f>
        <v>0</v>
      </c>
      <c r="DB18" s="16">
        <f>IF(AN26=Rækker!B26,Rækker!B33,IF(AN26=Rækker!D26,Rækker!D33,IF(AN26=Rækker!F26,Rækker!F33,IF(AN26=Rækker!H26,Rækker!H33,IF(AN26=Rækker!J26,Rækker!J33,IF(AN26=Rækker!L26,Rækker!L33,IF(AN26=Rækker!N26,Rækker!N33,IF(AN26=Rækker!P26,Rækker!P33,DC18))))))))</f>
        <v>1</v>
      </c>
      <c r="DC18" s="16">
        <f>IF(AN26=Rækker!R26,Rækker!R33,IF(AN26=Rækker!T26,Rækker!T33,IF(AN26=Rækker!V26,Rækker!V33,IF(AN26=Rækker!X26,Rækker!X33,IF(AN26=Rækker!Z26,Rækker!Z33,IF(AN26=Rækker!AB26,Rækker!AB33,IF(AN26=Rækker!AD26,Rækker!AD33,IF(AN26=Rækker!AF26,Rækker!AF33,DD18))))))))</f>
        <v>1</v>
      </c>
      <c r="DD18" s="16">
        <f>IF(AN26=Rækker!AH26,Rækker!AH33,IF(AN26=Rækker!AJ26,Rækker!AJ33,IF(AN26=Rækker!AL26,Rækker!AL33,IF(AN26=Rækker!AN26,Rækker!AN33,0))))</f>
        <v>0</v>
      </c>
      <c r="DE18" s="16">
        <f>IF(AT26=Rækker!B26,Rækker!B33,IF(AT26=Rækker!D26,Rækker!D33,IF(AT26=Rækker!F26,Rækker!F33,IF(AT26=Rækker!H26,Rækker!H33,IF(AT26=Rækker!J26,Rækker!J33,IF(AT26=Rækker!L26,Rækker!L33,IF(AT26=Rækker!N26,Rækker!N33,IF(AT26=Rækker!P26,Rækker!P33,DF18))))))))</f>
        <v>1</v>
      </c>
      <c r="DF18" s="16">
        <f>IF(AT26=Rækker!R26,Rækker!R33,IF(AT26=Rækker!T26,Rækker!T33,IF(AT26=Rækker!V26,Rækker!V33,IF(AT26=Rækker!X26,Rækker!X33,IF(AT26=Rækker!Z26,Rækker!Z33,IF(AT26=Rækker!AB26,Rækker!AB33,IF(AT26=Rækker!AD26,Rækker!AD33,IF(AT26=Rækker!AF26,Rækker!AF33,DG18))))))))</f>
        <v>0</v>
      </c>
      <c r="DG18" s="16">
        <f>IF(AT26=Rækker!AH26,Rækker!AH33,IF(AT26=Rækker!AJ26,Rækker!AJ33,IF(AT26=Rækker!AL26,Rækker!AL33,IF(AT26=Rækker!AN26,Rækker!AN33,0))))</f>
        <v>0</v>
      </c>
      <c r="DH18" s="16">
        <f>IF(AZ26=Rækker!B26,Rækker!B33,IF(AZ26=Rækker!D26,Rækker!D33,IF(AZ26=Rækker!F26,Rækker!F33,IF(AZ26=Rækker!H26,Rækker!H33,IF(AZ26=Rækker!J26,Rækker!J33,IF(AZ26=Rækker!L26,Rækker!L33,IF(AZ26=Rækker!N26,Rækker!N33,IF(AZ26=Rækker!P26,Rækker!P33,DI18))))))))</f>
        <v>1</v>
      </c>
      <c r="DI18" s="16">
        <f>IF(AZ26=Rækker!R26,Rækker!R33,IF(AZ26=Rækker!T26,Rækker!T33,IF(AZ26=Rækker!V26,Rækker!V33,IF(AZ26=Rækker!X26,Rækker!X33,IF(AZ26=Rækker!Z26,Rækker!Z33,IF(AZ26=Rækker!AB26,Rækker!AB33,IF(AZ26=Rækker!AD26,Rækker!AD33,IF(AZ26=Rækker!AF26,Rækker!AF33,DJ18))))))))</f>
        <v>0</v>
      </c>
      <c r="DJ18" s="16">
        <f>IF(AZ26=Rækker!AH26,Rækker!AH33,IF(AZ26=Rækker!AJ26,Rækker!AJ33,IF(AZ26=Rækker!AL26,Rækker!AL33,IF(AZ26=Rækker!AN26,Rækker!AN33,0))))</f>
        <v>0</v>
      </c>
      <c r="DK18" s="16">
        <f>IF(BF26=Rækker!B26,Rækker!B33,IF(BF26=Rækker!D26,Rækker!D33,IF(BF26=Rækker!F26,Rækker!F33,IF(BF26=Rækker!H26,Rækker!H33,IF(BF26=Rækker!J26,Rækker!J33,IF(BF26=Rækker!L26,Rækker!L33,IF(BF26=Rækker!N26,Rækker!N33,IF(BF26=Rækker!P26,Rækker!P33,DL18))))))))</f>
        <v>1</v>
      </c>
      <c r="DL18" s="16">
        <f>IF(BF26=Rækker!R26,Rækker!R33,IF(BF26=Rækker!T26,Rækker!T33,IF(BF26=Rækker!V26,Rækker!V33,IF(BF26=Rækker!X26,Rækker!X33,IF(BF26=Rækker!Z26,Rækker!Z33,IF(BF26=Rækker!AB26,Rækker!AB33,IF(BF26=Rækker!AD26,Rækker!AD33,IF(BF26=Rækker!AF26,Rækker!AF33,DM18))))))))</f>
        <v>0</v>
      </c>
      <c r="DM18" s="16">
        <f>IF(BF26=Rækker!AH26,Rækker!AH33,IF(BF26=Rækker!AJ26,Rækker!AJ33,IF(BF26=Rækker!AL26,Rækker!AL33,IF(BF26=Rækker!AN26,Rækker!AN33,0))))</f>
        <v>0</v>
      </c>
      <c r="DN18" s="16">
        <f>IF(BL26=Rækker!B26,Rækker!B33,IF(BL26=Rækker!D26,Rækker!D33,IF(BL26=Rækker!F26,Rækker!F33,IF(BL26=Rækker!H26,Rækker!H33,IF(BL26=Rækker!J26,Rækker!J33,IF(BL26=Rækker!L26,Rækker!L33,IF(BL26=Rækker!N26,Rækker!N33,IF(BL26=Rækker!P26,Rækker!P33,DO18))))))))</f>
        <v>1</v>
      </c>
      <c r="DO18" s="16">
        <f>IF(BL26=Rækker!R26,Rækker!R33,IF(BL26=Rækker!T26,Rækker!T33,IF(BL26=Rækker!V26,Rækker!V33,IF(BL26=Rækker!X26,Rækker!X33,IF(BL26=Rækker!Z26,Rækker!Z33,IF(BL26=Rækker!AB26,Rækker!AB33,IF(BL26=Rækker!AD26,Rækker!AD33,IF(BL26=Rækker!AF26,Rækker!AF33,DP18))))))))</f>
        <v>1</v>
      </c>
      <c r="DP18" s="16">
        <f>IF(BL26=Rækker!AH26,Rækker!AH33,IF(BL26=Rækker!AJ26,Rækker!AJ33,IF(BL26=Rækker!AL26,Rækker!AL33,IF(BL26=Rækker!AN26,Rækker!AN33,0))))</f>
        <v>1</v>
      </c>
    </row>
    <row r="19" spans="1:120" ht="14.45" customHeight="1" thickTop="1" thickBot="1" x14ac:dyDescent="0.2">
      <c r="A19" s="60"/>
      <c r="B19" s="63" t="s">
        <v>66</v>
      </c>
      <c r="C19" s="93" t="str">
        <f>CONCATENATE(Kampe!B13," - ",Kampe!D13,"..........................................................................................")</f>
        <v>Stoke - Portsmouth..........................................................................................</v>
      </c>
      <c r="D19" s="93"/>
      <c r="E19" s="93"/>
      <c r="F19" s="94"/>
      <c r="G19" s="61" t="s">
        <v>74</v>
      </c>
      <c r="H19" s="41">
        <f>IF('1. Division'!H19&lt;&gt;"",'1. Division'!H19,"")</f>
        <v>2</v>
      </c>
      <c r="I19" s="132" t="str">
        <f t="shared" si="1"/>
        <v/>
      </c>
      <c r="J19" s="131"/>
      <c r="K19" s="130" t="str">
        <f t="shared" si="2"/>
        <v/>
      </c>
      <c r="L19" s="131"/>
      <c r="M19" s="130" t="str">
        <f t="shared" si="3"/>
        <v/>
      </c>
      <c r="N19" s="147"/>
      <c r="O19" s="128" t="str">
        <f t="shared" si="4"/>
        <v/>
      </c>
      <c r="P19" s="131"/>
      <c r="Q19" s="130" t="str">
        <f t="shared" si="5"/>
        <v>X</v>
      </c>
      <c r="R19" s="131"/>
      <c r="S19" s="130" t="str">
        <f t="shared" si="6"/>
        <v/>
      </c>
      <c r="T19" s="147"/>
      <c r="U19" s="128" t="str">
        <f t="shared" si="7"/>
        <v/>
      </c>
      <c r="V19" s="129"/>
      <c r="W19" s="130" t="str">
        <f t="shared" si="8"/>
        <v>X</v>
      </c>
      <c r="X19" s="131"/>
      <c r="Y19" s="132" t="str">
        <f t="shared" si="9"/>
        <v/>
      </c>
      <c r="Z19" s="131"/>
      <c r="AA19" s="128">
        <f t="shared" si="10"/>
        <v>1</v>
      </c>
      <c r="AB19" s="129"/>
      <c r="AC19" s="130" t="str">
        <f t="shared" si="11"/>
        <v/>
      </c>
      <c r="AD19" s="131"/>
      <c r="AE19" s="130" t="str">
        <f t="shared" si="12"/>
        <v/>
      </c>
      <c r="AF19" s="147"/>
      <c r="AG19" s="128">
        <f t="shared" si="13"/>
        <v>1</v>
      </c>
      <c r="AH19" s="129"/>
      <c r="AI19" s="130" t="str">
        <f t="shared" si="14"/>
        <v/>
      </c>
      <c r="AJ19" s="131"/>
      <c r="AK19" s="132" t="str">
        <f t="shared" si="15"/>
        <v/>
      </c>
      <c r="AL19" s="131"/>
      <c r="AM19" s="128" t="str">
        <f t="shared" si="16"/>
        <v/>
      </c>
      <c r="AN19" s="129"/>
      <c r="AO19" s="130" t="str">
        <f t="shared" si="17"/>
        <v/>
      </c>
      <c r="AP19" s="131"/>
      <c r="AQ19" s="130">
        <f t="shared" si="18"/>
        <v>2</v>
      </c>
      <c r="AR19" s="147"/>
      <c r="AS19" s="128">
        <f t="shared" si="19"/>
        <v>1</v>
      </c>
      <c r="AT19" s="129"/>
      <c r="AU19" s="130" t="str">
        <f t="shared" si="20"/>
        <v/>
      </c>
      <c r="AV19" s="131"/>
      <c r="AW19" s="132" t="str">
        <f t="shared" si="21"/>
        <v/>
      </c>
      <c r="AX19" s="131"/>
      <c r="AY19" s="128">
        <f t="shared" si="22"/>
        <v>1</v>
      </c>
      <c r="AZ19" s="129"/>
      <c r="BA19" s="130" t="str">
        <f t="shared" si="23"/>
        <v/>
      </c>
      <c r="BB19" s="131"/>
      <c r="BC19" s="130" t="str">
        <f t="shared" si="24"/>
        <v/>
      </c>
      <c r="BD19" s="147"/>
      <c r="BE19" s="128">
        <f t="shared" si="25"/>
        <v>1</v>
      </c>
      <c r="BF19" s="129"/>
      <c r="BG19" s="130" t="str">
        <f t="shared" si="26"/>
        <v/>
      </c>
      <c r="BH19" s="131"/>
      <c r="BI19" s="132" t="str">
        <f t="shared" si="27"/>
        <v/>
      </c>
      <c r="BJ19" s="131"/>
      <c r="BK19" s="128">
        <f t="shared" si="28"/>
        <v>1</v>
      </c>
      <c r="BL19" s="129"/>
      <c r="BM19" s="130" t="str">
        <f t="shared" si="29"/>
        <v/>
      </c>
      <c r="BN19" s="131"/>
      <c r="BO19" s="130" t="str">
        <f t="shared" si="30"/>
        <v/>
      </c>
      <c r="BP19" s="147"/>
      <c r="BQ19" s="25"/>
      <c r="BR19" s="21" t="str">
        <f>IF(CG14=13,CONCATENATE(DB!BE27,"."),CONCATENATE(DB!BA27,"."))</f>
        <v>1.</v>
      </c>
      <c r="BS19" s="22" t="str">
        <f>IF(CG14=13,DB!BF27,DB!X27)</f>
        <v>Anderup</v>
      </c>
      <c r="BT19" s="16">
        <f>IF(CG14=13,DB!BM27,DB!AJ27)</f>
        <v>17</v>
      </c>
      <c r="BU19" s="16"/>
      <c r="BV19" s="16">
        <f>IF(CG14=13,DB!BN27,DB!AL27)</f>
        <v>11</v>
      </c>
      <c r="BW19" s="16"/>
      <c r="BX19" s="16">
        <f>IF(CG14=13,DB!BO27,DB!AN27)</f>
        <v>3</v>
      </c>
      <c r="BY19" s="16"/>
      <c r="BZ19" s="16">
        <f>IF(CG14=13,DB!BP27,DB!AP27)</f>
        <v>3</v>
      </c>
      <c r="CA19" s="16"/>
      <c r="CB19" s="21">
        <f>IF(CG14=13,DB!BQ27,DB!AR27)</f>
        <v>117</v>
      </c>
      <c r="CC19" s="16" t="s">
        <v>20</v>
      </c>
      <c r="CD19" s="22">
        <f>IF(CG14=13,DB!BR27,DB!AU27)</f>
        <v>106</v>
      </c>
      <c r="CE19" s="16"/>
      <c r="CF19" s="21">
        <f>IF(CG14=13,DB!BS27,DB!AX27)</f>
        <v>36</v>
      </c>
      <c r="CH19" s="16">
        <f>IF(BE32="",DK28,0)</f>
        <v>7</v>
      </c>
      <c r="CI19" s="16">
        <f>IF(BE32="",1,0)</f>
        <v>1</v>
      </c>
      <c r="CJ19" s="16" t="str">
        <f>IF(BF26=DB!K27,DB!W27,IF(BF26=DB!K28,DB!W28,IF(BF26=DB!K29,DB!W29,IF(BF26=DB!K30,DB!W30,IF(BF26=DB!K31,DB!W31,IF(BF26=DB!K32,DB!W32,IF(BF26=DB!K33,DB!W33,IF(BF26=DB!K34,DB!W34,CK19))))))))</f>
        <v/>
      </c>
      <c r="CK19" s="16" t="str">
        <f>IF(BF26=DB!K35,DB!W35,IF(BF26=DB!K36,DB!W36,IF(BF26=DB!K37,DB!W37,IF(BF26=DB!K38,DB!W38,IF(BF26=DB!K39,DB!W39,IF(BF26=DB!K40,DB!W40,IF(BF26=DB!K41,DB!W41,IF(BF26=DB!K42,DB!W42,CL19))))))))</f>
        <v/>
      </c>
      <c r="CL19" s="16" t="str">
        <f>IF(BF26=DB!K43,DB!W43,IF(BF26=DB!K44,DB!W44,IF(BF26=DB!K45,DB!W45,DB!W46)))</f>
        <v/>
      </c>
      <c r="CM19" s="16">
        <f>IF(J26=Rækker!B26,Rækker!B34,IF(J26=Rækker!D26,Rækker!D34,IF(J26=Rækker!F26,Rækker!F34,IF(J26=Rækker!H26,Rækker!H34,IF(J26=Rækker!J26,Rækker!J34,IF(J26=Rækker!L26,Rækker!L34,IF(J26=Rækker!N26,Rækker!N34,IF(J26=Rækker!P26,Rækker!P34,CN19))))))))</f>
        <v>1</v>
      </c>
      <c r="CN19" s="16">
        <f>IF(J26=Rækker!R26,Rækker!R34,IF(J26=Rækker!T26,Rækker!T34,IF(J26=Rækker!V26,Rækker!V34,IF(J26=Rækker!X26,Rækker!X34,IF(J26=Rækker!Z26,Rækker!Z34,IF(J26=Rækker!AB26,Rækker!AB34,IF(J26=Rækker!AD26,Rækker!AD34,IF(J26=Rækker!AF26,Rækker!AF34,CO19))))))))</f>
        <v>0</v>
      </c>
      <c r="CO19" s="16">
        <f>IF(J26=Rækker!AH26,Rækker!AH34,IF(J26=Rækker!AJ26,Rækker!AJ34,IF(J26=Rækker!AL26,Rækker!AL34,IF(J26=Rækker!AN26,Rækker!AN34,0))))</f>
        <v>0</v>
      </c>
      <c r="CP19" s="16">
        <f>IF(P26=Rækker!B26,Rækker!B34,IF(P26=Rækker!D26,Rækker!D34,IF(P26=Rækker!F26,Rækker!F34,IF(P26=Rækker!H26,Rækker!H34,IF(P26=Rækker!J26,Rækker!J34,IF(P26=Rækker!L26,Rækker!L34,IF(P26=Rækker!N26,Rækker!N34,IF(P26=Rækker!P26,Rækker!P34,CQ19))))))))</f>
        <v>1</v>
      </c>
      <c r="CQ19" s="16">
        <f>IF(P26=Rækker!R26,Rækker!R34,IF(P26=Rækker!T26,Rækker!T34,IF(P26=Rækker!V26,Rækker!V34,IF(P26=Rækker!X26,Rækker!X34,IF(P26=Rækker!Z26,Rækker!Z34,IF(P26=Rækker!AB26,Rækker!AB34,IF(P26=Rækker!AD26,Rækker!AD34,IF(P26=Rækker!AF26,Rækker!AF34,CR19))))))))</f>
        <v>1</v>
      </c>
      <c r="CR19" s="16">
        <f>IF(P26=Rækker!AH26,Rækker!AH34,IF(P26=Rækker!AJ26,Rækker!AJ34,IF(P26=Rækker!AL26,Rækker!AL34,IF(P26=Rækker!AN26,Rækker!AN34,0))))</f>
        <v>0</v>
      </c>
      <c r="CS19" s="16">
        <f>IF(V26=Rækker!B26,Rækker!B34,IF(V26=Rækker!D26,Rækker!D34,IF(V26=Rækker!F26,Rækker!F34,IF(V26=Rækker!H26,Rækker!H34,IF(V26=Rækker!J26,Rækker!J34,IF(V26=Rækker!L26,Rækker!L34,IF(V26=Rækker!N26,Rækker!N34,IF(V26=Rækker!P26,Rækker!P34,CT19))))))))</f>
        <v>1</v>
      </c>
      <c r="CT19" s="16">
        <f>IF(V26=Rækker!R26,Rækker!R34,IF(V26=Rækker!T26,Rækker!T34,IF(V26=Rækker!V26,Rækker!V34,IF(V26=Rækker!X26,Rækker!X34,IF(V26=Rækker!Z26,Rækker!Z34,IF(V26=Rækker!AB26,Rækker!AB34,IF(V26=Rækker!AD26,Rækker!AD34,IF(V26=Rækker!AF26,Rækker!AF34,CU19))))))))</f>
        <v>1</v>
      </c>
      <c r="CU19" s="16">
        <f>IF(V26=Rækker!AH26,Rækker!AH34,IF(V26=Rækker!AJ26,Rækker!AJ34,IF(V26=Rækker!AL26,Rækker!AL34,IF(V26=Rækker!AN26,Rækker!AN34,0))))</f>
        <v>1</v>
      </c>
      <c r="CV19" s="16">
        <f>IF(AB26=Rækker!B26,Rækker!B34,IF(AB26=Rækker!D26,Rækker!D34,IF(AB26=Rækker!F26,Rækker!F34,IF(AB26=Rækker!H26,Rækker!H34,IF(AB26=Rækker!J26,Rækker!J34,IF(AB26=Rækker!L26,Rækker!L34,IF(AB26=Rækker!N26,Rækker!N34,IF(AB26=Rækker!P26,Rækker!P34,CW19))))))))</f>
        <v>1</v>
      </c>
      <c r="CW19" s="16">
        <f>IF(AB26=Rækker!R26,Rækker!R34,IF(AB26=Rækker!T26,Rækker!T34,IF(AB26=Rækker!V26,Rækker!V34,IF(AB26=Rækker!X26,Rækker!X34,IF(AB26=Rækker!Z26,Rækker!Z34,IF(AB26=Rækker!AB26,Rækker!AB34,IF(AB26=Rækker!AD26,Rækker!AD34,IF(AB26=Rækker!AF26,Rækker!AF34,CX19))))))))</f>
        <v>1</v>
      </c>
      <c r="CX19" s="16">
        <f>IF(AB26=Rækker!AH26,Rækker!AH34,IF(AB26=Rækker!AJ26,Rækker!AJ34,IF(AB26=Rækker!AL26,Rækker!AL34,IF(AB26=Rækker!AN26,Rækker!AN34,0))))</f>
        <v>1</v>
      </c>
      <c r="CY19" s="16">
        <f>IF(AH26=Rækker!B26,Rækker!B34,IF(AH26=Rækker!D26,Rækker!D34,IF(AH26=Rækker!F26,Rækker!F34,IF(AH26=Rækker!H26,Rækker!H34,IF(AH26=Rækker!J26,Rækker!J34,IF(AH26=Rækker!L26,Rækker!L34,IF(AH26=Rækker!N26,Rækker!N34,IF(AH26=Rækker!P26,Rækker!P34,CZ19))))))))</f>
        <v>1</v>
      </c>
      <c r="CZ19" s="16">
        <f>IF(AH26=Rækker!R26,Rækker!R34,IF(AH26=Rækker!T26,Rækker!T34,IF(AH26=Rækker!V26,Rækker!V34,IF(AH26=Rækker!X26,Rækker!X34,IF(AH26=Rækker!Z26,Rækker!Z34,IF(AH26=Rækker!AB26,Rækker!AB34,IF(AH26=Rækker!AD26,Rækker!AD34,IF(AH26=Rækker!AF26,Rækker!AF34,DA19))))))))</f>
        <v>1</v>
      </c>
      <c r="DA19" s="16">
        <f>IF(AH26=Rækker!AH26,Rækker!AH34,IF(AH26=Rækker!AJ26,Rækker!AJ34,IF(AH26=Rækker!AL26,Rækker!AL34,IF(AH26=Rækker!AN26,Rækker!AN34,0))))</f>
        <v>0</v>
      </c>
      <c r="DB19" s="16">
        <f>IF(AN26=Rækker!B26,Rækker!B34,IF(AN26=Rækker!D26,Rækker!D34,IF(AN26=Rækker!F26,Rækker!F34,IF(AN26=Rækker!H26,Rækker!H34,IF(AN26=Rækker!J26,Rækker!J34,IF(AN26=Rækker!L26,Rækker!L34,IF(AN26=Rækker!N26,Rækker!N34,IF(AN26=Rækker!P26,Rækker!P34,DC19))))))))</f>
        <v>1</v>
      </c>
      <c r="DC19" s="16">
        <f>IF(AN26=Rækker!R26,Rækker!R34,IF(AN26=Rækker!T26,Rækker!T34,IF(AN26=Rækker!V26,Rækker!V34,IF(AN26=Rækker!X26,Rækker!X34,IF(AN26=Rækker!Z26,Rækker!Z34,IF(AN26=Rækker!AB26,Rækker!AB34,IF(AN26=Rækker!AD26,Rækker!AD34,IF(AN26=Rækker!AF26,Rækker!AF34,DD19))))))))</f>
        <v>1</v>
      </c>
      <c r="DD19" s="16">
        <f>IF(AN26=Rækker!AH26,Rækker!AH34,IF(AN26=Rækker!AJ26,Rækker!AJ34,IF(AN26=Rækker!AL26,Rækker!AL34,IF(AN26=Rækker!AN26,Rækker!AN34,0))))</f>
        <v>0</v>
      </c>
      <c r="DE19" s="16">
        <f>IF(AT26=Rækker!B26,Rækker!B34,IF(AT26=Rækker!D26,Rækker!D34,IF(AT26=Rækker!F26,Rækker!F34,IF(AT26=Rækker!H26,Rækker!H34,IF(AT26=Rækker!J26,Rækker!J34,IF(AT26=Rækker!L26,Rækker!L34,IF(AT26=Rækker!N26,Rækker!N34,IF(AT26=Rækker!P26,Rækker!P34,DF19))))))))</f>
        <v>1</v>
      </c>
      <c r="DF19" s="16">
        <f>IF(AT26=Rækker!R26,Rækker!R34,IF(AT26=Rækker!T26,Rækker!T34,IF(AT26=Rækker!V26,Rækker!V34,IF(AT26=Rækker!X26,Rækker!X34,IF(AT26=Rækker!Z26,Rækker!Z34,IF(AT26=Rækker!AB26,Rækker!AB34,IF(AT26=Rækker!AD26,Rækker!AD34,IF(AT26=Rækker!AF26,Rækker!AF34,DG19))))))))</f>
        <v>0</v>
      </c>
      <c r="DG19" s="16">
        <f>IF(AT26=Rækker!AH26,Rækker!AH34,IF(AT26=Rækker!AJ26,Rækker!AJ34,IF(AT26=Rækker!AL26,Rækker!AL34,IF(AT26=Rækker!AN26,Rækker!AN34,0))))</f>
        <v>0</v>
      </c>
      <c r="DH19" s="16">
        <f>IF(AZ26=Rækker!B26,Rækker!B34,IF(AZ26=Rækker!D26,Rækker!D34,IF(AZ26=Rækker!F26,Rækker!F34,IF(AZ26=Rækker!H26,Rækker!H34,IF(AZ26=Rækker!J26,Rækker!J34,IF(AZ26=Rækker!L26,Rækker!L34,IF(AZ26=Rækker!N26,Rækker!N34,IF(AZ26=Rækker!P26,Rækker!P34,DI19))))))))</f>
        <v>1</v>
      </c>
      <c r="DI19" s="16">
        <f>IF(AZ26=Rækker!R26,Rækker!R34,IF(AZ26=Rækker!T26,Rækker!T34,IF(AZ26=Rækker!V26,Rækker!V34,IF(AZ26=Rækker!X26,Rækker!X34,IF(AZ26=Rækker!Z26,Rækker!Z34,IF(AZ26=Rækker!AB26,Rækker!AB34,IF(AZ26=Rækker!AD26,Rækker!AD34,IF(AZ26=Rækker!AF26,Rækker!AF34,DJ19))))))))</f>
        <v>0</v>
      </c>
      <c r="DJ19" s="16">
        <f>IF(AZ26=Rækker!AH26,Rækker!AH34,IF(AZ26=Rækker!AJ26,Rækker!AJ34,IF(AZ26=Rækker!AL26,Rækker!AL34,IF(AZ26=Rækker!AN26,Rækker!AN34,0))))</f>
        <v>0</v>
      </c>
      <c r="DK19" s="16">
        <f>IF(BF26=Rækker!B26,Rækker!B34,IF(BF26=Rækker!D26,Rækker!D34,IF(BF26=Rækker!F26,Rækker!F34,IF(BF26=Rækker!H26,Rækker!H34,IF(BF26=Rækker!J26,Rækker!J34,IF(BF26=Rækker!L26,Rækker!L34,IF(BF26=Rækker!N26,Rækker!N34,IF(BF26=Rækker!P26,Rækker!P34,DL19))))))))</f>
        <v>1</v>
      </c>
      <c r="DL19" s="16">
        <f>IF(BF26=Rækker!R26,Rækker!R34,IF(BF26=Rækker!T26,Rækker!T34,IF(BF26=Rækker!V26,Rækker!V34,IF(BF26=Rækker!X26,Rækker!X34,IF(BF26=Rækker!Z26,Rækker!Z34,IF(BF26=Rækker!AB26,Rækker!AB34,IF(BF26=Rækker!AD26,Rækker!AD34,IF(BF26=Rækker!AF26,Rækker!AF34,DM19))))))))</f>
        <v>0</v>
      </c>
      <c r="DM19" s="16">
        <f>IF(BF26=Rækker!AH26,Rækker!AH34,IF(BF26=Rækker!AJ26,Rækker!AJ34,IF(BF26=Rækker!AL26,Rækker!AL34,IF(BF26=Rækker!AN26,Rækker!AN34,0))))</f>
        <v>0</v>
      </c>
      <c r="DN19" s="16">
        <f>IF(BL26=Rækker!B26,Rækker!B34,IF(BL26=Rækker!D26,Rækker!D34,IF(BL26=Rækker!F26,Rækker!F34,IF(BL26=Rækker!H26,Rækker!H34,IF(BL26=Rækker!J26,Rækker!J34,IF(BL26=Rækker!L26,Rækker!L34,IF(BL26=Rækker!N26,Rækker!N34,IF(BL26=Rækker!P26,Rækker!P34,DO19))))))))</f>
        <v>1</v>
      </c>
      <c r="DO19" s="16">
        <f>IF(BL26=Rækker!R26,Rækker!R34,IF(BL26=Rækker!T26,Rækker!T34,IF(BL26=Rækker!V26,Rækker!V34,IF(BL26=Rækker!X26,Rækker!X34,IF(BL26=Rækker!Z26,Rækker!Z34,IF(BL26=Rækker!AB26,Rækker!AB34,IF(BL26=Rækker!AD26,Rækker!AD34,IF(BL26=Rækker!AF26,Rækker!AF34,DP19))))))))</f>
        <v>1</v>
      </c>
      <c r="DP19" s="16">
        <f>IF(BL26=Rækker!AH26,Rækker!AH34,IF(BL26=Rækker!AJ26,Rækker!AJ34,IF(BL26=Rækker!AL26,Rækker!AL34,IF(BL26=Rækker!AN26,Rækker!AN34,0))))</f>
        <v>1</v>
      </c>
    </row>
    <row r="20" spans="1:120" ht="14.45" customHeight="1" x14ac:dyDescent="0.15">
      <c r="A20" s="60"/>
      <c r="B20" s="62" t="s">
        <v>67</v>
      </c>
      <c r="C20" s="91" t="str">
        <f>CONCATENATE(Kampe!B14," - ",Kampe!D14,"..........................................................................................")</f>
        <v>Cardiff - Northampton..........................................................................................</v>
      </c>
      <c r="D20" s="91"/>
      <c r="E20" s="91"/>
      <c r="F20" s="92"/>
      <c r="G20" s="61" t="s">
        <v>74</v>
      </c>
      <c r="H20" s="39">
        <f>IF('1. Division'!H20&lt;&gt;"",'1. Division'!H20,"")</f>
        <v>1</v>
      </c>
      <c r="I20" s="160" t="str">
        <f t="shared" si="1"/>
        <v/>
      </c>
      <c r="J20" s="161"/>
      <c r="K20" s="162" t="str">
        <f t="shared" si="2"/>
        <v/>
      </c>
      <c r="L20" s="161"/>
      <c r="M20" s="162" t="str">
        <f t="shared" si="3"/>
        <v/>
      </c>
      <c r="N20" s="163"/>
      <c r="O20" s="164">
        <f t="shared" si="4"/>
        <v>1</v>
      </c>
      <c r="P20" s="161"/>
      <c r="Q20" s="162" t="str">
        <f t="shared" si="5"/>
        <v/>
      </c>
      <c r="R20" s="161"/>
      <c r="S20" s="162" t="str">
        <f t="shared" si="6"/>
        <v/>
      </c>
      <c r="T20" s="163"/>
      <c r="U20" s="140">
        <f t="shared" si="7"/>
        <v>1</v>
      </c>
      <c r="V20" s="141"/>
      <c r="W20" s="142" t="str">
        <f t="shared" si="8"/>
        <v/>
      </c>
      <c r="X20" s="143"/>
      <c r="Y20" s="144" t="str">
        <f t="shared" si="9"/>
        <v/>
      </c>
      <c r="Z20" s="143"/>
      <c r="AA20" s="140">
        <f t="shared" si="10"/>
        <v>1</v>
      </c>
      <c r="AB20" s="141"/>
      <c r="AC20" s="142" t="str">
        <f t="shared" si="11"/>
        <v/>
      </c>
      <c r="AD20" s="143"/>
      <c r="AE20" s="142" t="str">
        <f t="shared" si="12"/>
        <v/>
      </c>
      <c r="AF20" s="148"/>
      <c r="AG20" s="140">
        <f t="shared" si="13"/>
        <v>1</v>
      </c>
      <c r="AH20" s="141"/>
      <c r="AI20" s="142" t="str">
        <f t="shared" si="14"/>
        <v/>
      </c>
      <c r="AJ20" s="143"/>
      <c r="AK20" s="144" t="str">
        <f t="shared" si="15"/>
        <v/>
      </c>
      <c r="AL20" s="143"/>
      <c r="AM20" s="140">
        <f t="shared" si="16"/>
        <v>1</v>
      </c>
      <c r="AN20" s="141"/>
      <c r="AO20" s="142" t="str">
        <f t="shared" si="17"/>
        <v/>
      </c>
      <c r="AP20" s="143"/>
      <c r="AQ20" s="142" t="str">
        <f t="shared" si="18"/>
        <v/>
      </c>
      <c r="AR20" s="148"/>
      <c r="AS20" s="140">
        <f t="shared" si="19"/>
        <v>1</v>
      </c>
      <c r="AT20" s="141"/>
      <c r="AU20" s="142" t="str">
        <f t="shared" si="20"/>
        <v/>
      </c>
      <c r="AV20" s="143"/>
      <c r="AW20" s="144" t="str">
        <f t="shared" si="21"/>
        <v/>
      </c>
      <c r="AX20" s="143"/>
      <c r="AY20" s="140">
        <f t="shared" si="22"/>
        <v>1</v>
      </c>
      <c r="AZ20" s="141"/>
      <c r="BA20" s="142" t="str">
        <f t="shared" si="23"/>
        <v/>
      </c>
      <c r="BB20" s="143"/>
      <c r="BC20" s="142" t="str">
        <f t="shared" si="24"/>
        <v/>
      </c>
      <c r="BD20" s="148"/>
      <c r="BE20" s="140">
        <f t="shared" si="25"/>
        <v>1</v>
      </c>
      <c r="BF20" s="141"/>
      <c r="BG20" s="142" t="str">
        <f t="shared" si="26"/>
        <v/>
      </c>
      <c r="BH20" s="143"/>
      <c r="BI20" s="144" t="str">
        <f t="shared" si="27"/>
        <v/>
      </c>
      <c r="BJ20" s="143"/>
      <c r="BK20" s="140">
        <f t="shared" si="28"/>
        <v>1</v>
      </c>
      <c r="BL20" s="141"/>
      <c r="BM20" s="142" t="str">
        <f t="shared" si="29"/>
        <v/>
      </c>
      <c r="BN20" s="143"/>
      <c r="BO20" s="142" t="str">
        <f t="shared" si="30"/>
        <v/>
      </c>
      <c r="BP20" s="148"/>
      <c r="BQ20" s="25"/>
      <c r="BR20" s="21" t="str">
        <f>IF(CG14=13,CONCATENATE(DB!BE28,"."),CONCATENATE(DB!BA28,"."))</f>
        <v>2.</v>
      </c>
      <c r="BS20" s="22" t="str">
        <f>IF(CG14=13,DB!BF28,DB!X28)</f>
        <v>Percy</v>
      </c>
      <c r="BT20" s="16">
        <f>IF(CG14=13,DB!BM28,DB!AJ28)</f>
        <v>17</v>
      </c>
      <c r="BU20" s="16"/>
      <c r="BV20" s="16">
        <f>IF(CG14=13,DB!BN28,DB!AL28)</f>
        <v>6</v>
      </c>
      <c r="BW20" s="16"/>
      <c r="BX20" s="16">
        <f>IF(CG14=13,DB!BO28,DB!AN28)</f>
        <v>9</v>
      </c>
      <c r="BY20" s="16"/>
      <c r="BZ20" s="16">
        <f>IF(CG14=13,DB!BP28,DB!AP28)</f>
        <v>2</v>
      </c>
      <c r="CA20" s="16"/>
      <c r="CB20" s="21">
        <f>IF(CG14=13,DB!BQ28,DB!AR28)</f>
        <v>113</v>
      </c>
      <c r="CC20" s="16" t="s">
        <v>20</v>
      </c>
      <c r="CD20" s="22">
        <f>IF(CG14=13,DB!BR28,DB!AU28)</f>
        <v>108</v>
      </c>
      <c r="CE20" s="16"/>
      <c r="CF20" s="21">
        <f>IF(CG14=13,DB!BS28,DB!AX28)</f>
        <v>27</v>
      </c>
      <c r="CH20" s="16">
        <f>IF(BK32="",DN28,0)</f>
        <v>7</v>
      </c>
      <c r="CI20" s="16">
        <f>IF(BK32="",1,0)</f>
        <v>1</v>
      </c>
      <c r="CJ20" s="16" t="str">
        <f>IF(BL26=DB!K27,DB!W27,IF(BL26=DB!K28,DB!W28,IF(BL26=DB!K29,DB!W29,IF(BL26=DB!K30,DB!W30,IF(BL26=DB!K31,DB!W31,IF(BL26=DB!K32,DB!W32,IF(BL26=DB!K33,DB!W33,IF(BL26=DB!K34,DB!W34,CK20))))))))</f>
        <v/>
      </c>
      <c r="CK20" s="16" t="str">
        <f>IF(BL26=DB!K35,DB!W35,IF(BL26=DB!K36,DB!W36,IF(BL26=DB!K37,DB!W37,IF(BL26=DB!K38,DB!W38,IF(BL26=DB!K39,DB!W39,IF(BL26=DB!K40,DB!W40,IF(BL26=DB!K41,DB!W41,IF(BL26=DB!K42,DB!W42,CL20))))))))</f>
        <v/>
      </c>
      <c r="CL20" s="16" t="str">
        <f>IF(BL26=DB!K43,DB!W43,IF(BL26=DB!K44,DB!W44,IF(BL26=DB!K45,DB!W45,DB!W46)))</f>
        <v/>
      </c>
      <c r="CM20" s="16">
        <f>IF(J26=Rækker!B26,Rækker!B35,IF(J26=Rækker!D26,Rækker!D35,IF(J26=Rækker!F26,Rækker!F35,IF(J26=Rækker!H26,Rækker!H35,IF(J26=Rækker!J26,Rækker!J35,IF(J26=Rækker!L26,Rækker!L35,IF(J26=Rækker!N26,Rækker!N35,IF(J26=Rækker!P26,Rækker!P35,CN20))))))))</f>
        <v>1</v>
      </c>
      <c r="CN20" s="16">
        <f>IF(J26=Rækker!R26,Rækker!R35,IF(J26=Rækker!T26,Rækker!T35,IF(J26=Rækker!V26,Rækker!V35,IF(J26=Rækker!X26,Rækker!X35,IF(J26=Rækker!Z26,Rækker!Z35,IF(J26=Rækker!AB26,Rækker!AB35,IF(J26=Rækker!AD26,Rækker!AD35,IF(J26=Rækker!AF26,Rækker!AF35,CO20))))))))</f>
        <v>0</v>
      </c>
      <c r="CO20" s="16">
        <f>IF(J26=Rækker!AH26,Rækker!AH35,IF(J26=Rækker!AJ26,Rækker!AJ35,IF(J26=Rækker!AL26,Rækker!AL35,IF(J26=Rækker!AN26,Rækker!AN35,0))))</f>
        <v>0</v>
      </c>
      <c r="CP20" s="16">
        <f>IF(P26=Rækker!B26,Rækker!B35,IF(P26=Rækker!D26,Rækker!D35,IF(P26=Rækker!F26,Rækker!F35,IF(P26=Rækker!H26,Rækker!H35,IF(P26=Rækker!J26,Rækker!J35,IF(P26=Rækker!L26,Rækker!L35,IF(P26=Rækker!N26,Rækker!N35,IF(P26=Rækker!P26,Rækker!P35,CQ20))))))))</f>
        <v>1</v>
      </c>
      <c r="CQ20" s="16">
        <f>IF(P26=Rækker!R26,Rækker!R35,IF(P26=Rækker!T26,Rækker!T35,IF(P26=Rækker!V26,Rækker!V35,IF(P26=Rækker!X26,Rækker!X35,IF(P26=Rækker!Z26,Rækker!Z35,IF(P26=Rækker!AB26,Rækker!AB35,IF(P26=Rækker!AD26,Rækker!AD35,IF(P26=Rækker!AF26,Rækker!AF35,CR20))))))))</f>
        <v>1</v>
      </c>
      <c r="CR20" s="16">
        <f>IF(P26=Rækker!AH26,Rækker!AH35,IF(P26=Rækker!AJ26,Rækker!AJ35,IF(P26=Rækker!AL26,Rækker!AL35,IF(P26=Rækker!AN26,Rækker!AN35,0))))</f>
        <v>0</v>
      </c>
      <c r="CS20" s="16">
        <f>IF(V26=Rækker!B26,Rækker!B35,IF(V26=Rækker!D26,Rækker!D35,IF(V26=Rækker!F26,Rækker!F35,IF(V26=Rækker!H26,Rækker!H35,IF(V26=Rækker!J26,Rækker!J35,IF(V26=Rækker!L26,Rækker!L35,IF(V26=Rækker!N26,Rækker!N35,IF(V26=Rækker!P26,Rækker!P35,CT20))))))))</f>
        <v>1</v>
      </c>
      <c r="CT20" s="16">
        <f>IF(V26=Rækker!R26,Rækker!R35,IF(V26=Rækker!T26,Rækker!T35,IF(V26=Rækker!V26,Rækker!V35,IF(V26=Rækker!X26,Rækker!X35,IF(V26=Rækker!Z26,Rækker!Z35,IF(V26=Rækker!AB26,Rækker!AB35,IF(V26=Rækker!AD26,Rækker!AD35,IF(V26=Rækker!AF26,Rækker!AF35,CU20))))))))</f>
        <v>1</v>
      </c>
      <c r="CU20" s="16">
        <f>IF(V26=Rækker!AH26,Rækker!AH35,IF(V26=Rækker!AJ26,Rækker!AJ35,IF(V26=Rækker!AL26,Rækker!AL35,IF(V26=Rækker!AN26,Rækker!AN35,0))))</f>
        <v>1</v>
      </c>
      <c r="CV20" s="16">
        <f>IF(AB26=Rækker!B26,Rækker!B35,IF(AB26=Rækker!D26,Rækker!D35,IF(AB26=Rækker!F26,Rækker!F35,IF(AB26=Rækker!H26,Rækker!H35,IF(AB26=Rækker!J26,Rækker!J35,IF(AB26=Rækker!L26,Rækker!L35,IF(AB26=Rækker!N26,Rækker!N35,IF(AB26=Rækker!P26,Rækker!P35,CW20))))))))</f>
        <v>1</v>
      </c>
      <c r="CW20" s="16">
        <f>IF(AB26=Rækker!R26,Rækker!R35,IF(AB26=Rækker!T26,Rækker!T35,IF(AB26=Rækker!V26,Rækker!V35,IF(AB26=Rækker!X26,Rækker!X35,IF(AB26=Rækker!Z26,Rækker!Z35,IF(AB26=Rækker!AB26,Rækker!AB35,IF(AB26=Rækker!AD26,Rækker!AD35,IF(AB26=Rækker!AF26,Rækker!AF35,CX20))))))))</f>
        <v>1</v>
      </c>
      <c r="CX20" s="16">
        <f>IF(AB26=Rækker!AH26,Rækker!AH35,IF(AB26=Rækker!AJ26,Rækker!AJ35,IF(AB26=Rækker!AL26,Rækker!AL35,IF(AB26=Rækker!AN26,Rækker!AN35,0))))</f>
        <v>1</v>
      </c>
      <c r="CY20" s="16">
        <f>IF(AH26=Rækker!B26,Rækker!B35,IF(AH26=Rækker!D26,Rækker!D35,IF(AH26=Rækker!F26,Rækker!F35,IF(AH26=Rækker!H26,Rækker!H35,IF(AH26=Rækker!J26,Rækker!J35,IF(AH26=Rækker!L26,Rækker!L35,IF(AH26=Rækker!N26,Rækker!N35,IF(AH26=Rækker!P26,Rækker!P35,CZ20))))))))</f>
        <v>1</v>
      </c>
      <c r="CZ20" s="16">
        <f>IF(AH26=Rækker!R26,Rækker!R35,IF(AH26=Rækker!T26,Rækker!T35,IF(AH26=Rækker!V26,Rækker!V35,IF(AH26=Rækker!X26,Rækker!X35,IF(AH26=Rækker!Z26,Rækker!Z35,IF(AH26=Rækker!AB26,Rækker!AB35,IF(AH26=Rækker!AD26,Rækker!AD35,IF(AH26=Rækker!AF26,Rækker!AF35,DA20))))))))</f>
        <v>1</v>
      </c>
      <c r="DA20" s="16">
        <f>IF(AH26=Rækker!AH26,Rækker!AH35,IF(AH26=Rækker!AJ26,Rækker!AJ35,IF(AH26=Rækker!AL26,Rækker!AL35,IF(AH26=Rækker!AN26,Rækker!AN35,0))))</f>
        <v>0</v>
      </c>
      <c r="DB20" s="16">
        <f>IF(AN26=Rækker!B26,Rækker!B35,IF(AN26=Rækker!D26,Rækker!D35,IF(AN26=Rækker!F26,Rækker!F35,IF(AN26=Rækker!H26,Rækker!H35,IF(AN26=Rækker!J26,Rækker!J35,IF(AN26=Rækker!L26,Rækker!L35,IF(AN26=Rækker!N26,Rækker!N35,IF(AN26=Rækker!P26,Rækker!P35,DC20))))))))</f>
        <v>1</v>
      </c>
      <c r="DC20" s="16">
        <f>IF(AN26=Rækker!R26,Rækker!R35,IF(AN26=Rækker!T26,Rækker!T35,IF(AN26=Rækker!V26,Rækker!V35,IF(AN26=Rækker!X26,Rækker!X35,IF(AN26=Rækker!Z26,Rækker!Z35,IF(AN26=Rækker!AB26,Rækker!AB35,IF(AN26=Rækker!AD26,Rækker!AD35,IF(AN26=Rækker!AF26,Rækker!AF35,DD20))))))))</f>
        <v>1</v>
      </c>
      <c r="DD20" s="16">
        <f>IF(AN26=Rækker!AH26,Rækker!AH35,IF(AN26=Rækker!AJ26,Rækker!AJ35,IF(AN26=Rækker!AL26,Rækker!AL35,IF(AN26=Rækker!AN26,Rækker!AN35,0))))</f>
        <v>0</v>
      </c>
      <c r="DE20" s="16">
        <f>IF(AT26=Rækker!B26,Rækker!B35,IF(AT26=Rækker!D26,Rækker!D35,IF(AT26=Rækker!F26,Rækker!F35,IF(AT26=Rækker!H26,Rækker!H35,IF(AT26=Rækker!J26,Rækker!J35,IF(AT26=Rækker!L26,Rækker!L35,IF(AT26=Rækker!N26,Rækker!N35,IF(AT26=Rækker!P26,Rækker!P35,DF20))))))))</f>
        <v>1</v>
      </c>
      <c r="DF20" s="16">
        <f>IF(AT26=Rækker!R26,Rækker!R35,IF(AT26=Rækker!T26,Rækker!T35,IF(AT26=Rækker!V26,Rækker!V35,IF(AT26=Rækker!X26,Rækker!X35,IF(AT26=Rækker!Z26,Rækker!Z35,IF(AT26=Rækker!AB26,Rækker!AB35,IF(AT26=Rækker!AD26,Rækker!AD35,IF(AT26=Rækker!AF26,Rækker!AF35,DG20))))))))</f>
        <v>0</v>
      </c>
      <c r="DG20" s="16">
        <f>IF(AT26=Rækker!AH26,Rækker!AH35,IF(AT26=Rækker!AJ26,Rækker!AJ35,IF(AT26=Rækker!AL26,Rækker!AL35,IF(AT26=Rækker!AN26,Rækker!AN35,0))))</f>
        <v>0</v>
      </c>
      <c r="DH20" s="16">
        <f>IF(AZ26=Rækker!B26,Rækker!B35,IF(AZ26=Rækker!D26,Rækker!D35,IF(AZ26=Rækker!F26,Rækker!F35,IF(AZ26=Rækker!H26,Rækker!H35,IF(AZ26=Rækker!J26,Rækker!J35,IF(AZ26=Rækker!L26,Rækker!L35,IF(AZ26=Rækker!N26,Rækker!N35,IF(AZ26=Rækker!P26,Rækker!P35,DI20))))))))</f>
        <v>1</v>
      </c>
      <c r="DI20" s="16">
        <f>IF(AZ26=Rækker!R26,Rækker!R35,IF(AZ26=Rækker!T26,Rækker!T35,IF(AZ26=Rækker!V26,Rækker!V35,IF(AZ26=Rækker!X26,Rækker!X35,IF(AZ26=Rækker!Z26,Rækker!Z35,IF(AZ26=Rækker!AB26,Rækker!AB35,IF(AZ26=Rækker!AD26,Rækker!AD35,IF(AZ26=Rækker!AF26,Rækker!AF35,DJ20))))))))</f>
        <v>0</v>
      </c>
      <c r="DJ20" s="16">
        <f>IF(AZ26=Rækker!AH26,Rækker!AH35,IF(AZ26=Rækker!AJ26,Rækker!AJ35,IF(AZ26=Rækker!AL26,Rækker!AL35,IF(AZ26=Rækker!AN26,Rækker!AN35,0))))</f>
        <v>0</v>
      </c>
      <c r="DK20" s="16">
        <f>IF(BF26=Rækker!B26,Rækker!B35,IF(BF26=Rækker!D26,Rækker!D35,IF(BF26=Rækker!F26,Rækker!F35,IF(BF26=Rækker!H26,Rækker!H35,IF(BF26=Rækker!J26,Rækker!J35,IF(BF26=Rækker!L26,Rækker!L35,IF(BF26=Rækker!N26,Rækker!N35,IF(BF26=Rækker!P26,Rækker!P35,DL20))))))))</f>
        <v>1</v>
      </c>
      <c r="DL20" s="16">
        <f>IF(BF26=Rækker!R26,Rækker!R35,IF(BF26=Rækker!T26,Rækker!T35,IF(BF26=Rækker!V26,Rækker!V35,IF(BF26=Rækker!X26,Rækker!X35,IF(BF26=Rækker!Z26,Rækker!Z35,IF(BF26=Rækker!AB26,Rækker!AB35,IF(BF26=Rækker!AD26,Rækker!AD35,IF(BF26=Rækker!AF26,Rækker!AF35,DM20))))))))</f>
        <v>0</v>
      </c>
      <c r="DM20" s="16">
        <f>IF(BF26=Rækker!AH26,Rækker!AH35,IF(BF26=Rækker!AJ26,Rækker!AJ35,IF(BF26=Rækker!AL26,Rækker!AL35,IF(BF26=Rækker!AN26,Rækker!AN35,0))))</f>
        <v>0</v>
      </c>
      <c r="DN20" s="16">
        <f>IF(BL26=Rækker!B26,Rækker!B35,IF(BL26=Rækker!D26,Rækker!D35,IF(BL26=Rækker!F26,Rækker!F35,IF(BL26=Rækker!H26,Rækker!H35,IF(BL26=Rækker!J26,Rækker!J35,IF(BL26=Rækker!L26,Rækker!L35,IF(BL26=Rækker!N26,Rækker!N35,IF(BL26=Rækker!P26,Rækker!P35,DO20))))))))</f>
        <v>1</v>
      </c>
      <c r="DO20" s="16">
        <f>IF(BL26=Rækker!R26,Rækker!R35,IF(BL26=Rækker!T26,Rækker!T35,IF(BL26=Rækker!V26,Rækker!V35,IF(BL26=Rækker!X26,Rækker!X35,IF(BL26=Rækker!Z26,Rækker!Z35,IF(BL26=Rækker!AB26,Rækker!AB35,IF(BL26=Rækker!AD26,Rækker!AD35,IF(BL26=Rækker!AF26,Rækker!AF35,DP20))))))))</f>
        <v>1</v>
      </c>
      <c r="DP20" s="16">
        <f>IF(BL26=Rækker!AH26,Rækker!AH35,IF(BL26=Rækker!AJ26,Rækker!AJ35,IF(BL26=Rækker!AL26,Rækker!AL35,IF(BL26=Rækker!AN26,Rækker!AN35,0))))</f>
        <v>1</v>
      </c>
    </row>
    <row r="21" spans="1:120" ht="14.45" customHeight="1" x14ac:dyDescent="0.15">
      <c r="A21" s="60"/>
      <c r="B21" s="62" t="s">
        <v>68</v>
      </c>
      <c r="C21" s="91" t="str">
        <f>CONCATENATE(Kampe!B15," - ",Kampe!D15,"..........................................................................................")</f>
        <v>Blackpool - Leyton Orient..........................................................................................</v>
      </c>
      <c r="D21" s="91"/>
      <c r="E21" s="91"/>
      <c r="F21" s="92"/>
      <c r="G21" s="61" t="s">
        <v>74</v>
      </c>
      <c r="H21" s="40">
        <f>IF('1. Division'!H21&lt;&gt;"",'1. Division'!H21,"")</f>
        <v>1</v>
      </c>
      <c r="I21" s="119" t="str">
        <f t="shared" si="1"/>
        <v/>
      </c>
      <c r="J21" s="120"/>
      <c r="K21" s="122" t="str">
        <f t="shared" si="2"/>
        <v/>
      </c>
      <c r="L21" s="120"/>
      <c r="M21" s="122" t="str">
        <f t="shared" si="3"/>
        <v/>
      </c>
      <c r="N21" s="123"/>
      <c r="O21" s="124">
        <f t="shared" si="4"/>
        <v>1</v>
      </c>
      <c r="P21" s="120"/>
      <c r="Q21" s="122" t="str">
        <f t="shared" si="5"/>
        <v/>
      </c>
      <c r="R21" s="120"/>
      <c r="S21" s="122" t="str">
        <f t="shared" si="6"/>
        <v/>
      </c>
      <c r="T21" s="123"/>
      <c r="U21" s="124" t="str">
        <f t="shared" si="7"/>
        <v/>
      </c>
      <c r="V21" s="125"/>
      <c r="W21" s="122" t="str">
        <f t="shared" si="8"/>
        <v>X</v>
      </c>
      <c r="X21" s="120"/>
      <c r="Y21" s="119" t="str">
        <f t="shared" si="9"/>
        <v/>
      </c>
      <c r="Z21" s="120"/>
      <c r="AA21" s="124" t="str">
        <f t="shared" si="10"/>
        <v/>
      </c>
      <c r="AB21" s="125"/>
      <c r="AC21" s="122" t="str">
        <f t="shared" si="11"/>
        <v>X</v>
      </c>
      <c r="AD21" s="120"/>
      <c r="AE21" s="122" t="str">
        <f t="shared" si="12"/>
        <v/>
      </c>
      <c r="AF21" s="123"/>
      <c r="AG21" s="124">
        <f t="shared" si="13"/>
        <v>1</v>
      </c>
      <c r="AH21" s="125"/>
      <c r="AI21" s="122" t="str">
        <f t="shared" si="14"/>
        <v/>
      </c>
      <c r="AJ21" s="120"/>
      <c r="AK21" s="119" t="str">
        <f t="shared" si="15"/>
        <v/>
      </c>
      <c r="AL21" s="120"/>
      <c r="AM21" s="124" t="str">
        <f t="shared" si="16"/>
        <v/>
      </c>
      <c r="AN21" s="125"/>
      <c r="AO21" s="122" t="str">
        <f t="shared" si="17"/>
        <v>X</v>
      </c>
      <c r="AP21" s="120"/>
      <c r="AQ21" s="122" t="str">
        <f t="shared" si="18"/>
        <v/>
      </c>
      <c r="AR21" s="123"/>
      <c r="AS21" s="124" t="str">
        <f t="shared" si="19"/>
        <v/>
      </c>
      <c r="AT21" s="125"/>
      <c r="AU21" s="122" t="str">
        <f t="shared" si="20"/>
        <v>X</v>
      </c>
      <c r="AV21" s="120"/>
      <c r="AW21" s="119" t="str">
        <f t="shared" si="21"/>
        <v/>
      </c>
      <c r="AX21" s="120"/>
      <c r="AY21" s="124">
        <f t="shared" si="22"/>
        <v>1</v>
      </c>
      <c r="AZ21" s="125"/>
      <c r="BA21" s="122" t="str">
        <f t="shared" si="23"/>
        <v/>
      </c>
      <c r="BB21" s="120"/>
      <c r="BC21" s="122" t="str">
        <f t="shared" si="24"/>
        <v/>
      </c>
      <c r="BD21" s="123"/>
      <c r="BE21" s="124">
        <f t="shared" si="25"/>
        <v>1</v>
      </c>
      <c r="BF21" s="125"/>
      <c r="BG21" s="122" t="str">
        <f t="shared" si="26"/>
        <v/>
      </c>
      <c r="BH21" s="120"/>
      <c r="BI21" s="119" t="str">
        <f t="shared" si="27"/>
        <v/>
      </c>
      <c r="BJ21" s="120"/>
      <c r="BK21" s="124" t="str">
        <f t="shared" si="28"/>
        <v/>
      </c>
      <c r="BL21" s="125"/>
      <c r="BM21" s="122" t="str">
        <f t="shared" si="29"/>
        <v>X</v>
      </c>
      <c r="BN21" s="120"/>
      <c r="BO21" s="122" t="str">
        <f t="shared" si="30"/>
        <v/>
      </c>
      <c r="BP21" s="123"/>
      <c r="BQ21" s="25"/>
      <c r="BR21" s="21" t="str">
        <f>IF(CG14=13,CONCATENATE(DB!BE29,"."),CONCATENATE(DB!BA29,"."))</f>
        <v>3.</v>
      </c>
      <c r="BS21" s="22" t="str">
        <f>IF(CG14=13,DB!BF29,DB!X29)</f>
        <v>Degnen</v>
      </c>
      <c r="BT21" s="16">
        <f>IF(CG14=13,DB!BM29,DB!AJ29)</f>
        <v>17</v>
      </c>
      <c r="BU21" s="16"/>
      <c r="BV21" s="16">
        <f>IF(CG14=13,DB!BN29,DB!AL29)</f>
        <v>7</v>
      </c>
      <c r="BW21" s="16"/>
      <c r="BX21" s="16">
        <f>IF(CG14=13,DB!BO29,DB!AN29)</f>
        <v>6</v>
      </c>
      <c r="BY21" s="16"/>
      <c r="BZ21" s="16">
        <f>IF(CG14=13,DB!BP29,DB!AP29)</f>
        <v>4</v>
      </c>
      <c r="CA21" s="16"/>
      <c r="CB21" s="21">
        <f>IF(CG14=13,DB!BQ29,DB!AR29)</f>
        <v>112</v>
      </c>
      <c r="CC21" s="16" t="s">
        <v>20</v>
      </c>
      <c r="CD21" s="22">
        <f>IF(CG14=13,DB!BR29,DB!AU29)</f>
        <v>106</v>
      </c>
      <c r="CE21" s="16"/>
      <c r="CF21" s="21">
        <f>IF(CG14=13,DB!BS29,DB!AX29)</f>
        <v>27</v>
      </c>
      <c r="CH21" s="16">
        <f>SUM(CH1:CH20)</f>
        <v>132</v>
      </c>
      <c r="CI21" s="16">
        <f>SUM(CI1:CI20)</f>
        <v>19</v>
      </c>
      <c r="CM21" s="16">
        <f>IF(J26=Rækker!B26,Rækker!B36,IF(J26=Rækker!D26,Rækker!D36,IF(J26=Rækker!F26,Rækker!F36,IF(J26=Rækker!H26,Rækker!H36,IF(J26=Rækker!J26,Rækker!J36,IF(J26=Rækker!L26,Rækker!L36,IF(J26=Rækker!N26,Rækker!N36,IF(J26=Rækker!P26,Rækker!P36,CN21))))))))</f>
        <v>2</v>
      </c>
      <c r="CN21" s="16">
        <f>IF(J26=Rækker!R26,Rækker!R36,IF(J26=Rækker!T26,Rækker!T36,IF(J26=Rækker!V26,Rækker!V36,IF(J26=Rækker!X26,Rækker!X36,IF(J26=Rækker!Z26,Rækker!Z36,IF(J26=Rækker!AB26,Rækker!AB36,IF(J26=Rækker!AD26,Rækker!AD36,IF(J26=Rækker!AF26,Rækker!AF36,CO21))))))))</f>
        <v>0</v>
      </c>
      <c r="CO21" s="16">
        <f>IF(J26=Rækker!AH26,Rækker!AH36,IF(J26=Rækker!AJ26,Rækker!AJ36,IF(J26=Rækker!AL26,Rækker!AL36,IF(J26=Rækker!AN26,Rækker!AN36,0))))</f>
        <v>0</v>
      </c>
      <c r="CP21" s="16">
        <f>IF(P26=Rækker!B26,Rækker!B36,IF(P26=Rækker!D26,Rækker!D36,IF(P26=Rækker!F26,Rækker!F36,IF(P26=Rækker!H26,Rækker!H36,IF(P26=Rækker!J26,Rækker!J36,IF(P26=Rækker!L26,Rækker!L36,IF(P26=Rækker!N26,Rækker!N36,IF(P26=Rækker!P26,Rækker!P36,CQ21))))))))</f>
        <v>2</v>
      </c>
      <c r="CQ21" s="16">
        <f>IF(P26=Rækker!R26,Rækker!R36,IF(P26=Rækker!T26,Rækker!T36,IF(P26=Rækker!V26,Rækker!V36,IF(P26=Rækker!X26,Rækker!X36,IF(P26=Rækker!Z26,Rækker!Z36,IF(P26=Rækker!AB26,Rækker!AB36,IF(P26=Rækker!AD26,Rækker!AD36,IF(P26=Rækker!AF26,Rækker!AF36,CR21))))))))</f>
        <v>2</v>
      </c>
      <c r="CR21" s="16">
        <f>IF(P26=Rækker!AH26,Rækker!AH36,IF(P26=Rækker!AJ26,Rækker!AJ36,IF(P26=Rækker!AL26,Rækker!AL36,IF(P26=Rækker!AN26,Rækker!AN36,0))))</f>
        <v>0</v>
      </c>
      <c r="CS21" s="16">
        <f>IF(V26=Rækker!B26,Rækker!B36,IF(V26=Rækker!D26,Rækker!D36,IF(V26=Rækker!F26,Rækker!F36,IF(V26=Rækker!H26,Rækker!H36,IF(V26=Rækker!J26,Rækker!J36,IF(V26=Rækker!L26,Rækker!L36,IF(V26=Rækker!N26,Rækker!N36,IF(V26=Rækker!P26,Rækker!P36,CT21))))))))</f>
        <v>2</v>
      </c>
      <c r="CT21" s="16">
        <f>IF(V26=Rækker!R26,Rækker!R36,IF(V26=Rækker!T26,Rækker!T36,IF(V26=Rækker!V26,Rækker!V36,IF(V26=Rækker!X26,Rækker!X36,IF(V26=Rækker!Z26,Rækker!Z36,IF(V26=Rækker!AB26,Rækker!AB36,IF(V26=Rækker!AD26,Rækker!AD36,IF(V26=Rækker!AF26,Rækker!AF36,CU21))))))))</f>
        <v>2</v>
      </c>
      <c r="CU21" s="16">
        <f>IF(V26=Rækker!AH26,Rækker!AH36,IF(V26=Rækker!AJ26,Rækker!AJ36,IF(V26=Rækker!AL26,Rækker!AL36,IF(V26=Rækker!AN26,Rækker!AN36,0))))</f>
        <v>2</v>
      </c>
      <c r="CV21" s="16">
        <f>IF(AB26=Rækker!B26,Rækker!B36,IF(AB26=Rækker!D26,Rækker!D36,IF(AB26=Rækker!F26,Rækker!F36,IF(AB26=Rækker!H26,Rækker!H36,IF(AB26=Rækker!J26,Rækker!J36,IF(AB26=Rækker!L26,Rækker!L36,IF(AB26=Rækker!N26,Rækker!N36,IF(AB26=Rækker!P26,Rækker!P36,CW21))))))))</f>
        <v>1</v>
      </c>
      <c r="CW21" s="16">
        <f>IF(AB26=Rækker!R26,Rækker!R36,IF(AB26=Rækker!T26,Rækker!T36,IF(AB26=Rækker!V26,Rækker!V36,IF(AB26=Rækker!X26,Rækker!X36,IF(AB26=Rækker!Z26,Rækker!Z36,IF(AB26=Rækker!AB26,Rækker!AB36,IF(AB26=Rækker!AD26,Rækker!AD36,IF(AB26=Rækker!AF26,Rækker!AF36,CX21))))))))</f>
        <v>1</v>
      </c>
      <c r="CX21" s="16">
        <f>IF(AB26=Rækker!AH26,Rækker!AH36,IF(AB26=Rækker!AJ26,Rækker!AJ36,IF(AB26=Rækker!AL26,Rækker!AL36,IF(AB26=Rækker!AN26,Rækker!AN36,0))))</f>
        <v>1</v>
      </c>
      <c r="CY21" s="16" t="str">
        <f>IF(AH26=Rækker!B26,Rækker!B36,IF(AH26=Rækker!D26,Rækker!D36,IF(AH26=Rækker!F26,Rækker!F36,IF(AH26=Rækker!H26,Rækker!H36,IF(AH26=Rækker!J26,Rækker!J36,IF(AH26=Rækker!L26,Rækker!L36,IF(AH26=Rækker!N26,Rækker!N36,IF(AH26=Rækker!P26,Rækker!P36,CZ21))))))))</f>
        <v>x</v>
      </c>
      <c r="CZ21" s="16" t="str">
        <f>IF(AH26=Rækker!R26,Rækker!R36,IF(AH26=Rækker!T26,Rækker!T36,IF(AH26=Rækker!V26,Rækker!V36,IF(AH26=Rækker!X26,Rækker!X36,IF(AH26=Rækker!Z26,Rækker!Z36,IF(AH26=Rækker!AB26,Rækker!AB36,IF(AH26=Rækker!AD26,Rækker!AD36,IF(AH26=Rækker!AF26,Rækker!AF36,DA21))))))))</f>
        <v>x</v>
      </c>
      <c r="DA21" s="16">
        <f>IF(AH26=Rækker!AH26,Rækker!AH36,IF(AH26=Rækker!AJ26,Rækker!AJ36,IF(AH26=Rækker!AL26,Rækker!AL36,IF(AH26=Rækker!AN26,Rækker!AN36,0))))</f>
        <v>0</v>
      </c>
      <c r="DB21" s="16">
        <f>IF(AN26=Rækker!B26,Rækker!B36,IF(AN26=Rækker!D26,Rækker!D36,IF(AN26=Rækker!F26,Rækker!F36,IF(AN26=Rækker!H26,Rækker!H36,IF(AN26=Rækker!J26,Rækker!J36,IF(AN26=Rækker!L26,Rækker!L36,IF(AN26=Rækker!N26,Rækker!N36,IF(AN26=Rækker!P26,Rækker!P36,DC21))))))))</f>
        <v>2</v>
      </c>
      <c r="DC21" s="16">
        <f>IF(AN26=Rækker!R26,Rækker!R36,IF(AN26=Rækker!T26,Rækker!T36,IF(AN26=Rækker!V26,Rækker!V36,IF(AN26=Rækker!X26,Rækker!X36,IF(AN26=Rækker!Z26,Rækker!Z36,IF(AN26=Rækker!AB26,Rækker!AB36,IF(AN26=Rækker!AD26,Rækker!AD36,IF(AN26=Rækker!AF26,Rækker!AF36,DD21))))))))</f>
        <v>2</v>
      </c>
      <c r="DD21" s="16">
        <f>IF(AN26=Rækker!AH26,Rækker!AH36,IF(AN26=Rækker!AJ26,Rækker!AJ36,IF(AN26=Rækker!AL26,Rækker!AL36,IF(AN26=Rækker!AN26,Rækker!AN36,0))))</f>
        <v>0</v>
      </c>
      <c r="DE21" s="16">
        <f>IF(AT26=Rækker!B26,Rækker!B36,IF(AT26=Rækker!D26,Rækker!D36,IF(AT26=Rækker!F26,Rækker!F36,IF(AT26=Rækker!H26,Rækker!H36,IF(AT26=Rækker!J26,Rækker!J36,IF(AT26=Rækker!L26,Rækker!L36,IF(AT26=Rækker!N26,Rækker!N36,IF(AT26=Rækker!P26,Rækker!P36,DF21))))))))</f>
        <v>2</v>
      </c>
      <c r="DF21" s="16">
        <f>IF(AT26=Rækker!R26,Rækker!R36,IF(AT26=Rækker!T26,Rækker!T36,IF(AT26=Rækker!V26,Rækker!V36,IF(AT26=Rækker!X26,Rækker!X36,IF(AT26=Rækker!Z26,Rækker!Z36,IF(AT26=Rækker!AB26,Rækker!AB36,IF(AT26=Rækker!AD26,Rækker!AD36,IF(AT26=Rækker!AF26,Rækker!AF36,DG21))))))))</f>
        <v>0</v>
      </c>
      <c r="DG21" s="16">
        <f>IF(AT26=Rækker!AH26,Rækker!AH36,IF(AT26=Rækker!AJ26,Rækker!AJ36,IF(AT26=Rækker!AL26,Rækker!AL36,IF(AT26=Rækker!AN26,Rækker!AN36,0))))</f>
        <v>0</v>
      </c>
      <c r="DH21" s="16" t="str">
        <f>IF(AZ26=Rækker!B26,Rækker!B36,IF(AZ26=Rækker!D26,Rækker!D36,IF(AZ26=Rækker!F26,Rækker!F36,IF(AZ26=Rækker!H26,Rækker!H36,IF(AZ26=Rækker!J26,Rækker!J36,IF(AZ26=Rækker!L26,Rækker!L36,IF(AZ26=Rækker!N26,Rækker!N36,IF(AZ26=Rækker!P26,Rækker!P36,DI21))))))))</f>
        <v>x</v>
      </c>
      <c r="DI21" s="16">
        <f>IF(AZ26=Rækker!R26,Rækker!R36,IF(AZ26=Rækker!T26,Rækker!T36,IF(AZ26=Rækker!V26,Rækker!V36,IF(AZ26=Rækker!X26,Rækker!X36,IF(AZ26=Rækker!Z26,Rækker!Z36,IF(AZ26=Rækker!AB26,Rækker!AB36,IF(AZ26=Rækker!AD26,Rækker!AD36,IF(AZ26=Rækker!AF26,Rækker!AF36,DJ21))))))))</f>
        <v>0</v>
      </c>
      <c r="DJ21" s="16">
        <f>IF(AZ26=Rækker!AH26,Rækker!AH36,IF(AZ26=Rækker!AJ26,Rækker!AJ36,IF(AZ26=Rækker!AL26,Rækker!AL36,IF(AZ26=Rækker!AN26,Rækker!AN36,0))))</f>
        <v>0</v>
      </c>
      <c r="DK21" s="16">
        <f>IF(BF26=Rækker!B26,Rækker!B36,IF(BF26=Rækker!D26,Rækker!D36,IF(BF26=Rækker!F26,Rækker!F36,IF(BF26=Rækker!H26,Rækker!H36,IF(BF26=Rækker!J26,Rækker!J36,IF(BF26=Rækker!L26,Rækker!L36,IF(BF26=Rækker!N26,Rækker!N36,IF(BF26=Rækker!P26,Rækker!P36,DL21))))))))</f>
        <v>2</v>
      </c>
      <c r="DL21" s="16">
        <f>IF(BF26=Rækker!R26,Rækker!R36,IF(BF26=Rækker!T26,Rækker!T36,IF(BF26=Rækker!V26,Rækker!V36,IF(BF26=Rækker!X26,Rækker!X36,IF(BF26=Rækker!Z26,Rækker!Z36,IF(BF26=Rækker!AB26,Rækker!AB36,IF(BF26=Rækker!AD26,Rækker!AD36,IF(BF26=Rækker!AF26,Rækker!AF36,DM21))))))))</f>
        <v>0</v>
      </c>
      <c r="DM21" s="16">
        <f>IF(BF26=Rækker!AH26,Rækker!AH36,IF(BF26=Rækker!AJ26,Rækker!AJ36,IF(BF26=Rækker!AL26,Rækker!AL36,IF(BF26=Rækker!AN26,Rækker!AN36,0))))</f>
        <v>0</v>
      </c>
      <c r="DN21" s="16">
        <f>IF(BL26=Rækker!B26,Rækker!B36,IF(BL26=Rækker!D26,Rækker!D36,IF(BL26=Rækker!F26,Rækker!F36,IF(BL26=Rækker!H26,Rækker!H36,IF(BL26=Rækker!J26,Rækker!J36,IF(BL26=Rækker!L26,Rækker!L36,IF(BL26=Rækker!N26,Rækker!N36,IF(BL26=Rækker!P26,Rækker!P36,DO21))))))))</f>
        <v>2</v>
      </c>
      <c r="DO21" s="16">
        <f>IF(BL26=Rækker!R26,Rækker!R36,IF(BL26=Rækker!T26,Rækker!T36,IF(BL26=Rækker!V26,Rækker!V36,IF(BL26=Rækker!X26,Rækker!X36,IF(BL26=Rækker!Z26,Rækker!Z36,IF(BL26=Rækker!AB26,Rækker!AB36,IF(BL26=Rækker!AD26,Rækker!AD36,IF(BL26=Rækker!AF26,Rækker!AF36,DP21))))))))</f>
        <v>2</v>
      </c>
      <c r="DP21" s="16">
        <f>IF(BL26=Rækker!AH26,Rækker!AH36,IF(BL26=Rækker!AJ26,Rækker!AJ36,IF(BL26=Rækker!AL26,Rækker!AL36,IF(BL26=Rækker!AN26,Rækker!AN36,0))))</f>
        <v>2</v>
      </c>
    </row>
    <row r="22" spans="1:120" ht="14.45" customHeight="1" x14ac:dyDescent="0.15">
      <c r="A22" s="60"/>
      <c r="B22" s="62" t="s">
        <v>69</v>
      </c>
      <c r="C22" s="91" t="str">
        <f>CONCATENATE(Kampe!B16," - ",Kampe!D16,"..........................................................................................")</f>
        <v>Burton - Exeter..........................................................................................</v>
      </c>
      <c r="D22" s="91"/>
      <c r="E22" s="91"/>
      <c r="F22" s="92"/>
      <c r="G22" s="61" t="s">
        <v>74</v>
      </c>
      <c r="H22" s="40" t="str">
        <f>IF('1. Division'!H22&lt;&gt;"",'1. Division'!H22,"")</f>
        <v>x</v>
      </c>
      <c r="I22" s="119" t="str">
        <f t="shared" si="1"/>
        <v/>
      </c>
      <c r="J22" s="120"/>
      <c r="K22" s="122" t="str">
        <f t="shared" si="2"/>
        <v/>
      </c>
      <c r="L22" s="120"/>
      <c r="M22" s="122" t="str">
        <f t="shared" si="3"/>
        <v/>
      </c>
      <c r="N22" s="123"/>
      <c r="O22" s="124">
        <f t="shared" si="4"/>
        <v>1</v>
      </c>
      <c r="P22" s="120"/>
      <c r="Q22" s="122" t="str">
        <f t="shared" si="5"/>
        <v/>
      </c>
      <c r="R22" s="120"/>
      <c r="S22" s="122" t="str">
        <f t="shared" si="6"/>
        <v/>
      </c>
      <c r="T22" s="123"/>
      <c r="U22" s="124">
        <f t="shared" si="7"/>
        <v>1</v>
      </c>
      <c r="V22" s="125"/>
      <c r="W22" s="122" t="str">
        <f t="shared" si="8"/>
        <v/>
      </c>
      <c r="X22" s="120"/>
      <c r="Y22" s="119" t="str">
        <f t="shared" si="9"/>
        <v/>
      </c>
      <c r="Z22" s="120"/>
      <c r="AA22" s="124">
        <f t="shared" si="10"/>
        <v>1</v>
      </c>
      <c r="AB22" s="125"/>
      <c r="AC22" s="122" t="str">
        <f t="shared" si="11"/>
        <v/>
      </c>
      <c r="AD22" s="120"/>
      <c r="AE22" s="122" t="str">
        <f t="shared" si="12"/>
        <v/>
      </c>
      <c r="AF22" s="123"/>
      <c r="AG22" s="124">
        <f t="shared" si="13"/>
        <v>1</v>
      </c>
      <c r="AH22" s="125"/>
      <c r="AI22" s="122" t="str">
        <f t="shared" si="14"/>
        <v/>
      </c>
      <c r="AJ22" s="120"/>
      <c r="AK22" s="119" t="str">
        <f t="shared" si="15"/>
        <v/>
      </c>
      <c r="AL22" s="120"/>
      <c r="AM22" s="124">
        <f t="shared" si="16"/>
        <v>1</v>
      </c>
      <c r="AN22" s="125"/>
      <c r="AO22" s="122" t="str">
        <f t="shared" si="17"/>
        <v/>
      </c>
      <c r="AP22" s="120"/>
      <c r="AQ22" s="122" t="str">
        <f t="shared" si="18"/>
        <v/>
      </c>
      <c r="AR22" s="123"/>
      <c r="AS22" s="124" t="str">
        <f t="shared" si="19"/>
        <v/>
      </c>
      <c r="AT22" s="125"/>
      <c r="AU22" s="122" t="str">
        <f t="shared" si="20"/>
        <v/>
      </c>
      <c r="AV22" s="120"/>
      <c r="AW22" s="119">
        <f t="shared" si="21"/>
        <v>2</v>
      </c>
      <c r="AX22" s="120"/>
      <c r="AY22" s="124">
        <f t="shared" si="22"/>
        <v>1</v>
      </c>
      <c r="AZ22" s="125"/>
      <c r="BA22" s="122" t="str">
        <f t="shared" si="23"/>
        <v/>
      </c>
      <c r="BB22" s="120"/>
      <c r="BC22" s="122" t="str">
        <f t="shared" si="24"/>
        <v/>
      </c>
      <c r="BD22" s="123"/>
      <c r="BE22" s="124">
        <f t="shared" si="25"/>
        <v>1</v>
      </c>
      <c r="BF22" s="125"/>
      <c r="BG22" s="122" t="str">
        <f t="shared" si="26"/>
        <v/>
      </c>
      <c r="BH22" s="120"/>
      <c r="BI22" s="119" t="str">
        <f t="shared" si="27"/>
        <v/>
      </c>
      <c r="BJ22" s="120"/>
      <c r="BK22" s="124">
        <f t="shared" si="28"/>
        <v>1</v>
      </c>
      <c r="BL22" s="125"/>
      <c r="BM22" s="122" t="str">
        <f t="shared" si="29"/>
        <v/>
      </c>
      <c r="BN22" s="120"/>
      <c r="BO22" s="122" t="str">
        <f t="shared" si="30"/>
        <v/>
      </c>
      <c r="BP22" s="123"/>
      <c r="BQ22" s="25"/>
      <c r="BR22" s="21" t="str">
        <f>IF(CG14=13,CONCATENATE(DB!BE30,"."),CONCATENATE(DB!BA30,"."))</f>
        <v>4.</v>
      </c>
      <c r="BS22" s="22" t="str">
        <f>IF(CG14=13,DB!BF30,DB!X30)</f>
        <v>Nemelig</v>
      </c>
      <c r="BT22" s="16">
        <f>IF(CG14=13,DB!BM30,DB!AJ30)</f>
        <v>17</v>
      </c>
      <c r="BU22" s="16"/>
      <c r="BV22" s="16">
        <f>IF(CG14=13,DB!BN30,DB!AL30)</f>
        <v>8</v>
      </c>
      <c r="BW22" s="16"/>
      <c r="BX22" s="16">
        <f>IF(CG14=13,DB!BO30,DB!AN30)</f>
        <v>2</v>
      </c>
      <c r="BY22" s="16"/>
      <c r="BZ22" s="16">
        <f>IF(CG14=13,DB!BP30,DB!AP30)</f>
        <v>7</v>
      </c>
      <c r="CA22" s="16"/>
      <c r="CB22" s="21">
        <f>IF(CG14=13,DB!BQ30,DB!AR30)</f>
        <v>117</v>
      </c>
      <c r="CC22" s="16" t="s">
        <v>20</v>
      </c>
      <c r="CD22" s="22">
        <f>IF(CG14=13,DB!BR30,DB!AU30)</f>
        <v>109</v>
      </c>
      <c r="CE22" s="16"/>
      <c r="CF22" s="21">
        <f>IF(CG14=13,DB!BS30,DB!AX30)</f>
        <v>26</v>
      </c>
      <c r="CM22" s="16">
        <f>IF(J26=Rækker!B26,Rækker!B37,IF(J26=Rækker!D26,Rækker!D37,IF(J26=Rækker!F26,Rækker!F37,IF(J26=Rækker!H26,Rækker!H37,IF(J26=Rækker!J26,Rækker!J37,IF(J26=Rækker!L26,Rækker!L37,IF(J26=Rækker!N26,Rækker!N37,IF(J26=Rækker!P26,Rækker!P37,CN22))))))))</f>
        <v>1</v>
      </c>
      <c r="CN22" s="16">
        <f>IF(J26=Rækker!R26,Rækker!R37,IF(J26=Rækker!T26,Rækker!T37,IF(J26=Rækker!V26,Rækker!V37,IF(J26=Rækker!X26,Rækker!X37,IF(J26=Rækker!Z26,Rækker!Z37,IF(J26=Rækker!AB26,Rækker!AB37,IF(J26=Rækker!AD26,Rækker!AD37,IF(J26=Rækker!AF26,Rækker!AF37,CO22))))))))</f>
        <v>0</v>
      </c>
      <c r="CO22" s="16">
        <f>IF(J26=Rækker!AH26,Rækker!AH37,IF(J26=Rækker!AJ26,Rækker!AJ37,IF(J26=Rækker!AL26,Rækker!AL37,IF(J26=Rækker!AN26,Rækker!AN37,0))))</f>
        <v>0</v>
      </c>
      <c r="CP22" s="16">
        <f>IF(P26=Rækker!B26,Rækker!B37,IF(P26=Rækker!D26,Rækker!D37,IF(P26=Rækker!F26,Rækker!F37,IF(P26=Rækker!H26,Rækker!H37,IF(P26=Rækker!J26,Rækker!J37,IF(P26=Rækker!L26,Rækker!L37,IF(P26=Rækker!N26,Rækker!N37,IF(P26=Rækker!P26,Rækker!P37,CQ22))))))))</f>
        <v>1</v>
      </c>
      <c r="CQ22" s="16">
        <f>IF(P26=Rækker!R26,Rækker!R37,IF(P26=Rækker!T26,Rækker!T37,IF(P26=Rækker!V26,Rækker!V37,IF(P26=Rækker!X26,Rækker!X37,IF(P26=Rækker!Z26,Rækker!Z37,IF(P26=Rækker!AB26,Rækker!AB37,IF(P26=Rækker!AD26,Rækker!AD37,IF(P26=Rækker!AF26,Rækker!AF37,CR22))))))))</f>
        <v>1</v>
      </c>
      <c r="CR22" s="16">
        <f>IF(P26=Rækker!AH26,Rækker!AH37,IF(P26=Rækker!AJ26,Rækker!AJ37,IF(P26=Rækker!AL26,Rækker!AL37,IF(P26=Rækker!AN26,Rækker!AN37,0))))</f>
        <v>0</v>
      </c>
      <c r="CS22" s="16">
        <f>IF(V26=Rækker!B26,Rækker!B37,IF(V26=Rækker!D26,Rækker!D37,IF(V26=Rækker!F26,Rækker!F37,IF(V26=Rækker!H26,Rækker!H37,IF(V26=Rækker!J26,Rækker!J37,IF(V26=Rækker!L26,Rækker!L37,IF(V26=Rækker!N26,Rækker!N37,IF(V26=Rækker!P26,Rækker!P37,CT22))))))))</f>
        <v>1</v>
      </c>
      <c r="CT22" s="16">
        <f>IF(V26=Rækker!R26,Rækker!R37,IF(V26=Rækker!T26,Rækker!T37,IF(V26=Rækker!V26,Rækker!V37,IF(V26=Rækker!X26,Rækker!X37,IF(V26=Rækker!Z26,Rækker!Z37,IF(V26=Rækker!AB26,Rækker!AB37,IF(V26=Rækker!AD26,Rækker!AD37,IF(V26=Rækker!AF26,Rækker!AF37,CU22))))))))</f>
        <v>1</v>
      </c>
      <c r="CU22" s="16">
        <f>IF(V26=Rækker!AH26,Rækker!AH37,IF(V26=Rækker!AJ26,Rækker!AJ37,IF(V26=Rækker!AL26,Rækker!AL37,IF(V26=Rækker!AN26,Rækker!AN37,0))))</f>
        <v>1</v>
      </c>
      <c r="CV22" s="16">
        <f>IF(AB26=Rækker!B26,Rækker!B37,IF(AB26=Rækker!D26,Rækker!D37,IF(AB26=Rækker!F26,Rækker!F37,IF(AB26=Rækker!H26,Rækker!H37,IF(AB26=Rækker!J26,Rækker!J37,IF(AB26=Rækker!L26,Rækker!L37,IF(AB26=Rækker!N26,Rækker!N37,IF(AB26=Rækker!P26,Rækker!P37,CW22))))))))</f>
        <v>1</v>
      </c>
      <c r="CW22" s="16">
        <f>IF(AB26=Rækker!R26,Rækker!R37,IF(AB26=Rækker!T26,Rækker!T37,IF(AB26=Rækker!V26,Rækker!V37,IF(AB26=Rækker!X26,Rækker!X37,IF(AB26=Rækker!Z26,Rækker!Z37,IF(AB26=Rækker!AB26,Rækker!AB37,IF(AB26=Rækker!AD26,Rækker!AD37,IF(AB26=Rækker!AF26,Rækker!AF37,CX22))))))))</f>
        <v>1</v>
      </c>
      <c r="CX22" s="16">
        <f>IF(AB26=Rækker!AH26,Rækker!AH37,IF(AB26=Rækker!AJ26,Rækker!AJ37,IF(AB26=Rækker!AL26,Rækker!AL37,IF(AB26=Rækker!AN26,Rækker!AN37,0))))</f>
        <v>1</v>
      </c>
      <c r="CY22" s="16">
        <f>IF(AH26=Rækker!B26,Rækker!B37,IF(AH26=Rækker!D26,Rækker!D37,IF(AH26=Rækker!F26,Rækker!F37,IF(AH26=Rækker!H26,Rækker!H37,IF(AH26=Rækker!J26,Rækker!J37,IF(AH26=Rækker!L26,Rækker!L37,IF(AH26=Rækker!N26,Rækker!N37,IF(AH26=Rækker!P26,Rækker!P37,CZ22))))))))</f>
        <v>1</v>
      </c>
      <c r="CZ22" s="16">
        <f>IF(AH26=Rækker!R26,Rækker!R37,IF(AH26=Rækker!T26,Rækker!T37,IF(AH26=Rækker!V26,Rækker!V37,IF(AH26=Rækker!X26,Rækker!X37,IF(AH26=Rækker!Z26,Rækker!Z37,IF(AH26=Rækker!AB26,Rækker!AB37,IF(AH26=Rækker!AD26,Rækker!AD37,IF(AH26=Rækker!AF26,Rækker!AF37,DA22))))))))</f>
        <v>1</v>
      </c>
      <c r="DA22" s="16">
        <f>IF(AH26=Rækker!AH26,Rækker!AH37,IF(AH26=Rækker!AJ26,Rækker!AJ37,IF(AH26=Rækker!AL26,Rækker!AL37,IF(AH26=Rækker!AN26,Rækker!AN37,0))))</f>
        <v>0</v>
      </c>
      <c r="DB22" s="16">
        <f>IF(AN26=Rækker!B26,Rækker!B37,IF(AN26=Rækker!D26,Rækker!D37,IF(AN26=Rækker!F26,Rækker!F37,IF(AN26=Rækker!H26,Rækker!H37,IF(AN26=Rækker!J26,Rækker!J37,IF(AN26=Rækker!L26,Rækker!L37,IF(AN26=Rækker!N26,Rækker!N37,IF(AN26=Rækker!P26,Rækker!P37,DC22))))))))</f>
        <v>1</v>
      </c>
      <c r="DC22" s="16">
        <f>IF(AN26=Rækker!R26,Rækker!R37,IF(AN26=Rækker!T26,Rækker!T37,IF(AN26=Rækker!V26,Rækker!V37,IF(AN26=Rækker!X26,Rækker!X37,IF(AN26=Rækker!Z26,Rækker!Z37,IF(AN26=Rækker!AB26,Rækker!AB37,IF(AN26=Rækker!AD26,Rækker!AD37,IF(AN26=Rækker!AF26,Rækker!AF37,DD22))))))))</f>
        <v>1</v>
      </c>
      <c r="DD22" s="16">
        <f>IF(AN26=Rækker!AH26,Rækker!AH37,IF(AN26=Rækker!AJ26,Rækker!AJ37,IF(AN26=Rækker!AL26,Rækker!AL37,IF(AN26=Rækker!AN26,Rækker!AN37,0))))</f>
        <v>0</v>
      </c>
      <c r="DE22" s="16">
        <f>IF(AT26=Rækker!B26,Rækker!B37,IF(AT26=Rækker!D26,Rækker!D37,IF(AT26=Rækker!F26,Rækker!F37,IF(AT26=Rækker!H26,Rækker!H37,IF(AT26=Rækker!J26,Rækker!J37,IF(AT26=Rækker!L26,Rækker!L37,IF(AT26=Rækker!N26,Rækker!N37,IF(AT26=Rækker!P26,Rækker!P37,DF22))))))))</f>
        <v>1</v>
      </c>
      <c r="DF22" s="16">
        <f>IF(AT26=Rækker!R26,Rækker!R37,IF(AT26=Rækker!T26,Rækker!T37,IF(AT26=Rækker!V26,Rækker!V37,IF(AT26=Rækker!X26,Rækker!X37,IF(AT26=Rækker!Z26,Rækker!Z37,IF(AT26=Rækker!AB26,Rækker!AB37,IF(AT26=Rækker!AD26,Rækker!AD37,IF(AT26=Rækker!AF26,Rækker!AF37,DG22))))))))</f>
        <v>0</v>
      </c>
      <c r="DG22" s="16">
        <f>IF(AT26=Rækker!AH26,Rækker!AH37,IF(AT26=Rækker!AJ26,Rækker!AJ37,IF(AT26=Rækker!AL26,Rækker!AL37,IF(AT26=Rækker!AN26,Rækker!AN37,0))))</f>
        <v>0</v>
      </c>
      <c r="DH22" s="16">
        <f>IF(AZ26=Rækker!B26,Rækker!B37,IF(AZ26=Rækker!D26,Rækker!D37,IF(AZ26=Rækker!F26,Rækker!F37,IF(AZ26=Rækker!H26,Rækker!H37,IF(AZ26=Rækker!J26,Rækker!J37,IF(AZ26=Rækker!L26,Rækker!L37,IF(AZ26=Rækker!N26,Rækker!N37,IF(AZ26=Rækker!P26,Rækker!P37,DI22))))))))</f>
        <v>1</v>
      </c>
      <c r="DI22" s="16">
        <f>IF(AZ26=Rækker!R26,Rækker!R37,IF(AZ26=Rækker!T26,Rækker!T37,IF(AZ26=Rækker!V26,Rækker!V37,IF(AZ26=Rækker!X26,Rækker!X37,IF(AZ26=Rækker!Z26,Rækker!Z37,IF(AZ26=Rækker!AB26,Rækker!AB37,IF(AZ26=Rækker!AD26,Rækker!AD37,IF(AZ26=Rækker!AF26,Rækker!AF37,DJ22))))))))</f>
        <v>0</v>
      </c>
      <c r="DJ22" s="16">
        <f>IF(AZ26=Rækker!AH26,Rækker!AH37,IF(AZ26=Rækker!AJ26,Rækker!AJ37,IF(AZ26=Rækker!AL26,Rækker!AL37,IF(AZ26=Rækker!AN26,Rækker!AN37,0))))</f>
        <v>0</v>
      </c>
      <c r="DK22" s="16">
        <f>IF(BF26=Rækker!B26,Rækker!B37,IF(BF26=Rækker!D26,Rækker!D37,IF(BF26=Rækker!F26,Rækker!F37,IF(BF26=Rækker!H26,Rækker!H37,IF(BF26=Rækker!J26,Rækker!J37,IF(BF26=Rækker!L26,Rækker!L37,IF(BF26=Rækker!N26,Rækker!N37,IF(BF26=Rækker!P26,Rækker!P37,DL22))))))))</f>
        <v>1</v>
      </c>
      <c r="DL22" s="16">
        <f>IF(BF26=Rækker!R26,Rækker!R37,IF(BF26=Rækker!T26,Rækker!T37,IF(BF26=Rækker!V26,Rækker!V37,IF(BF26=Rækker!X26,Rækker!X37,IF(BF26=Rækker!Z26,Rækker!Z37,IF(BF26=Rækker!AB26,Rækker!AB37,IF(BF26=Rækker!AD26,Rækker!AD37,IF(BF26=Rækker!AF26,Rækker!AF37,DM22))))))))</f>
        <v>0</v>
      </c>
      <c r="DM22" s="16">
        <f>IF(BF26=Rækker!AH26,Rækker!AH37,IF(BF26=Rækker!AJ26,Rækker!AJ37,IF(BF26=Rækker!AL26,Rækker!AL37,IF(BF26=Rækker!AN26,Rækker!AN37,0))))</f>
        <v>0</v>
      </c>
      <c r="DN22" s="16">
        <f>IF(BL26=Rækker!B26,Rækker!B37,IF(BL26=Rækker!D26,Rækker!D37,IF(BL26=Rækker!F26,Rækker!F37,IF(BL26=Rækker!H26,Rækker!H37,IF(BL26=Rækker!J26,Rækker!J37,IF(BL26=Rækker!L26,Rækker!L37,IF(BL26=Rækker!N26,Rækker!N37,IF(BL26=Rækker!P26,Rækker!P37,DO22))))))))</f>
        <v>1</v>
      </c>
      <c r="DO22" s="16">
        <f>IF(BL26=Rækker!R26,Rækker!R37,IF(BL26=Rækker!T26,Rækker!T37,IF(BL26=Rækker!V26,Rækker!V37,IF(BL26=Rækker!X26,Rækker!X37,IF(BL26=Rækker!Z26,Rækker!Z37,IF(BL26=Rækker!AB26,Rækker!AB37,IF(BL26=Rækker!AD26,Rækker!AD37,IF(BL26=Rækker!AF26,Rækker!AF37,DP22))))))))</f>
        <v>1</v>
      </c>
      <c r="DP22" s="16">
        <f>IF(BL26=Rækker!AH26,Rækker!AH37,IF(BL26=Rækker!AJ26,Rækker!AJ37,IF(BL26=Rækker!AL26,Rækker!AL37,IF(BL26=Rækker!AN26,Rækker!AN37,0))))</f>
        <v>1</v>
      </c>
    </row>
    <row r="23" spans="1:120" ht="14.45" customHeight="1" thickBot="1" x14ac:dyDescent="0.2">
      <c r="A23" s="60"/>
      <c r="B23" s="62" t="s">
        <v>70</v>
      </c>
      <c r="C23" s="91" t="str">
        <f>CONCATENATE(Kampe!B17," - ",Kampe!D17,"..........................................................................................")</f>
        <v>Wigan - AFC Wimbledon..........................................................................................</v>
      </c>
      <c r="D23" s="91"/>
      <c r="E23" s="91"/>
      <c r="F23" s="92"/>
      <c r="G23" s="61" t="s">
        <v>74</v>
      </c>
      <c r="H23" s="42">
        <f>IF('1. Division'!H23&lt;&gt;"",'1. Division'!H23,"")</f>
        <v>2</v>
      </c>
      <c r="I23" s="132" t="str">
        <f t="shared" si="1"/>
        <v/>
      </c>
      <c r="J23" s="131"/>
      <c r="K23" s="130" t="str">
        <f t="shared" si="2"/>
        <v/>
      </c>
      <c r="L23" s="131"/>
      <c r="M23" s="130" t="str">
        <f t="shared" si="3"/>
        <v/>
      </c>
      <c r="N23" s="147"/>
      <c r="O23" s="128">
        <f t="shared" si="4"/>
        <v>1</v>
      </c>
      <c r="P23" s="131"/>
      <c r="Q23" s="130" t="str">
        <f t="shared" si="5"/>
        <v/>
      </c>
      <c r="R23" s="131"/>
      <c r="S23" s="130" t="str">
        <f t="shared" si="6"/>
        <v/>
      </c>
      <c r="T23" s="147"/>
      <c r="U23" s="157">
        <f t="shared" si="7"/>
        <v>1</v>
      </c>
      <c r="V23" s="99"/>
      <c r="W23" s="155" t="str">
        <f t="shared" si="8"/>
        <v/>
      </c>
      <c r="X23" s="158"/>
      <c r="Y23" s="159" t="str">
        <f t="shared" si="9"/>
        <v/>
      </c>
      <c r="Z23" s="158"/>
      <c r="AA23" s="157" t="str">
        <f t="shared" si="10"/>
        <v/>
      </c>
      <c r="AB23" s="99"/>
      <c r="AC23" s="155" t="str">
        <f t="shared" si="11"/>
        <v>X</v>
      </c>
      <c r="AD23" s="158"/>
      <c r="AE23" s="155" t="str">
        <f t="shared" si="12"/>
        <v/>
      </c>
      <c r="AF23" s="156"/>
      <c r="AG23" s="157">
        <f t="shared" si="13"/>
        <v>1</v>
      </c>
      <c r="AH23" s="99"/>
      <c r="AI23" s="155" t="str">
        <f t="shared" si="14"/>
        <v/>
      </c>
      <c r="AJ23" s="158"/>
      <c r="AK23" s="159" t="str">
        <f t="shared" si="15"/>
        <v/>
      </c>
      <c r="AL23" s="158"/>
      <c r="AM23" s="157">
        <f t="shared" si="16"/>
        <v>1</v>
      </c>
      <c r="AN23" s="99"/>
      <c r="AO23" s="155" t="str">
        <f t="shared" si="17"/>
        <v/>
      </c>
      <c r="AP23" s="158"/>
      <c r="AQ23" s="155" t="str">
        <f t="shared" si="18"/>
        <v/>
      </c>
      <c r="AR23" s="156"/>
      <c r="AS23" s="157">
        <f t="shared" si="19"/>
        <v>1</v>
      </c>
      <c r="AT23" s="99"/>
      <c r="AU23" s="155" t="str">
        <f t="shared" si="20"/>
        <v/>
      </c>
      <c r="AV23" s="158"/>
      <c r="AW23" s="159" t="str">
        <f t="shared" si="21"/>
        <v/>
      </c>
      <c r="AX23" s="158"/>
      <c r="AY23" s="157">
        <f t="shared" si="22"/>
        <v>1</v>
      </c>
      <c r="AZ23" s="99"/>
      <c r="BA23" s="155" t="str">
        <f t="shared" si="23"/>
        <v/>
      </c>
      <c r="BB23" s="158"/>
      <c r="BC23" s="155" t="str">
        <f t="shared" si="24"/>
        <v/>
      </c>
      <c r="BD23" s="156"/>
      <c r="BE23" s="157">
        <f t="shared" si="25"/>
        <v>1</v>
      </c>
      <c r="BF23" s="99"/>
      <c r="BG23" s="155" t="str">
        <f t="shared" si="26"/>
        <v/>
      </c>
      <c r="BH23" s="158"/>
      <c r="BI23" s="159" t="str">
        <f t="shared" si="27"/>
        <v/>
      </c>
      <c r="BJ23" s="158"/>
      <c r="BK23" s="157" t="str">
        <f t="shared" si="28"/>
        <v/>
      </c>
      <c r="BL23" s="99"/>
      <c r="BM23" s="155" t="str">
        <f t="shared" si="29"/>
        <v/>
      </c>
      <c r="BN23" s="158"/>
      <c r="BO23" s="155">
        <f t="shared" si="30"/>
        <v>2</v>
      </c>
      <c r="BP23" s="156"/>
      <c r="BQ23" s="25"/>
      <c r="BR23" s="21" t="str">
        <f>IF(CG14=13,CONCATENATE(DB!BE31,"."),CONCATENATE(DB!BA31,"."))</f>
        <v>5.</v>
      </c>
      <c r="BS23" s="22" t="str">
        <f>IF(CG14=13,DB!BF31,DB!X31)</f>
        <v>IANRUSH</v>
      </c>
      <c r="BT23" s="16">
        <f>IF(CG14=13,DB!BM31,DB!AJ31)</f>
        <v>17</v>
      </c>
      <c r="BU23" s="16"/>
      <c r="BV23" s="16">
        <f>IF(CG14=13,DB!BN31,DB!AL31)</f>
        <v>7</v>
      </c>
      <c r="BW23" s="16"/>
      <c r="BX23" s="16">
        <f>IF(CG14=13,DB!BO31,DB!AN31)</f>
        <v>5</v>
      </c>
      <c r="BY23" s="16"/>
      <c r="BZ23" s="16">
        <f>IF(CG14=13,DB!BP31,DB!AP31)</f>
        <v>5</v>
      </c>
      <c r="CA23" s="16"/>
      <c r="CB23" s="21">
        <f>IF(CG14=13,DB!BQ31,DB!AR31)</f>
        <v>111</v>
      </c>
      <c r="CC23" s="16" t="s">
        <v>20</v>
      </c>
      <c r="CD23" s="22">
        <f>IF(CG14=13,DB!BR31,DB!AU31)</f>
        <v>104</v>
      </c>
      <c r="CE23" s="16"/>
      <c r="CF23" s="21">
        <f>IF(CG14=13,DB!BS31,DB!AX31)</f>
        <v>26</v>
      </c>
      <c r="CM23" s="16" t="str">
        <f>IF(J26=Rækker!B26,Rækker!B38,IF(J26=Rækker!D26,Rækker!D38,IF(J26=Rækker!F26,Rækker!F38,IF(J26=Rækker!H26,Rækker!H38,IF(J26=Rækker!J26,Rækker!J38,IF(J26=Rækker!L26,Rækker!L38,IF(J26=Rækker!N26,Rækker!N38,IF(J26=Rækker!P26,Rækker!P38,CN23))))))))</f>
        <v>x</v>
      </c>
      <c r="CN23" s="16">
        <f>IF(J26=Rækker!R26,Rækker!R38,IF(J26=Rækker!T26,Rækker!T38,IF(J26=Rækker!V26,Rækker!V38,IF(J26=Rækker!X26,Rækker!X38,IF(J26=Rækker!Z26,Rækker!Z38,IF(J26=Rækker!AB26,Rækker!AB38,IF(J26=Rækker!AD26,Rækker!AD38,IF(J26=Rækker!AF26,Rækker!AF38,CO23))))))))</f>
        <v>0</v>
      </c>
      <c r="CO23" s="16">
        <f>IF(J26=Rækker!AH26,Rækker!AH38,IF(J26=Rækker!AJ26,Rækker!AJ38,IF(J26=Rækker!AL26,Rækker!AL38,IF(J26=Rækker!AN26,Rækker!AN38,0))))</f>
        <v>0</v>
      </c>
      <c r="CP23" s="16">
        <f>IF(P26=Rækker!B26,Rækker!B38,IF(P26=Rækker!D26,Rækker!D38,IF(P26=Rækker!F26,Rækker!F38,IF(P26=Rækker!H26,Rækker!H38,IF(P26=Rækker!J26,Rækker!J38,IF(P26=Rækker!L26,Rækker!L38,IF(P26=Rækker!N26,Rækker!N38,IF(P26=Rækker!P26,Rækker!P38,CQ23))))))))</f>
        <v>1</v>
      </c>
      <c r="CQ23" s="16">
        <f>IF(P26=Rækker!R26,Rækker!R38,IF(P26=Rækker!T26,Rækker!T38,IF(P26=Rækker!V26,Rækker!V38,IF(P26=Rækker!X26,Rækker!X38,IF(P26=Rækker!Z26,Rækker!Z38,IF(P26=Rækker!AB26,Rækker!AB38,IF(P26=Rækker!AD26,Rækker!AD38,IF(P26=Rækker!AF26,Rækker!AF38,CR23))))))))</f>
        <v>1</v>
      </c>
      <c r="CR23" s="16">
        <f>IF(P26=Rækker!AH26,Rækker!AH38,IF(P26=Rækker!AJ26,Rækker!AJ38,IF(P26=Rækker!AL26,Rækker!AL38,IF(P26=Rækker!AN26,Rækker!AN38,0))))</f>
        <v>0</v>
      </c>
      <c r="CS23" s="16">
        <f>IF(V26=Rækker!B26,Rækker!B38,IF(V26=Rækker!D26,Rækker!D38,IF(V26=Rækker!F26,Rækker!F38,IF(V26=Rækker!H26,Rækker!H38,IF(V26=Rækker!J26,Rækker!J38,IF(V26=Rækker!L26,Rækker!L38,IF(V26=Rækker!N26,Rækker!N38,IF(V26=Rækker!P26,Rækker!P38,CT23))))))))</f>
        <v>2</v>
      </c>
      <c r="CT23" s="16">
        <f>IF(V26=Rækker!R26,Rækker!R38,IF(V26=Rækker!T26,Rækker!T38,IF(V26=Rækker!V26,Rækker!V38,IF(V26=Rækker!X26,Rækker!X38,IF(V26=Rækker!Z26,Rækker!Z38,IF(V26=Rækker!AB26,Rækker!AB38,IF(V26=Rækker!AD26,Rækker!AD38,IF(V26=Rækker!AF26,Rækker!AF38,CU23))))))))</f>
        <v>2</v>
      </c>
      <c r="CU23" s="16">
        <f>IF(V26=Rækker!AH26,Rækker!AH38,IF(V26=Rækker!AJ26,Rækker!AJ38,IF(V26=Rækker!AL26,Rækker!AL38,IF(V26=Rækker!AN26,Rækker!AN38,0))))</f>
        <v>2</v>
      </c>
      <c r="CV23" s="16">
        <f>IF(AB26=Rækker!B26,Rækker!B38,IF(AB26=Rækker!D26,Rækker!D38,IF(AB26=Rækker!F26,Rækker!F38,IF(AB26=Rækker!H26,Rækker!H38,IF(AB26=Rækker!J26,Rækker!J38,IF(AB26=Rækker!L26,Rækker!L38,IF(AB26=Rækker!N26,Rækker!N38,IF(AB26=Rækker!P26,Rækker!P38,CW23))))))))</f>
        <v>1</v>
      </c>
      <c r="CW23" s="16">
        <f>IF(AB26=Rækker!R26,Rækker!R38,IF(AB26=Rækker!T26,Rækker!T38,IF(AB26=Rækker!V26,Rækker!V38,IF(AB26=Rækker!X26,Rækker!X38,IF(AB26=Rækker!Z26,Rækker!Z38,IF(AB26=Rækker!AB26,Rækker!AB38,IF(AB26=Rækker!AD26,Rækker!AD38,IF(AB26=Rækker!AF26,Rækker!AF38,CX23))))))))</f>
        <v>1</v>
      </c>
      <c r="CX23" s="16">
        <f>IF(AB26=Rækker!AH26,Rækker!AH38,IF(AB26=Rækker!AJ26,Rækker!AJ38,IF(AB26=Rækker!AL26,Rækker!AL38,IF(AB26=Rækker!AN26,Rækker!AN38,0))))</f>
        <v>1</v>
      </c>
      <c r="CY23" s="16">
        <f>IF(AH26=Rækker!B26,Rækker!B38,IF(AH26=Rækker!D26,Rækker!D38,IF(AH26=Rækker!F26,Rækker!F38,IF(AH26=Rækker!H26,Rækker!H38,IF(AH26=Rækker!J26,Rækker!J38,IF(AH26=Rækker!L26,Rækker!L38,IF(AH26=Rækker!N26,Rækker!N38,IF(AH26=Rækker!P26,Rækker!P38,CZ23))))))))</f>
        <v>2</v>
      </c>
      <c r="CZ23" s="16">
        <f>IF(AH26=Rækker!R26,Rækker!R38,IF(AH26=Rækker!T26,Rækker!T38,IF(AH26=Rækker!V26,Rækker!V38,IF(AH26=Rækker!X26,Rækker!X38,IF(AH26=Rækker!Z26,Rækker!Z38,IF(AH26=Rækker!AB26,Rækker!AB38,IF(AH26=Rækker!AD26,Rækker!AD38,IF(AH26=Rækker!AF26,Rækker!AF38,DA23))))))))</f>
        <v>2</v>
      </c>
      <c r="DA23" s="16">
        <f>IF(AH26=Rækker!AH26,Rækker!AH38,IF(AH26=Rækker!AJ26,Rækker!AJ38,IF(AH26=Rækker!AL26,Rækker!AL38,IF(AH26=Rækker!AN26,Rækker!AN38,0))))</f>
        <v>0</v>
      </c>
      <c r="DB23" s="16">
        <f>IF(AN26=Rækker!B26,Rækker!B38,IF(AN26=Rækker!D26,Rækker!D38,IF(AN26=Rækker!F26,Rækker!F38,IF(AN26=Rækker!H26,Rækker!H38,IF(AN26=Rækker!J26,Rækker!J38,IF(AN26=Rækker!L26,Rækker!L38,IF(AN26=Rækker!N26,Rækker!N38,IF(AN26=Rækker!P26,Rækker!P38,DC23))))))))</f>
        <v>1</v>
      </c>
      <c r="DC23" s="16">
        <f>IF(AN26=Rækker!R26,Rækker!R38,IF(AN26=Rækker!T26,Rækker!T38,IF(AN26=Rækker!V26,Rækker!V38,IF(AN26=Rækker!X26,Rækker!X38,IF(AN26=Rækker!Z26,Rækker!Z38,IF(AN26=Rækker!AB26,Rækker!AB38,IF(AN26=Rækker!AD26,Rækker!AD38,IF(AN26=Rækker!AF26,Rækker!AF38,DD23))))))))</f>
        <v>1</v>
      </c>
      <c r="DD23" s="16">
        <f>IF(AN26=Rækker!AH26,Rækker!AH38,IF(AN26=Rækker!AJ26,Rækker!AJ38,IF(AN26=Rækker!AL26,Rækker!AL38,IF(AN26=Rækker!AN26,Rækker!AN38,0))))</f>
        <v>0</v>
      </c>
      <c r="DE23" s="16">
        <f>IF(AT26=Rækker!B26,Rækker!B38,IF(AT26=Rækker!D26,Rækker!D38,IF(AT26=Rækker!F26,Rækker!F38,IF(AT26=Rækker!H26,Rækker!H38,IF(AT26=Rækker!J26,Rækker!J38,IF(AT26=Rækker!L26,Rækker!L38,IF(AT26=Rækker!N26,Rækker!N38,IF(AT26=Rækker!P26,Rækker!P38,DF23))))))))</f>
        <v>2</v>
      </c>
      <c r="DF23" s="16">
        <f>IF(AT26=Rækker!R26,Rækker!R38,IF(AT26=Rækker!T26,Rækker!T38,IF(AT26=Rækker!V26,Rækker!V38,IF(AT26=Rækker!X26,Rækker!X38,IF(AT26=Rækker!Z26,Rækker!Z38,IF(AT26=Rækker!AB26,Rækker!AB38,IF(AT26=Rækker!AD26,Rækker!AD38,IF(AT26=Rækker!AF26,Rækker!AF38,DG23))))))))</f>
        <v>0</v>
      </c>
      <c r="DG23" s="16">
        <f>IF(AT26=Rækker!AH26,Rækker!AH38,IF(AT26=Rækker!AJ26,Rækker!AJ38,IF(AT26=Rækker!AL26,Rækker!AL38,IF(AT26=Rækker!AN26,Rækker!AN38,0))))</f>
        <v>0</v>
      </c>
      <c r="DH23" s="16">
        <f>IF(AZ26=Rækker!B26,Rækker!B38,IF(AZ26=Rækker!D26,Rækker!D38,IF(AZ26=Rækker!F26,Rækker!F38,IF(AZ26=Rækker!H26,Rækker!H38,IF(AZ26=Rækker!J26,Rækker!J38,IF(AZ26=Rækker!L26,Rækker!L38,IF(AZ26=Rækker!N26,Rækker!N38,IF(AZ26=Rækker!P26,Rækker!P38,DI23))))))))</f>
        <v>1</v>
      </c>
      <c r="DI23" s="16">
        <f>IF(AZ26=Rækker!R26,Rækker!R38,IF(AZ26=Rækker!T26,Rækker!T38,IF(AZ26=Rækker!V26,Rækker!V38,IF(AZ26=Rækker!X26,Rækker!X38,IF(AZ26=Rækker!Z26,Rækker!Z38,IF(AZ26=Rækker!AB26,Rækker!AB38,IF(AZ26=Rækker!AD26,Rækker!AD38,IF(AZ26=Rækker!AF26,Rækker!AF38,DJ23))))))))</f>
        <v>0</v>
      </c>
      <c r="DJ23" s="16">
        <f>IF(AZ26=Rækker!AH26,Rækker!AH38,IF(AZ26=Rækker!AJ26,Rækker!AJ38,IF(AZ26=Rækker!AL26,Rækker!AL38,IF(AZ26=Rækker!AN26,Rækker!AN38,0))))</f>
        <v>0</v>
      </c>
      <c r="DK23" s="16">
        <f>IF(BF26=Rækker!B26,Rækker!B38,IF(BF26=Rækker!D26,Rækker!D38,IF(BF26=Rækker!F26,Rækker!F38,IF(BF26=Rækker!H26,Rækker!H38,IF(BF26=Rækker!J26,Rækker!J38,IF(BF26=Rækker!L26,Rækker!L38,IF(BF26=Rækker!N26,Rækker!N38,IF(BF26=Rækker!P26,Rækker!P38,DL23))))))))</f>
        <v>1</v>
      </c>
      <c r="DL23" s="16">
        <f>IF(BF26=Rækker!R26,Rækker!R38,IF(BF26=Rækker!T26,Rækker!T38,IF(BF26=Rækker!V26,Rækker!V38,IF(BF26=Rækker!X26,Rækker!X38,IF(BF26=Rækker!Z26,Rækker!Z38,IF(BF26=Rækker!AB26,Rækker!AB38,IF(BF26=Rækker!AD26,Rækker!AD38,IF(BF26=Rækker!AF26,Rækker!AF38,DM23))))))))</f>
        <v>0</v>
      </c>
      <c r="DM23" s="16">
        <f>IF(BF26=Rækker!AH26,Rækker!AH38,IF(BF26=Rækker!AJ26,Rækker!AJ38,IF(BF26=Rækker!AL26,Rækker!AL38,IF(BF26=Rækker!AN26,Rækker!AN38,0))))</f>
        <v>0</v>
      </c>
      <c r="DN23" s="16">
        <f>IF(BL26=Rækker!B26,Rækker!B38,IF(BL26=Rækker!D26,Rækker!D38,IF(BL26=Rækker!F26,Rækker!F38,IF(BL26=Rækker!H26,Rækker!H38,IF(BL26=Rækker!J26,Rækker!J38,IF(BL26=Rækker!L26,Rækker!L38,IF(BL26=Rækker!N26,Rækker!N38,IF(BL26=Rækker!P26,Rækker!P38,DO23))))))))</f>
        <v>1</v>
      </c>
      <c r="DO23" s="16">
        <f>IF(BL26=Rækker!R26,Rækker!R38,IF(BL26=Rækker!T26,Rækker!T38,IF(BL26=Rækker!V26,Rækker!V38,IF(BL26=Rækker!X26,Rækker!X38,IF(BL26=Rækker!Z26,Rækker!Z38,IF(BL26=Rækker!AB26,Rækker!AB38,IF(BL26=Rækker!AD26,Rækker!AD38,IF(BL26=Rækker!AF26,Rækker!AF38,DP23))))))))</f>
        <v>1</v>
      </c>
      <c r="DP23" s="16">
        <f>IF(BL26=Rækker!AH26,Rækker!AH38,IF(BL26=Rækker!AJ26,Rækker!AJ38,IF(BL26=Rækker!AL26,Rækker!AL38,IF(BL26=Rækker!AN26,Rækker!AN38,0))))</f>
        <v>1</v>
      </c>
    </row>
    <row r="24" spans="1:120" ht="14.45" customHeight="1" thickTop="1" thickBot="1" x14ac:dyDescent="0.2">
      <c r="A24" s="180" t="s">
        <v>33</v>
      </c>
      <c r="B24" s="181"/>
      <c r="C24" s="181"/>
      <c r="D24" s="181"/>
      <c r="E24" s="181"/>
      <c r="F24" s="181"/>
      <c r="G24" s="181"/>
      <c r="H24" s="65"/>
      <c r="I24" s="66"/>
      <c r="J24" s="145">
        <f>IF(CG14=13,IF(I9="",CM14,CG17),"")</f>
        <v>7</v>
      </c>
      <c r="K24" s="145"/>
      <c r="L24" s="145"/>
      <c r="M24" s="145"/>
      <c r="N24" s="146" t="s">
        <v>20</v>
      </c>
      <c r="O24" s="146"/>
      <c r="P24" s="145">
        <f>IF(CG14=13,IF(O9="",CP14,CG17),"")</f>
        <v>8</v>
      </c>
      <c r="Q24" s="145"/>
      <c r="R24" s="145"/>
      <c r="S24" s="145"/>
      <c r="T24" s="67"/>
      <c r="U24" s="66"/>
      <c r="V24" s="145">
        <f>IF(CG14=13,IF(U9="",CS14,CG17),"")</f>
        <v>6</v>
      </c>
      <c r="W24" s="145"/>
      <c r="X24" s="145"/>
      <c r="Y24" s="145"/>
      <c r="Z24" s="146" t="s">
        <v>20</v>
      </c>
      <c r="AA24" s="146"/>
      <c r="AB24" s="145">
        <f>IF(CG14=13,IF(AA9="",CV14,CG17),"")</f>
        <v>6</v>
      </c>
      <c r="AC24" s="145"/>
      <c r="AD24" s="145"/>
      <c r="AE24" s="145"/>
      <c r="AF24" s="67"/>
      <c r="AG24" s="66"/>
      <c r="AH24" s="145">
        <f>IF(CG14=13,IF(AG9="",CY14,CG17),"")</f>
        <v>6</v>
      </c>
      <c r="AI24" s="145"/>
      <c r="AJ24" s="145"/>
      <c r="AK24" s="145"/>
      <c r="AL24" s="146" t="s">
        <v>20</v>
      </c>
      <c r="AM24" s="146"/>
      <c r="AN24" s="145">
        <f>IF(CG14=13,IF(AM9="",DB14,CG17),"")</f>
        <v>8</v>
      </c>
      <c r="AO24" s="145"/>
      <c r="AP24" s="145"/>
      <c r="AQ24" s="145"/>
      <c r="AR24" s="67"/>
      <c r="AS24" s="66"/>
      <c r="AT24" s="145">
        <f>IF(CG14=13,IF(AS9="",DE14,CG17),"")</f>
        <v>6</v>
      </c>
      <c r="AU24" s="145"/>
      <c r="AV24" s="145"/>
      <c r="AW24" s="145"/>
      <c r="AX24" s="146" t="s">
        <v>20</v>
      </c>
      <c r="AY24" s="146"/>
      <c r="AZ24" s="145">
        <f>IF(CG14=13,IF(AY9="",DH14,CG17),"")</f>
        <v>7</v>
      </c>
      <c r="BA24" s="145"/>
      <c r="BB24" s="145"/>
      <c r="BC24" s="145"/>
      <c r="BD24" s="67"/>
      <c r="BE24" s="66"/>
      <c r="BF24" s="145">
        <f>IF(CG14=13,IF(BE9="",DK14,CG17),"")</f>
        <v>7</v>
      </c>
      <c r="BG24" s="145"/>
      <c r="BH24" s="145"/>
      <c r="BI24" s="145"/>
      <c r="BJ24" s="146" t="s">
        <v>20</v>
      </c>
      <c r="BK24" s="146"/>
      <c r="BL24" s="145">
        <f>IF(CG14=13,IF(BK9="",DN14,CG17),"")</f>
        <v>7</v>
      </c>
      <c r="BM24" s="145"/>
      <c r="BN24" s="145"/>
      <c r="BO24" s="145"/>
      <c r="BP24" s="67"/>
      <c r="BQ24" s="25"/>
      <c r="BR24" s="21" t="str">
        <f>IF(CG14=13,CONCATENATE(DB!BE32,"."),CONCATENATE(DB!BA32,"."))</f>
        <v>6.</v>
      </c>
      <c r="BS24" s="22" t="str">
        <f>IF(CG14=13,DB!BF32,DB!X32)</f>
        <v>Fox</v>
      </c>
      <c r="BT24" s="16">
        <f>IF(CG14=13,DB!BM32,DB!AJ32)</f>
        <v>17</v>
      </c>
      <c r="BU24" s="16"/>
      <c r="BV24" s="16">
        <f>IF(CG14=13,DB!BN32,DB!AL32)</f>
        <v>7</v>
      </c>
      <c r="BW24" s="16"/>
      <c r="BX24" s="16">
        <f>IF(CG14=13,DB!BO32,DB!AN32)</f>
        <v>5</v>
      </c>
      <c r="BY24" s="16"/>
      <c r="BZ24" s="16">
        <f>IF(CG14=13,DB!BP32,DB!AP32)</f>
        <v>5</v>
      </c>
      <c r="CA24" s="16"/>
      <c r="CB24" s="21">
        <f>IF(CG14=13,DB!BQ32,DB!AR32)</f>
        <v>109</v>
      </c>
      <c r="CC24" s="16" t="s">
        <v>20</v>
      </c>
      <c r="CD24" s="22">
        <f>IF(CG14=13,DB!BR32,DB!AU32)</f>
        <v>110</v>
      </c>
      <c r="CE24" s="16"/>
      <c r="CF24" s="21">
        <f>IF(CG14=13,DB!BS32,DB!AX32)</f>
        <v>26</v>
      </c>
      <c r="CM24" s="16">
        <f>IF(J26=Rækker!B26,Rækker!B39,IF(J26=Rækker!D26,Rækker!D39,IF(J26=Rækker!F26,Rækker!F39,IF(J26=Rækker!H26,Rækker!H39,IF(J26=Rækker!J26,Rækker!J39,IF(J26=Rækker!L26,Rækker!L39,IF(J26=Rækker!N26,Rækker!N39,IF(J26=Rækker!P26,Rækker!P39,CN24))))))))</f>
        <v>1</v>
      </c>
      <c r="CN24" s="16">
        <f>IF(J26=Rækker!R26,Rækker!R39,IF(J26=Rækker!T26,Rækker!T39,IF(J26=Rækker!V26,Rækker!V39,IF(J26=Rækker!X26,Rækker!X39,IF(J26=Rækker!Z26,Rækker!Z39,IF(J26=Rækker!AB26,Rækker!AB39,IF(J26=Rækker!AD26,Rækker!AD39,IF(J26=Rækker!AF26,Rækker!AF39,CO24))))))))</f>
        <v>0</v>
      </c>
      <c r="CO24" s="16">
        <f>IF(J26=Rækker!AH26,Rækker!AH39,IF(J26=Rækker!AJ26,Rækker!AJ39,IF(J26=Rækker!AL26,Rækker!AL39,IF(J26=Rækker!AN26,Rækker!AN39,0))))</f>
        <v>0</v>
      </c>
      <c r="CP24" s="16">
        <f>IF(P26=Rækker!B26,Rækker!B39,IF(P26=Rækker!D26,Rækker!D39,IF(P26=Rækker!F26,Rækker!F39,IF(P26=Rækker!H26,Rækker!H39,IF(P26=Rækker!J26,Rækker!J39,IF(P26=Rækker!L26,Rækker!L39,IF(P26=Rækker!N26,Rækker!N39,IF(P26=Rækker!P26,Rækker!P39,CQ24))))))))</f>
        <v>1</v>
      </c>
      <c r="CQ24" s="16">
        <f>IF(P26=Rækker!R26,Rækker!R39,IF(P26=Rækker!T26,Rækker!T39,IF(P26=Rækker!V26,Rækker!V39,IF(P26=Rækker!X26,Rækker!X39,IF(P26=Rækker!Z26,Rækker!Z39,IF(P26=Rækker!AB26,Rækker!AB39,IF(P26=Rækker!AD26,Rækker!AD39,IF(P26=Rækker!AF26,Rækker!AF39,CR24))))))))</f>
        <v>1</v>
      </c>
      <c r="CR24" s="16">
        <f>IF(P26=Rækker!AH26,Rækker!AH39,IF(P26=Rækker!AJ26,Rækker!AJ39,IF(P26=Rækker!AL26,Rækker!AL39,IF(P26=Rækker!AN26,Rækker!AN39,0))))</f>
        <v>0</v>
      </c>
      <c r="CS24" s="16">
        <f>IF(V26=Rækker!B26,Rækker!B39,IF(V26=Rækker!D26,Rækker!D39,IF(V26=Rækker!F26,Rækker!F39,IF(V26=Rækker!H26,Rækker!H39,IF(V26=Rækker!J26,Rækker!J39,IF(V26=Rækker!L26,Rækker!L39,IF(V26=Rækker!N26,Rækker!N39,IF(V26=Rækker!P26,Rækker!P39,CT24))))))))</f>
        <v>1</v>
      </c>
      <c r="CT24" s="16">
        <f>IF(V26=Rækker!R26,Rækker!R39,IF(V26=Rækker!T26,Rækker!T39,IF(V26=Rækker!V26,Rækker!V39,IF(V26=Rækker!X26,Rækker!X39,IF(V26=Rækker!Z26,Rækker!Z39,IF(V26=Rækker!AB26,Rækker!AB39,IF(V26=Rækker!AD26,Rækker!AD39,IF(V26=Rækker!AF26,Rækker!AF39,CU24))))))))</f>
        <v>1</v>
      </c>
      <c r="CU24" s="16">
        <f>IF(V26=Rækker!AH26,Rækker!AH39,IF(V26=Rækker!AJ26,Rækker!AJ39,IF(V26=Rækker!AL26,Rækker!AL39,IF(V26=Rækker!AN26,Rækker!AN39,0))))</f>
        <v>1</v>
      </c>
      <c r="CV24" s="16">
        <f>IF(AB26=Rækker!B26,Rækker!B39,IF(AB26=Rækker!D26,Rækker!D39,IF(AB26=Rækker!F26,Rækker!F39,IF(AB26=Rækker!H26,Rækker!H39,IF(AB26=Rækker!J26,Rækker!J39,IF(AB26=Rækker!L26,Rækker!L39,IF(AB26=Rækker!N26,Rækker!N39,IF(AB26=Rækker!P26,Rækker!P39,CW24))))))))</f>
        <v>1</v>
      </c>
      <c r="CW24" s="16">
        <f>IF(AB26=Rækker!R26,Rækker!R39,IF(AB26=Rækker!T26,Rækker!T39,IF(AB26=Rækker!V26,Rækker!V39,IF(AB26=Rækker!X26,Rækker!X39,IF(AB26=Rækker!Z26,Rækker!Z39,IF(AB26=Rækker!AB26,Rækker!AB39,IF(AB26=Rækker!AD26,Rækker!AD39,IF(AB26=Rækker!AF26,Rækker!AF39,CX24))))))))</f>
        <v>1</v>
      </c>
      <c r="CX24" s="16">
        <f>IF(AB26=Rækker!AH26,Rækker!AH39,IF(AB26=Rækker!AJ26,Rækker!AJ39,IF(AB26=Rækker!AL26,Rækker!AL39,IF(AB26=Rækker!AN26,Rækker!AN39,0))))</f>
        <v>1</v>
      </c>
      <c r="CY24" s="16">
        <f>IF(AH26=Rækker!B26,Rækker!B39,IF(AH26=Rækker!D26,Rækker!D39,IF(AH26=Rækker!F26,Rækker!F39,IF(AH26=Rækker!H26,Rækker!H39,IF(AH26=Rækker!J26,Rækker!J39,IF(AH26=Rækker!L26,Rækker!L39,IF(AH26=Rækker!N26,Rækker!N39,IF(AH26=Rækker!P26,Rækker!P39,CZ24))))))))</f>
        <v>1</v>
      </c>
      <c r="CZ24" s="16">
        <f>IF(AH26=Rækker!R26,Rækker!R39,IF(AH26=Rækker!T26,Rækker!T39,IF(AH26=Rækker!V26,Rækker!V39,IF(AH26=Rækker!X26,Rækker!X39,IF(AH26=Rækker!Z26,Rækker!Z39,IF(AH26=Rækker!AB26,Rækker!AB39,IF(AH26=Rækker!AD26,Rækker!AD39,IF(AH26=Rækker!AF26,Rækker!AF39,DA24))))))))</f>
        <v>1</v>
      </c>
      <c r="DA24" s="16">
        <f>IF(AH26=Rækker!AH26,Rækker!AH39,IF(AH26=Rækker!AJ26,Rækker!AJ39,IF(AH26=Rækker!AL26,Rækker!AL39,IF(AH26=Rækker!AN26,Rækker!AN39,0))))</f>
        <v>0</v>
      </c>
      <c r="DB24" s="16">
        <f>IF(AN26=Rækker!B26,Rækker!B39,IF(AN26=Rækker!D26,Rækker!D39,IF(AN26=Rækker!F26,Rækker!F39,IF(AN26=Rækker!H26,Rækker!H39,IF(AN26=Rækker!J26,Rækker!J39,IF(AN26=Rækker!L26,Rækker!L39,IF(AN26=Rækker!N26,Rækker!N39,IF(AN26=Rækker!P26,Rækker!P39,DC24))))))))</f>
        <v>1</v>
      </c>
      <c r="DC24" s="16">
        <f>IF(AN26=Rækker!R26,Rækker!R39,IF(AN26=Rækker!T26,Rækker!T39,IF(AN26=Rækker!V26,Rækker!V39,IF(AN26=Rækker!X26,Rækker!X39,IF(AN26=Rækker!Z26,Rækker!Z39,IF(AN26=Rækker!AB26,Rækker!AB39,IF(AN26=Rækker!AD26,Rækker!AD39,IF(AN26=Rækker!AF26,Rækker!AF39,DD24))))))))</f>
        <v>1</v>
      </c>
      <c r="DD24" s="16">
        <f>IF(AN26=Rækker!AH26,Rækker!AH39,IF(AN26=Rækker!AJ26,Rækker!AJ39,IF(AN26=Rækker!AL26,Rækker!AL39,IF(AN26=Rækker!AN26,Rækker!AN39,0))))</f>
        <v>0</v>
      </c>
      <c r="DE24" s="16">
        <f>IF(AT26=Rækker!B26,Rækker!B39,IF(AT26=Rækker!D26,Rækker!D39,IF(AT26=Rækker!F26,Rækker!F39,IF(AT26=Rækker!H26,Rækker!H39,IF(AT26=Rækker!J26,Rækker!J39,IF(AT26=Rækker!L26,Rækker!L39,IF(AT26=Rækker!N26,Rækker!N39,IF(AT26=Rækker!P26,Rækker!P39,DF24))))))))</f>
        <v>1</v>
      </c>
      <c r="DF24" s="16">
        <f>IF(AT26=Rækker!R26,Rækker!R39,IF(AT26=Rækker!T26,Rækker!T39,IF(AT26=Rækker!V26,Rækker!V39,IF(AT26=Rækker!X26,Rækker!X39,IF(AT26=Rækker!Z26,Rækker!Z39,IF(AT26=Rækker!AB26,Rækker!AB39,IF(AT26=Rækker!AD26,Rækker!AD39,IF(AT26=Rækker!AF26,Rækker!AF39,DG24))))))))</f>
        <v>0</v>
      </c>
      <c r="DG24" s="16">
        <f>IF(AT26=Rækker!AH26,Rækker!AH39,IF(AT26=Rækker!AJ26,Rækker!AJ39,IF(AT26=Rækker!AL26,Rækker!AL39,IF(AT26=Rækker!AN26,Rækker!AN39,0))))</f>
        <v>0</v>
      </c>
      <c r="DH24" s="16">
        <f>IF(AZ26=Rækker!B26,Rækker!B39,IF(AZ26=Rækker!D26,Rækker!D39,IF(AZ26=Rækker!F26,Rækker!F39,IF(AZ26=Rækker!H26,Rækker!H39,IF(AZ26=Rækker!J26,Rækker!J39,IF(AZ26=Rækker!L26,Rækker!L39,IF(AZ26=Rækker!N26,Rækker!N39,IF(AZ26=Rækker!P26,Rækker!P39,DI24))))))))</f>
        <v>1</v>
      </c>
      <c r="DI24" s="16">
        <f>IF(AZ26=Rækker!R26,Rækker!R39,IF(AZ26=Rækker!T26,Rækker!T39,IF(AZ26=Rækker!V26,Rækker!V39,IF(AZ26=Rækker!X26,Rækker!X39,IF(AZ26=Rækker!Z26,Rækker!Z39,IF(AZ26=Rækker!AB26,Rækker!AB39,IF(AZ26=Rækker!AD26,Rækker!AD39,IF(AZ26=Rækker!AF26,Rækker!AF39,DJ24))))))))</f>
        <v>0</v>
      </c>
      <c r="DJ24" s="16">
        <f>IF(AZ26=Rækker!AH26,Rækker!AH39,IF(AZ26=Rækker!AJ26,Rækker!AJ39,IF(AZ26=Rækker!AL26,Rækker!AL39,IF(AZ26=Rækker!AN26,Rækker!AN39,0))))</f>
        <v>0</v>
      </c>
      <c r="DK24" s="16">
        <f>IF(BF26=Rækker!B26,Rækker!B39,IF(BF26=Rækker!D26,Rækker!D39,IF(BF26=Rækker!F26,Rækker!F39,IF(BF26=Rækker!H26,Rækker!H39,IF(BF26=Rækker!J26,Rækker!J39,IF(BF26=Rækker!L26,Rækker!L39,IF(BF26=Rækker!N26,Rækker!N39,IF(BF26=Rækker!P26,Rækker!P39,DL24))))))))</f>
        <v>1</v>
      </c>
      <c r="DL24" s="16">
        <f>IF(BF26=Rækker!R26,Rækker!R39,IF(BF26=Rækker!T26,Rækker!T39,IF(BF26=Rækker!V26,Rækker!V39,IF(BF26=Rækker!X26,Rækker!X39,IF(BF26=Rækker!Z26,Rækker!Z39,IF(BF26=Rækker!AB26,Rækker!AB39,IF(BF26=Rækker!AD26,Rækker!AD39,IF(BF26=Rækker!AF26,Rækker!AF39,DM24))))))))</f>
        <v>0</v>
      </c>
      <c r="DM24" s="16">
        <f>IF(BF26=Rækker!AH26,Rækker!AH39,IF(BF26=Rækker!AJ26,Rækker!AJ39,IF(BF26=Rækker!AL26,Rækker!AL39,IF(BF26=Rækker!AN26,Rækker!AN39,0))))</f>
        <v>0</v>
      </c>
      <c r="DN24" s="16">
        <f>IF(BL26=Rækker!B26,Rækker!B39,IF(BL26=Rækker!D26,Rækker!D39,IF(BL26=Rækker!F26,Rækker!F39,IF(BL26=Rækker!H26,Rækker!H39,IF(BL26=Rækker!J26,Rækker!J39,IF(BL26=Rækker!L26,Rækker!L39,IF(BL26=Rækker!N26,Rækker!N39,IF(BL26=Rækker!P26,Rækker!P39,DO24))))))))</f>
        <v>1</v>
      </c>
      <c r="DO24" s="16">
        <f>IF(BL26=Rækker!R26,Rækker!R39,IF(BL26=Rækker!T26,Rækker!T39,IF(BL26=Rækker!V26,Rækker!V39,IF(BL26=Rækker!X26,Rækker!X39,IF(BL26=Rækker!Z26,Rækker!Z39,IF(BL26=Rækker!AB26,Rækker!AB39,IF(BL26=Rækker!AD26,Rækker!AD39,IF(BL26=Rækker!AF26,Rækker!AF39,DP24))))))))</f>
        <v>1</v>
      </c>
      <c r="DP24" s="16">
        <f>IF(BL26=Rækker!AH26,Rækker!AH39,IF(BL26=Rækker!AJ26,Rækker!AJ39,IF(BL26=Rækker!AL26,Rækker!AL39,IF(BL26=Rækker!AN26,Rækker!AN39,0))))</f>
        <v>1</v>
      </c>
    </row>
    <row r="25" spans="1:120" ht="14.45" customHeight="1" thickBot="1" x14ac:dyDescent="0.2">
      <c r="A25" s="187"/>
      <c r="B25" s="188"/>
      <c r="C25" s="188"/>
      <c r="D25" s="188"/>
      <c r="E25" s="188"/>
      <c r="F25" s="188"/>
      <c r="G25" s="188"/>
      <c r="H25" s="188"/>
      <c r="I25" s="165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5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5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5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5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25"/>
      <c r="BR25" s="21" t="str">
        <f>IF(CG14=13,CONCATENATE(DB!BE33,"."),CONCATENATE(DB!BA33,"."))</f>
        <v>7.</v>
      </c>
      <c r="BS25" s="22" t="str">
        <f>IF(CG14=13,DB!BF33,DB!X33)</f>
        <v>Far</v>
      </c>
      <c r="BT25" s="16">
        <f>IF(CG14=13,DB!BM33,DB!AJ33)</f>
        <v>17</v>
      </c>
      <c r="BU25" s="16"/>
      <c r="BV25" s="16">
        <f>IF(CG14=13,DB!BN33,DB!AL33)</f>
        <v>6</v>
      </c>
      <c r="BW25" s="16"/>
      <c r="BX25" s="16">
        <f>IF(CG14=13,DB!BO33,DB!AN33)</f>
        <v>7</v>
      </c>
      <c r="BY25" s="16"/>
      <c r="BZ25" s="16">
        <f>IF(CG14=13,DB!BP33,DB!AP33)</f>
        <v>4</v>
      </c>
      <c r="CA25" s="16"/>
      <c r="CB25" s="21">
        <f>IF(CG14=13,DB!BQ33,DB!AR33)</f>
        <v>114</v>
      </c>
      <c r="CC25" s="16" t="s">
        <v>20</v>
      </c>
      <c r="CD25" s="22">
        <f>IF(CG14=13,DB!BR33,DB!AU33)</f>
        <v>112</v>
      </c>
      <c r="CE25" s="16"/>
      <c r="CF25" s="21">
        <f>IF(CG14=13,DB!BS33,DB!AX33)</f>
        <v>25</v>
      </c>
      <c r="CM25" s="16">
        <f>IF(J26=Rækker!B26,Rækker!B40,IF(J26=Rækker!D26,Rækker!D40,IF(J26=Rækker!F26,Rækker!F40,IF(J26=Rækker!H26,Rækker!H40,IF(J26=Rækker!J26,Rækker!J40,IF(J26=Rækker!L26,Rækker!L40,IF(J26=Rækker!N26,Rækker!N40,IF(J26=Rækker!P26,Rækker!P40,CN25))))))))</f>
        <v>1</v>
      </c>
      <c r="CN25" s="16">
        <f>IF(J26=Rækker!R26,Rækker!R40,IF(J26=Rækker!T26,Rækker!T40,IF(J26=Rækker!V26,Rækker!V40,IF(J26=Rækker!X26,Rækker!X40,IF(J26=Rækker!Z26,Rækker!Z40,IF(J26=Rækker!AB26,Rækker!AB40,IF(J26=Rækker!AD26,Rækker!AD40,IF(J26=Rækker!AF26,Rækker!AF40,CO25))))))))</f>
        <v>0</v>
      </c>
      <c r="CO25" s="16">
        <f>IF(J26=Rækker!AH26,Rækker!AH40,IF(J26=Rækker!AJ26,Rækker!AJ40,IF(J26=Rækker!AL26,Rækker!AL40,IF(J26=Rækker!AN26,Rækker!AN40,0))))</f>
        <v>0</v>
      </c>
      <c r="CP25" s="16">
        <f>IF(P26=Rækker!B26,Rækker!B40,IF(P26=Rækker!D26,Rækker!D40,IF(P26=Rækker!F26,Rækker!F40,IF(P26=Rækker!H26,Rækker!H40,IF(P26=Rækker!J26,Rækker!J40,IF(P26=Rækker!L26,Rækker!L40,IF(P26=Rækker!N26,Rækker!N40,IF(P26=Rækker!P26,Rækker!P40,CQ25))))))))</f>
        <v>1</v>
      </c>
      <c r="CQ25" s="16">
        <f>IF(P26=Rækker!R26,Rækker!R40,IF(P26=Rækker!T26,Rækker!T40,IF(P26=Rækker!V26,Rækker!V40,IF(P26=Rækker!X26,Rækker!X40,IF(P26=Rækker!Z26,Rækker!Z40,IF(P26=Rækker!AB26,Rækker!AB40,IF(P26=Rækker!AD26,Rækker!AD40,IF(P26=Rækker!AF26,Rækker!AF40,CR25))))))))</f>
        <v>1</v>
      </c>
      <c r="CR25" s="16">
        <f>IF(P26=Rækker!AH26,Rækker!AH40,IF(P26=Rækker!AJ26,Rækker!AJ40,IF(P26=Rækker!AL26,Rækker!AL40,IF(P26=Rækker!AN26,Rækker!AN40,0))))</f>
        <v>0</v>
      </c>
      <c r="CS25" s="16">
        <f>IF(V26=Rækker!B26,Rækker!B40,IF(V26=Rækker!D26,Rækker!D40,IF(V26=Rækker!F26,Rækker!F40,IF(V26=Rækker!H26,Rækker!H40,IF(V26=Rækker!J26,Rækker!J40,IF(V26=Rækker!L26,Rækker!L40,IF(V26=Rækker!N26,Rækker!N40,IF(V26=Rækker!P26,Rækker!P40,CT25))))))))</f>
        <v>1</v>
      </c>
      <c r="CT25" s="16">
        <f>IF(V26=Rækker!R26,Rækker!R40,IF(V26=Rækker!T26,Rækker!T40,IF(V26=Rækker!V26,Rækker!V40,IF(V26=Rækker!X26,Rækker!X40,IF(V26=Rækker!Z26,Rækker!Z40,IF(V26=Rækker!AB26,Rækker!AB40,IF(V26=Rækker!AD26,Rækker!AD40,IF(V26=Rækker!AF26,Rækker!AF40,CU25))))))))</f>
        <v>1</v>
      </c>
      <c r="CU25" s="16">
        <f>IF(V26=Rækker!AH26,Rækker!AH40,IF(V26=Rækker!AJ26,Rækker!AJ40,IF(V26=Rækker!AL26,Rækker!AL40,IF(V26=Rækker!AN26,Rækker!AN40,0))))</f>
        <v>1</v>
      </c>
      <c r="CV25" s="16">
        <f>IF(AB26=Rækker!B26,Rækker!B40,IF(AB26=Rækker!D26,Rækker!D40,IF(AB26=Rækker!F26,Rækker!F40,IF(AB26=Rækker!H26,Rækker!H40,IF(AB26=Rækker!J26,Rækker!J40,IF(AB26=Rækker!L26,Rækker!L40,IF(AB26=Rækker!N26,Rækker!N40,IF(AB26=Rækker!P26,Rækker!P40,CW25))))))))</f>
        <v>1</v>
      </c>
      <c r="CW25" s="16">
        <f>IF(AB26=Rækker!R26,Rækker!R40,IF(AB26=Rækker!T26,Rækker!T40,IF(AB26=Rækker!V26,Rækker!V40,IF(AB26=Rækker!X26,Rækker!X40,IF(AB26=Rækker!Z26,Rækker!Z40,IF(AB26=Rækker!AB26,Rækker!AB40,IF(AB26=Rækker!AD26,Rækker!AD40,IF(AB26=Rækker!AF26,Rækker!AF40,CX25))))))))</f>
        <v>1</v>
      </c>
      <c r="CX25" s="16">
        <f>IF(AB26=Rækker!AH26,Rækker!AH40,IF(AB26=Rækker!AJ26,Rækker!AJ40,IF(AB26=Rækker!AL26,Rækker!AL40,IF(AB26=Rækker!AN26,Rækker!AN40,0))))</f>
        <v>1</v>
      </c>
      <c r="CY25" s="16">
        <f>IF(AH26=Rækker!B26,Rækker!B40,IF(AH26=Rækker!D26,Rækker!D40,IF(AH26=Rækker!F26,Rækker!F40,IF(AH26=Rækker!H26,Rækker!H40,IF(AH26=Rækker!J26,Rækker!J40,IF(AH26=Rækker!L26,Rækker!L40,IF(AH26=Rækker!N26,Rækker!N40,IF(AH26=Rækker!P26,Rækker!P40,CZ25))))))))</f>
        <v>1</v>
      </c>
      <c r="CZ25" s="16">
        <f>IF(AH26=Rækker!R26,Rækker!R40,IF(AH26=Rækker!T26,Rækker!T40,IF(AH26=Rækker!V26,Rækker!V40,IF(AH26=Rækker!X26,Rækker!X40,IF(AH26=Rækker!Z26,Rækker!Z40,IF(AH26=Rækker!AB26,Rækker!AB40,IF(AH26=Rækker!AD26,Rækker!AD40,IF(AH26=Rækker!AF26,Rækker!AF40,DA25))))))))</f>
        <v>1</v>
      </c>
      <c r="DA25" s="16">
        <f>IF(AH26=Rækker!AH26,Rækker!AH40,IF(AH26=Rækker!AJ26,Rækker!AJ40,IF(AH26=Rækker!AL26,Rækker!AL40,IF(AH26=Rækker!AN26,Rækker!AN40,0))))</f>
        <v>0</v>
      </c>
      <c r="DB25" s="16" t="str">
        <f>IF(AN26=Rækker!B26,Rækker!B40,IF(AN26=Rækker!D26,Rækker!D40,IF(AN26=Rækker!F26,Rækker!F40,IF(AN26=Rækker!H26,Rækker!H40,IF(AN26=Rækker!J26,Rækker!J40,IF(AN26=Rækker!L26,Rækker!L40,IF(AN26=Rækker!N26,Rækker!N40,IF(AN26=Rækker!P26,Rækker!P40,DC25))))))))</f>
        <v>x</v>
      </c>
      <c r="DC25" s="16" t="str">
        <f>IF(AN26=Rækker!R26,Rækker!R40,IF(AN26=Rækker!T26,Rækker!T40,IF(AN26=Rækker!V26,Rækker!V40,IF(AN26=Rækker!X26,Rækker!X40,IF(AN26=Rækker!Z26,Rækker!Z40,IF(AN26=Rækker!AB26,Rækker!AB40,IF(AN26=Rækker!AD26,Rækker!AD40,IF(AN26=Rækker!AF26,Rækker!AF40,DD25))))))))</f>
        <v>x</v>
      </c>
      <c r="DD25" s="16">
        <f>IF(AN26=Rækker!AH26,Rækker!AH40,IF(AN26=Rækker!AJ26,Rækker!AJ40,IF(AN26=Rækker!AL26,Rækker!AL40,IF(AN26=Rækker!AN26,Rækker!AN40,0))))</f>
        <v>0</v>
      </c>
      <c r="DE25" s="16" t="str">
        <f>IF(AT26=Rækker!B26,Rækker!B40,IF(AT26=Rækker!D26,Rækker!D40,IF(AT26=Rækker!F26,Rækker!F40,IF(AT26=Rækker!H26,Rækker!H40,IF(AT26=Rækker!J26,Rækker!J40,IF(AT26=Rækker!L26,Rækker!L40,IF(AT26=Rækker!N26,Rækker!N40,IF(AT26=Rækker!P26,Rækker!P40,DF25))))))))</f>
        <v>x</v>
      </c>
      <c r="DF25" s="16">
        <f>IF(AT26=Rækker!R26,Rækker!R40,IF(AT26=Rækker!T26,Rækker!T40,IF(AT26=Rækker!V26,Rækker!V40,IF(AT26=Rækker!X26,Rækker!X40,IF(AT26=Rækker!Z26,Rækker!Z40,IF(AT26=Rækker!AB26,Rækker!AB40,IF(AT26=Rækker!AD26,Rækker!AD40,IF(AT26=Rækker!AF26,Rækker!AF40,DG25))))))))</f>
        <v>0</v>
      </c>
      <c r="DG25" s="16">
        <f>IF(AT26=Rækker!AH26,Rækker!AH40,IF(AT26=Rækker!AJ26,Rækker!AJ40,IF(AT26=Rækker!AL26,Rækker!AL40,IF(AT26=Rækker!AN26,Rækker!AN40,0))))</f>
        <v>0</v>
      </c>
      <c r="DH25" s="16">
        <f>IF(AZ26=Rækker!B26,Rækker!B40,IF(AZ26=Rækker!D26,Rækker!D40,IF(AZ26=Rækker!F26,Rækker!F40,IF(AZ26=Rækker!H26,Rækker!H40,IF(AZ26=Rækker!J26,Rækker!J40,IF(AZ26=Rækker!L26,Rækker!L40,IF(AZ26=Rækker!N26,Rækker!N40,IF(AZ26=Rækker!P26,Rækker!P40,DI25))))))))</f>
        <v>1</v>
      </c>
      <c r="DI25" s="16">
        <f>IF(AZ26=Rækker!R26,Rækker!R40,IF(AZ26=Rækker!T26,Rækker!T40,IF(AZ26=Rækker!V26,Rækker!V40,IF(AZ26=Rækker!X26,Rækker!X40,IF(AZ26=Rækker!Z26,Rækker!Z40,IF(AZ26=Rækker!AB26,Rækker!AB40,IF(AZ26=Rækker!AD26,Rækker!AD40,IF(AZ26=Rækker!AF26,Rækker!AF40,DJ25))))))))</f>
        <v>0</v>
      </c>
      <c r="DJ25" s="16">
        <f>IF(AZ26=Rækker!AH26,Rækker!AH40,IF(AZ26=Rækker!AJ26,Rækker!AJ40,IF(AZ26=Rækker!AL26,Rækker!AL40,IF(AZ26=Rækker!AN26,Rækker!AN40,0))))</f>
        <v>0</v>
      </c>
      <c r="DK25" s="16" t="str">
        <f>IF(BF26=Rækker!B26,Rækker!B40,IF(BF26=Rækker!D26,Rækker!D40,IF(BF26=Rækker!F26,Rækker!F40,IF(BF26=Rækker!H26,Rækker!H40,IF(BF26=Rækker!J26,Rækker!J40,IF(BF26=Rækker!L26,Rækker!L40,IF(BF26=Rækker!N26,Rækker!N40,IF(BF26=Rækker!P26,Rækker!P40,DL25))))))))</f>
        <v>x</v>
      </c>
      <c r="DL25" s="16">
        <f>IF(BF26=Rækker!R26,Rækker!R40,IF(BF26=Rækker!T26,Rækker!T40,IF(BF26=Rækker!V26,Rækker!V40,IF(BF26=Rækker!X26,Rækker!X40,IF(BF26=Rækker!Z26,Rækker!Z40,IF(BF26=Rækker!AB26,Rækker!AB40,IF(BF26=Rækker!AD26,Rækker!AD40,IF(BF26=Rækker!AF26,Rækker!AF40,DM25))))))))</f>
        <v>0</v>
      </c>
      <c r="DM25" s="16">
        <f>IF(BF26=Rækker!AH26,Rækker!AH40,IF(BF26=Rækker!AJ26,Rækker!AJ40,IF(BF26=Rækker!AL26,Rækker!AL40,IF(BF26=Rækker!AN26,Rækker!AN40,0))))</f>
        <v>0</v>
      </c>
      <c r="DN25" s="16">
        <f>IF(BL26=Rækker!B26,Rækker!B40,IF(BL26=Rækker!D26,Rækker!D40,IF(BL26=Rækker!F26,Rækker!F40,IF(BL26=Rækker!H26,Rækker!H40,IF(BL26=Rækker!J26,Rækker!J40,IF(BL26=Rækker!L26,Rækker!L40,IF(BL26=Rækker!N26,Rækker!N40,IF(BL26=Rækker!P26,Rækker!P40,DO25))))))))</f>
        <v>1</v>
      </c>
      <c r="DO25" s="16">
        <f>IF(BL26=Rækker!R26,Rækker!R40,IF(BL26=Rækker!T26,Rækker!T40,IF(BL26=Rækker!V26,Rækker!V40,IF(BL26=Rækker!X26,Rækker!X40,IF(BL26=Rækker!Z26,Rækker!Z40,IF(BL26=Rækker!AB26,Rækker!AB40,IF(BL26=Rækker!AD26,Rækker!AD40,IF(BL26=Rækker!AF26,Rækker!AF40,DP25))))))))</f>
        <v>1</v>
      </c>
      <c r="DP25" s="16">
        <f>IF(BL26=Rækker!AH26,Rækker!AH40,IF(BL26=Rækker!AJ26,Rækker!AJ40,IF(BL26=Rækker!AL26,Rækker!AL40,IF(BL26=Rækker!AN26,Rækker!AN40,0))))</f>
        <v>1</v>
      </c>
    </row>
    <row r="26" spans="1:120" ht="14.45" customHeight="1" x14ac:dyDescent="0.15">
      <c r="A26" s="168"/>
      <c r="B26" s="169"/>
      <c r="C26" s="169"/>
      <c r="D26" s="169"/>
      <c r="E26" s="169"/>
      <c r="F26" s="169"/>
      <c r="G26" s="170"/>
      <c r="H26" s="110" t="s">
        <v>21</v>
      </c>
      <c r="I26" s="112"/>
      <c r="J26" s="133" t="str">
        <f>DB!E22</f>
        <v>Far</v>
      </c>
      <c r="K26" s="134"/>
      <c r="L26" s="134"/>
      <c r="M26" s="134"/>
      <c r="N26" s="117" t="s">
        <v>20</v>
      </c>
      <c r="O26" s="102"/>
      <c r="P26" s="133" t="str">
        <f>DB!F22</f>
        <v>Lions</v>
      </c>
      <c r="Q26" s="134"/>
      <c r="R26" s="134"/>
      <c r="S26" s="134"/>
      <c r="T26" s="126"/>
      <c r="U26" s="112"/>
      <c r="V26" s="133" t="str">
        <f>DB!E23</f>
        <v>Nemelig</v>
      </c>
      <c r="W26" s="134"/>
      <c r="X26" s="134"/>
      <c r="Y26" s="134"/>
      <c r="Z26" s="117" t="s">
        <v>20</v>
      </c>
      <c r="AA26" s="102"/>
      <c r="AB26" s="133" t="str">
        <f>DB!F23</f>
        <v>Zico</v>
      </c>
      <c r="AC26" s="134"/>
      <c r="AD26" s="134"/>
      <c r="AE26" s="134"/>
      <c r="AF26" s="126"/>
      <c r="AG26" s="112"/>
      <c r="AH26" s="133" t="str">
        <f>DB!E24</f>
        <v>Livpool</v>
      </c>
      <c r="AI26" s="134"/>
      <c r="AJ26" s="134"/>
      <c r="AK26" s="134"/>
      <c r="AL26" s="117" t="s">
        <v>20</v>
      </c>
      <c r="AM26" s="102"/>
      <c r="AN26" s="133" t="str">
        <f>DB!F24</f>
        <v>Kailua</v>
      </c>
      <c r="AO26" s="134"/>
      <c r="AP26" s="134"/>
      <c r="AQ26" s="134"/>
      <c r="AR26" s="126"/>
      <c r="AS26" s="112"/>
      <c r="AT26" s="133" t="str">
        <f>DB!E25</f>
        <v>Culopip</v>
      </c>
      <c r="AU26" s="134"/>
      <c r="AV26" s="134"/>
      <c r="AW26" s="134"/>
      <c r="AX26" s="117" t="s">
        <v>20</v>
      </c>
      <c r="AY26" s="102"/>
      <c r="AZ26" s="133" t="str">
        <f>DB!F25</f>
        <v>Agger</v>
      </c>
      <c r="BA26" s="134"/>
      <c r="BB26" s="134"/>
      <c r="BC26" s="134"/>
      <c r="BD26" s="126"/>
      <c r="BE26" s="112"/>
      <c r="BF26" s="133" t="str">
        <f>DB!E26</f>
        <v>Degnen</v>
      </c>
      <c r="BG26" s="134"/>
      <c r="BH26" s="134"/>
      <c r="BI26" s="134"/>
      <c r="BJ26" s="117" t="s">
        <v>20</v>
      </c>
      <c r="BK26" s="102"/>
      <c r="BL26" s="133" t="str">
        <f>DB!F26</f>
        <v>Tøfting</v>
      </c>
      <c r="BM26" s="134"/>
      <c r="BN26" s="134"/>
      <c r="BO26" s="134"/>
      <c r="BP26" s="126"/>
      <c r="BQ26" s="17"/>
      <c r="BR26" s="21" t="str">
        <f>IF(CG14=13,CONCATENATE(DB!BE34,"."),CONCATENATE(DB!BA34,"."))</f>
        <v>8.</v>
      </c>
      <c r="BS26" s="22" t="str">
        <f>IF(CG14=13,DB!BF34,DB!X34)</f>
        <v>Laplace</v>
      </c>
      <c r="BT26" s="16">
        <f>IF(CG14=13,DB!BM34,DB!AJ34)</f>
        <v>17</v>
      </c>
      <c r="BU26" s="16"/>
      <c r="BV26" s="16">
        <f>IF(CG14=13,DB!BN34,DB!AL34)</f>
        <v>6</v>
      </c>
      <c r="BW26" s="16"/>
      <c r="BX26" s="16">
        <f>IF(CG14=13,DB!BO34,DB!AN34)</f>
        <v>7</v>
      </c>
      <c r="BY26" s="16"/>
      <c r="BZ26" s="16">
        <f>IF(CG14=13,DB!BP34,DB!AP34)</f>
        <v>4</v>
      </c>
      <c r="CA26" s="16"/>
      <c r="CB26" s="21">
        <f>IF(CG14=13,DB!BQ34,DB!AR34)</f>
        <v>106</v>
      </c>
      <c r="CC26" s="16" t="s">
        <v>20</v>
      </c>
      <c r="CD26" s="22">
        <f>IF(CG14=13,DB!BR34,DB!AU34)</f>
        <v>104</v>
      </c>
      <c r="CE26" s="16"/>
      <c r="CF26" s="21">
        <f>IF(CG14=13,DB!BS34,DB!AX34)</f>
        <v>25</v>
      </c>
      <c r="CM26" s="16">
        <f>IF(J26=Rækker!B26,Rækker!B41,IF(J26=Rækker!D26,Rækker!D41,IF(J26=Rækker!F26,Rækker!F41,IF(J26=Rækker!H26,Rækker!H41,IF(J26=Rækker!J26,Rækker!J41,IF(J26=Rækker!L26,Rækker!L41,IF(J26=Rækker!N26,Rækker!N41,IF(J26=Rækker!P26,Rækker!P41,CN26))))))))</f>
        <v>1</v>
      </c>
      <c r="CN26" s="16">
        <f>IF(J26=Rækker!R26,Rækker!R41,IF(J26=Rækker!T26,Rækker!T41,IF(J26=Rækker!V26,Rækker!V41,IF(J26=Rækker!X26,Rækker!X41,IF(J26=Rækker!Z26,Rækker!Z41,IF(J26=Rækker!AB26,Rækker!AB41,IF(J26=Rækker!AD26,Rækker!AD41,IF(J26=Rækker!AF26,Rækker!AF41,CO26))))))))</f>
        <v>0</v>
      </c>
      <c r="CO26" s="16">
        <f>IF(J26=Rækker!AH26,Rækker!AH41,IF(J26=Rækker!AJ26,Rækker!AJ41,IF(J26=Rækker!AL26,Rækker!AL41,IF(J26=Rækker!AN26,Rækker!AN41,0))))</f>
        <v>0</v>
      </c>
      <c r="CP26" s="16" t="str">
        <f>IF(P26=Rækker!B26,Rækker!B41,IF(P26=Rækker!D26,Rækker!D41,IF(P26=Rækker!F26,Rækker!F41,IF(P26=Rækker!H26,Rækker!H41,IF(P26=Rækker!J26,Rækker!J41,IF(P26=Rækker!L26,Rækker!L41,IF(P26=Rækker!N26,Rækker!N41,IF(P26=Rækker!P26,Rækker!P41,CQ26))))))))</f>
        <v>X</v>
      </c>
      <c r="CQ26" s="16" t="str">
        <f>IF(P26=Rækker!R26,Rækker!R41,IF(P26=Rækker!T26,Rækker!T41,IF(P26=Rækker!V26,Rækker!V41,IF(P26=Rækker!X26,Rækker!X41,IF(P26=Rækker!Z26,Rækker!Z41,IF(P26=Rækker!AB26,Rækker!AB41,IF(P26=Rækker!AD26,Rækker!AD41,IF(P26=Rækker!AF26,Rækker!AF41,CR26))))))))</f>
        <v>X</v>
      </c>
      <c r="CR26" s="16">
        <f>IF(P26=Rækker!AH26,Rækker!AH41,IF(P26=Rækker!AJ26,Rækker!AJ41,IF(P26=Rækker!AL26,Rækker!AL41,IF(P26=Rækker!AN26,Rækker!AN41,0))))</f>
        <v>0</v>
      </c>
      <c r="CS26" s="16">
        <f>IF(V26=Rækker!B26,Rækker!B41,IF(V26=Rækker!D26,Rækker!D41,IF(V26=Rækker!F26,Rækker!F41,IF(V26=Rækker!H26,Rækker!H41,IF(V26=Rækker!J26,Rækker!J41,IF(V26=Rækker!L26,Rækker!L41,IF(V26=Rækker!N26,Rækker!N41,IF(V26=Rækker!P26,Rækker!P41,CT26))))))))</f>
        <v>1</v>
      </c>
      <c r="CT26" s="16">
        <f>IF(V26=Rækker!R26,Rækker!R41,IF(V26=Rækker!T26,Rækker!T41,IF(V26=Rækker!V26,Rækker!V41,IF(V26=Rækker!X26,Rækker!X41,IF(V26=Rækker!Z26,Rækker!Z41,IF(V26=Rækker!AB26,Rækker!AB41,IF(V26=Rækker!AD26,Rækker!AD41,IF(V26=Rækker!AF26,Rækker!AF41,CU26))))))))</f>
        <v>1</v>
      </c>
      <c r="CU26" s="16">
        <f>IF(V26=Rækker!AH26,Rækker!AH41,IF(V26=Rækker!AJ26,Rækker!AJ41,IF(V26=Rækker!AL26,Rækker!AL41,IF(V26=Rækker!AN26,Rækker!AN41,0))))</f>
        <v>1</v>
      </c>
      <c r="CV26" s="16">
        <f>IF(AB26=Rækker!B26,Rækker!B41,IF(AB26=Rækker!D26,Rækker!D41,IF(AB26=Rækker!F26,Rækker!F41,IF(AB26=Rækker!H26,Rækker!H41,IF(AB26=Rækker!J26,Rækker!J41,IF(AB26=Rækker!L26,Rækker!L41,IF(AB26=Rækker!N26,Rækker!N41,IF(AB26=Rækker!P26,Rækker!P41,CW26))))))))</f>
        <v>1</v>
      </c>
      <c r="CW26" s="16">
        <f>IF(AB26=Rækker!R26,Rækker!R41,IF(AB26=Rækker!T26,Rækker!T41,IF(AB26=Rækker!V26,Rækker!V41,IF(AB26=Rækker!X26,Rækker!X41,IF(AB26=Rækker!Z26,Rækker!Z41,IF(AB26=Rækker!AB26,Rækker!AB41,IF(AB26=Rækker!AD26,Rækker!AD41,IF(AB26=Rækker!AF26,Rækker!AF41,CX26))))))))</f>
        <v>1</v>
      </c>
      <c r="CX26" s="16">
        <f>IF(AB26=Rækker!AH26,Rækker!AH41,IF(AB26=Rækker!AJ26,Rækker!AJ41,IF(AB26=Rækker!AL26,Rækker!AL41,IF(AB26=Rækker!AN26,Rækker!AN41,0))))</f>
        <v>1</v>
      </c>
      <c r="CY26" s="16">
        <f>IF(AH26=Rækker!B26,Rækker!B41,IF(AH26=Rækker!D26,Rækker!D41,IF(AH26=Rækker!F26,Rækker!F41,IF(AH26=Rækker!H26,Rækker!H41,IF(AH26=Rækker!J26,Rækker!J41,IF(AH26=Rækker!L26,Rækker!L41,IF(AH26=Rækker!N26,Rækker!N41,IF(AH26=Rækker!P26,Rækker!P41,CZ26))))))))</f>
        <v>1</v>
      </c>
      <c r="CZ26" s="16">
        <f>IF(AH26=Rækker!R26,Rækker!R41,IF(AH26=Rækker!T26,Rækker!T41,IF(AH26=Rækker!V26,Rækker!V41,IF(AH26=Rækker!X26,Rækker!X41,IF(AH26=Rækker!Z26,Rækker!Z41,IF(AH26=Rækker!AB26,Rækker!AB41,IF(AH26=Rækker!AD26,Rækker!AD41,IF(AH26=Rækker!AF26,Rækker!AF41,DA26))))))))</f>
        <v>1</v>
      </c>
      <c r="DA26" s="16">
        <f>IF(AH26=Rækker!AH26,Rækker!AH41,IF(AH26=Rækker!AJ26,Rækker!AJ41,IF(AH26=Rækker!AL26,Rækker!AL41,IF(AH26=Rækker!AN26,Rækker!AN41,0))))</f>
        <v>0</v>
      </c>
      <c r="DB26" s="16">
        <f>IF(AN26=Rækker!B26,Rækker!B41,IF(AN26=Rækker!D26,Rækker!D41,IF(AN26=Rækker!F26,Rækker!F41,IF(AN26=Rækker!H26,Rækker!H41,IF(AN26=Rækker!J26,Rækker!J41,IF(AN26=Rækker!L26,Rækker!L41,IF(AN26=Rækker!N26,Rækker!N41,IF(AN26=Rækker!P26,Rækker!P41,DC26))))))))</f>
        <v>1</v>
      </c>
      <c r="DC26" s="16">
        <f>IF(AN26=Rækker!R26,Rækker!R41,IF(AN26=Rækker!T26,Rækker!T41,IF(AN26=Rækker!V26,Rækker!V41,IF(AN26=Rækker!X26,Rækker!X41,IF(AN26=Rækker!Z26,Rækker!Z41,IF(AN26=Rækker!AB26,Rækker!AB41,IF(AN26=Rækker!AD26,Rækker!AD41,IF(AN26=Rækker!AF26,Rækker!AF41,DD26))))))))</f>
        <v>1</v>
      </c>
      <c r="DD26" s="16">
        <f>IF(AN26=Rækker!AH26,Rækker!AH41,IF(AN26=Rækker!AJ26,Rækker!AJ41,IF(AN26=Rækker!AL26,Rækker!AL41,IF(AN26=Rækker!AN26,Rækker!AN41,0))))</f>
        <v>0</v>
      </c>
      <c r="DE26" s="16">
        <f>IF(AT26=Rækker!B26,Rækker!B41,IF(AT26=Rækker!D26,Rækker!D41,IF(AT26=Rækker!F26,Rækker!F41,IF(AT26=Rækker!H26,Rækker!H41,IF(AT26=Rækker!J26,Rækker!J41,IF(AT26=Rækker!L26,Rækker!L41,IF(AT26=Rækker!N26,Rækker!N41,IF(AT26=Rækker!P26,Rækker!P41,DF26))))))))</f>
        <v>1</v>
      </c>
      <c r="DF26" s="16">
        <f>IF(AT26=Rækker!R26,Rækker!R41,IF(AT26=Rækker!T26,Rækker!T41,IF(AT26=Rækker!V26,Rækker!V41,IF(AT26=Rækker!X26,Rækker!X41,IF(AT26=Rækker!Z26,Rækker!Z41,IF(AT26=Rækker!AB26,Rækker!AB41,IF(AT26=Rækker!AD26,Rækker!AD41,IF(AT26=Rækker!AF26,Rækker!AF41,DG26))))))))</f>
        <v>0</v>
      </c>
      <c r="DG26" s="16">
        <f>IF(AT26=Rækker!AH26,Rækker!AH41,IF(AT26=Rækker!AJ26,Rækker!AJ41,IF(AT26=Rækker!AL26,Rækker!AL41,IF(AT26=Rækker!AN26,Rækker!AN41,0))))</f>
        <v>0</v>
      </c>
      <c r="DH26" s="16">
        <f>IF(AZ26=Rækker!B26,Rækker!B41,IF(AZ26=Rækker!D26,Rækker!D41,IF(AZ26=Rækker!F26,Rækker!F41,IF(AZ26=Rækker!H26,Rækker!H41,IF(AZ26=Rækker!J26,Rækker!J41,IF(AZ26=Rækker!L26,Rækker!L41,IF(AZ26=Rækker!N26,Rækker!N41,IF(AZ26=Rækker!P26,Rækker!P41,DI26))))))))</f>
        <v>1</v>
      </c>
      <c r="DI26" s="16">
        <f>IF(AZ26=Rækker!R26,Rækker!R41,IF(AZ26=Rækker!T26,Rækker!T41,IF(AZ26=Rækker!V26,Rækker!V41,IF(AZ26=Rækker!X26,Rækker!X41,IF(AZ26=Rækker!Z26,Rækker!Z41,IF(AZ26=Rækker!AB26,Rækker!AB41,IF(AZ26=Rækker!AD26,Rækker!AD41,IF(AZ26=Rækker!AF26,Rækker!AF41,DJ26))))))))</f>
        <v>0</v>
      </c>
      <c r="DJ26" s="16">
        <f>IF(AZ26=Rækker!AH26,Rækker!AH41,IF(AZ26=Rækker!AJ26,Rækker!AJ41,IF(AZ26=Rækker!AL26,Rækker!AL41,IF(AZ26=Rækker!AN26,Rækker!AN41,0))))</f>
        <v>0</v>
      </c>
      <c r="DK26" s="16">
        <f>IF(BF26=Rækker!B26,Rækker!B41,IF(BF26=Rækker!D26,Rækker!D41,IF(BF26=Rækker!F26,Rækker!F41,IF(BF26=Rækker!H26,Rækker!H41,IF(BF26=Rækker!J26,Rækker!J41,IF(BF26=Rækker!L26,Rækker!L41,IF(BF26=Rækker!N26,Rækker!N41,IF(BF26=Rækker!P26,Rækker!P41,DL26))))))))</f>
        <v>1</v>
      </c>
      <c r="DL26" s="16">
        <f>IF(BF26=Rækker!R26,Rækker!R41,IF(BF26=Rækker!T26,Rækker!T41,IF(BF26=Rækker!V26,Rækker!V41,IF(BF26=Rækker!X26,Rækker!X41,IF(BF26=Rækker!Z26,Rækker!Z41,IF(BF26=Rækker!AB26,Rækker!AB41,IF(BF26=Rækker!AD26,Rækker!AD41,IF(BF26=Rækker!AF26,Rækker!AF41,DM26))))))))</f>
        <v>0</v>
      </c>
      <c r="DM26" s="16">
        <f>IF(BF26=Rækker!AH26,Rækker!AH41,IF(BF26=Rækker!AJ26,Rækker!AJ41,IF(BF26=Rækker!AL26,Rækker!AL41,IF(BF26=Rækker!AN26,Rækker!AN41,0))))</f>
        <v>0</v>
      </c>
      <c r="DN26" s="16">
        <f>IF(BL26=Rækker!B26,Rækker!B41,IF(BL26=Rækker!D26,Rækker!D41,IF(BL26=Rækker!F26,Rækker!F41,IF(BL26=Rækker!H26,Rækker!H41,IF(BL26=Rækker!J26,Rækker!J41,IF(BL26=Rækker!L26,Rækker!L41,IF(BL26=Rækker!N26,Rækker!N41,IF(BL26=Rækker!P26,Rækker!P41,DO26))))))))</f>
        <v>1</v>
      </c>
      <c r="DO26" s="16">
        <f>IF(BL26=Rækker!R26,Rækker!R41,IF(BL26=Rækker!T26,Rækker!T41,IF(BL26=Rækker!V26,Rækker!V41,IF(BL26=Rækker!X26,Rækker!X41,IF(BL26=Rækker!Z26,Rækker!Z41,IF(BL26=Rækker!AB26,Rækker!AB41,IF(BL26=Rækker!AD26,Rækker!AD41,IF(BL26=Rækker!AF26,Rækker!AF41,DP26))))))))</f>
        <v>1</v>
      </c>
      <c r="DP26" s="16">
        <f>IF(BL26=Rækker!AH26,Rækker!AH41,IF(BL26=Rækker!AJ26,Rækker!AJ41,IF(BL26=Rækker!AL26,Rækker!AL41,IF(BL26=Rækker!AN26,Rækker!AN41,0))))</f>
        <v>1</v>
      </c>
    </row>
    <row r="27" spans="1:120" ht="14.45" customHeight="1" x14ac:dyDescent="0.15">
      <c r="A27" s="171"/>
      <c r="B27" s="172"/>
      <c r="C27" s="172"/>
      <c r="D27" s="172"/>
      <c r="E27" s="172"/>
      <c r="F27" s="172"/>
      <c r="G27" s="173"/>
      <c r="H27" s="111"/>
      <c r="I27" s="113"/>
      <c r="J27" s="135"/>
      <c r="K27" s="135"/>
      <c r="L27" s="135"/>
      <c r="M27" s="135"/>
      <c r="N27" s="105"/>
      <c r="O27" s="105"/>
      <c r="P27" s="135"/>
      <c r="Q27" s="135"/>
      <c r="R27" s="135"/>
      <c r="S27" s="135"/>
      <c r="T27" s="127"/>
      <c r="U27" s="113"/>
      <c r="V27" s="135"/>
      <c r="W27" s="135"/>
      <c r="X27" s="135"/>
      <c r="Y27" s="135"/>
      <c r="Z27" s="105"/>
      <c r="AA27" s="105"/>
      <c r="AB27" s="135"/>
      <c r="AC27" s="135"/>
      <c r="AD27" s="135"/>
      <c r="AE27" s="135"/>
      <c r="AF27" s="127"/>
      <c r="AG27" s="113"/>
      <c r="AH27" s="135"/>
      <c r="AI27" s="135"/>
      <c r="AJ27" s="135"/>
      <c r="AK27" s="135"/>
      <c r="AL27" s="105"/>
      <c r="AM27" s="105"/>
      <c r="AN27" s="135"/>
      <c r="AO27" s="135"/>
      <c r="AP27" s="135"/>
      <c r="AQ27" s="135"/>
      <c r="AR27" s="127"/>
      <c r="AS27" s="113"/>
      <c r="AT27" s="135"/>
      <c r="AU27" s="135"/>
      <c r="AV27" s="135"/>
      <c r="AW27" s="135"/>
      <c r="AX27" s="105"/>
      <c r="AY27" s="105"/>
      <c r="AZ27" s="135"/>
      <c r="BA27" s="135"/>
      <c r="BB27" s="135"/>
      <c r="BC27" s="135"/>
      <c r="BD27" s="127"/>
      <c r="BE27" s="113"/>
      <c r="BF27" s="135"/>
      <c r="BG27" s="135"/>
      <c r="BH27" s="135"/>
      <c r="BI27" s="135"/>
      <c r="BJ27" s="105"/>
      <c r="BK27" s="105"/>
      <c r="BL27" s="135"/>
      <c r="BM27" s="135"/>
      <c r="BN27" s="135"/>
      <c r="BO27" s="135"/>
      <c r="BP27" s="127"/>
      <c r="BQ27" s="17"/>
      <c r="BR27" s="21" t="str">
        <f>IF(CG14=13,CONCATENATE(DB!BE35,"."),CONCATENATE(DB!BA35,"."))</f>
        <v>9.</v>
      </c>
      <c r="BS27" s="22" t="str">
        <f>IF(CG14=13,DB!BF35,DB!X35)</f>
        <v>Culopip</v>
      </c>
      <c r="BT27" s="16">
        <f>IF(CG14=13,DB!BM35,DB!AJ35)</f>
        <v>17</v>
      </c>
      <c r="BU27" s="16"/>
      <c r="BV27" s="16">
        <f>IF(CG14=13,DB!BN35,DB!AL35)</f>
        <v>6</v>
      </c>
      <c r="BW27" s="16"/>
      <c r="BX27" s="16">
        <f>IF(CG14=13,DB!BO35,DB!AN35)</f>
        <v>6</v>
      </c>
      <c r="BY27" s="16"/>
      <c r="BZ27" s="16">
        <f>IF(CG14=13,DB!BP35,DB!AP35)</f>
        <v>5</v>
      </c>
      <c r="CA27" s="16"/>
      <c r="CB27" s="21">
        <f>IF(CG14=13,DB!BQ35,DB!AR35)</f>
        <v>112</v>
      </c>
      <c r="CC27" s="16" t="s">
        <v>20</v>
      </c>
      <c r="CD27" s="22">
        <f>IF(CG14=13,DB!BR35,DB!AU35)</f>
        <v>110</v>
      </c>
      <c r="CE27" s="16"/>
      <c r="CF27" s="21">
        <f>IF(CG14=13,DB!BS35,DB!AX35)</f>
        <v>24</v>
      </c>
      <c r="CM27" s="16">
        <f>IF(J26=Rækker!B26,Rækker!B42,IF(J26=Rækker!D26,Rækker!D42,IF(J26=Rækker!F26,Rækker!F42,IF(J26=Rækker!H26,Rækker!H42,IF(J26=Rækker!J26,Rækker!J42,IF(J26=Rækker!L26,Rækker!L42,IF(J26=Rækker!N26,Rækker!N42,IF(J26=Rækker!P26,Rækker!P42,CN27))))))))</f>
        <v>1</v>
      </c>
      <c r="CN27" s="16">
        <f>IF(J26=Rækker!R26,Rækker!R42,IF(J26=Rækker!T26,Rækker!T42,IF(J26=Rækker!V26,Rækker!V42,IF(J26=Rækker!X26,Rækker!X42,IF(J26=Rækker!Z26,Rækker!Z42,IF(J26=Rækker!AB26,Rækker!AB42,IF(J26=Rækker!AD26,Rækker!AD42,IF(J26=Rækker!AF26,Rækker!AF42,CO27))))))))</f>
        <v>0</v>
      </c>
      <c r="CO27" s="16">
        <f>IF(J26=Rækker!AH26,Rækker!AH42,IF(J26=Rækker!AJ26,Rækker!AJ42,IF(J26=Rækker!AL26,Rækker!AL42,IF(J26=Rækker!AN26,Rækker!AN42,0))))</f>
        <v>0</v>
      </c>
      <c r="CP27" s="16">
        <f>IF(P26=Rækker!B26,Rækker!B42,IF(P26=Rækker!D26,Rækker!D42,IF(P26=Rækker!F26,Rækker!F42,IF(P26=Rækker!H26,Rækker!H42,IF(P26=Rækker!J26,Rækker!J42,IF(P26=Rækker!L26,Rækker!L42,IF(P26=Rækker!N26,Rækker!N42,IF(P26=Rækker!P26,Rækker!P42,CQ27))))))))</f>
        <v>1</v>
      </c>
      <c r="CQ27" s="16">
        <f>IF(P26=Rækker!R26,Rækker!R42,IF(P26=Rækker!T26,Rækker!T42,IF(P26=Rækker!V26,Rækker!V42,IF(P26=Rækker!X26,Rækker!X42,IF(P26=Rækker!Z26,Rækker!Z42,IF(P26=Rækker!AB26,Rækker!AB42,IF(P26=Rækker!AD26,Rækker!AD42,IF(P26=Rækker!AF26,Rækker!AF42,CR27))))))))</f>
        <v>1</v>
      </c>
      <c r="CR27" s="16">
        <f>IF(P26=Rækker!AH26,Rækker!AH42,IF(P26=Rækker!AJ26,Rækker!AJ42,IF(P26=Rækker!AL26,Rækker!AL42,IF(P26=Rækker!AN26,Rækker!AN42,0))))</f>
        <v>0</v>
      </c>
      <c r="CS27" s="16">
        <f>IF(V26=Rækker!B26,Rækker!B42,IF(V26=Rækker!D26,Rækker!D42,IF(V26=Rækker!F26,Rækker!F42,IF(V26=Rækker!H26,Rækker!H42,IF(V26=Rækker!J26,Rækker!J42,IF(V26=Rækker!L26,Rækker!L42,IF(V26=Rækker!N26,Rækker!N42,IF(V26=Rækker!P26,Rækker!P42,CT27))))))))</f>
        <v>1</v>
      </c>
      <c r="CT27" s="16">
        <f>IF(V26=Rækker!R26,Rækker!R42,IF(V26=Rækker!T26,Rækker!T42,IF(V26=Rækker!V26,Rækker!V42,IF(V26=Rækker!X26,Rækker!X42,IF(V26=Rækker!Z26,Rækker!Z42,IF(V26=Rækker!AB26,Rækker!AB42,IF(V26=Rækker!AD26,Rækker!AD42,IF(V26=Rækker!AF26,Rækker!AF42,CU27))))))))</f>
        <v>1</v>
      </c>
      <c r="CU27" s="16">
        <f>IF(V26=Rækker!AH26,Rækker!AH42,IF(V26=Rækker!AJ26,Rækker!AJ42,IF(V26=Rækker!AL26,Rækker!AL42,IF(V26=Rækker!AN26,Rækker!AN42,0))))</f>
        <v>1</v>
      </c>
      <c r="CV27" s="16">
        <f>IF(AB26=Rækker!B26,Rækker!B42,IF(AB26=Rækker!D26,Rækker!D42,IF(AB26=Rækker!F26,Rækker!F42,IF(AB26=Rækker!H26,Rækker!H42,IF(AB26=Rækker!J26,Rækker!J42,IF(AB26=Rækker!L26,Rækker!L42,IF(AB26=Rækker!N26,Rækker!N42,IF(AB26=Rækker!P26,Rækker!P42,CW27))))))))</f>
        <v>1</v>
      </c>
      <c r="CW27" s="16">
        <f>IF(AB26=Rækker!R26,Rækker!R42,IF(AB26=Rækker!T26,Rækker!T42,IF(AB26=Rækker!V26,Rækker!V42,IF(AB26=Rækker!X26,Rækker!X42,IF(AB26=Rækker!Z26,Rækker!Z42,IF(AB26=Rækker!AB26,Rækker!AB42,IF(AB26=Rækker!AD26,Rækker!AD42,IF(AB26=Rækker!AF26,Rækker!AF42,CX27))))))))</f>
        <v>1</v>
      </c>
      <c r="CX27" s="16">
        <f>IF(AB26=Rækker!AH26,Rækker!AH42,IF(AB26=Rækker!AJ26,Rækker!AJ42,IF(AB26=Rækker!AL26,Rækker!AL42,IF(AB26=Rækker!AN26,Rækker!AN42,0))))</f>
        <v>1</v>
      </c>
      <c r="CY27" s="16">
        <f>IF(AH26=Rækker!B26,Rækker!B42,IF(AH26=Rækker!D26,Rækker!D42,IF(AH26=Rækker!F26,Rækker!F42,IF(AH26=Rækker!H26,Rækker!H42,IF(AH26=Rækker!J26,Rækker!J42,IF(AH26=Rækker!L26,Rækker!L42,IF(AH26=Rækker!N26,Rækker!N42,IF(AH26=Rækker!P26,Rækker!P42,CZ27))))))))</f>
        <v>1</v>
      </c>
      <c r="CZ27" s="16">
        <f>IF(AH26=Rækker!R26,Rækker!R42,IF(AH26=Rækker!T26,Rækker!T42,IF(AH26=Rækker!V26,Rækker!V42,IF(AH26=Rækker!X26,Rækker!X42,IF(AH26=Rækker!Z26,Rækker!Z42,IF(AH26=Rækker!AB26,Rækker!AB42,IF(AH26=Rækker!AD26,Rækker!AD42,IF(AH26=Rækker!AF26,Rækker!AF42,DA27))))))))</f>
        <v>1</v>
      </c>
      <c r="DA27" s="16">
        <f>IF(AH26=Rækker!AH26,Rækker!AH42,IF(AH26=Rækker!AJ26,Rækker!AJ42,IF(AH26=Rækker!AL26,Rækker!AL42,IF(AH26=Rækker!AN26,Rækker!AN42,0))))</f>
        <v>0</v>
      </c>
      <c r="DB27" s="16">
        <f>IF(AN26=Rækker!B26,Rækker!B42,IF(AN26=Rækker!D26,Rækker!D42,IF(AN26=Rækker!F26,Rækker!F42,IF(AN26=Rækker!H26,Rækker!H42,IF(AN26=Rækker!J26,Rækker!J42,IF(AN26=Rækker!L26,Rækker!L42,IF(AN26=Rækker!N26,Rækker!N42,IF(AN26=Rækker!P26,Rækker!P42,DC27))))))))</f>
        <v>1</v>
      </c>
      <c r="DC27" s="16">
        <f>IF(AN26=Rækker!R26,Rækker!R42,IF(AN26=Rækker!T26,Rækker!T42,IF(AN26=Rækker!V26,Rækker!V42,IF(AN26=Rækker!X26,Rækker!X42,IF(AN26=Rækker!Z26,Rækker!Z42,IF(AN26=Rækker!AB26,Rækker!AB42,IF(AN26=Rækker!AD26,Rækker!AD42,IF(AN26=Rækker!AF26,Rækker!AF42,DD27))))))))</f>
        <v>1</v>
      </c>
      <c r="DD27" s="16">
        <f>IF(AN26=Rækker!AH26,Rækker!AH42,IF(AN26=Rækker!AJ26,Rækker!AJ42,IF(AN26=Rækker!AL26,Rækker!AL42,IF(AN26=Rækker!AN26,Rækker!AN42,0))))</f>
        <v>0</v>
      </c>
      <c r="DE27" s="16">
        <f>IF(AT26=Rækker!B26,Rækker!B42,IF(AT26=Rækker!D26,Rækker!D42,IF(AT26=Rækker!F26,Rækker!F42,IF(AT26=Rækker!H26,Rækker!H42,IF(AT26=Rækker!J26,Rækker!J42,IF(AT26=Rækker!L26,Rækker!L42,IF(AT26=Rækker!N26,Rækker!N42,IF(AT26=Rækker!P26,Rækker!P42,DF27))))))))</f>
        <v>1</v>
      </c>
      <c r="DF27" s="16">
        <f>IF(AT26=Rækker!R26,Rækker!R42,IF(AT26=Rækker!T26,Rækker!T42,IF(AT26=Rækker!V26,Rækker!V42,IF(AT26=Rækker!X26,Rækker!X42,IF(AT26=Rækker!Z26,Rækker!Z42,IF(AT26=Rækker!AB26,Rækker!AB42,IF(AT26=Rækker!AD26,Rækker!AD42,IF(AT26=Rækker!AF26,Rækker!AF42,DG27))))))))</f>
        <v>0</v>
      </c>
      <c r="DG27" s="16">
        <f>IF(AT26=Rækker!AH26,Rækker!AH42,IF(AT26=Rækker!AJ26,Rækker!AJ42,IF(AT26=Rækker!AL26,Rækker!AL42,IF(AT26=Rækker!AN26,Rækker!AN42,0))))</f>
        <v>0</v>
      </c>
      <c r="DH27" s="16">
        <f>IF(AZ26=Rækker!B26,Rækker!B42,IF(AZ26=Rækker!D26,Rækker!D42,IF(AZ26=Rækker!F26,Rækker!F42,IF(AZ26=Rækker!H26,Rækker!H42,IF(AZ26=Rækker!J26,Rækker!J42,IF(AZ26=Rækker!L26,Rækker!L42,IF(AZ26=Rækker!N26,Rækker!N42,IF(AZ26=Rækker!P26,Rækker!P42,DI27))))))))</f>
        <v>1</v>
      </c>
      <c r="DI27" s="16">
        <f>IF(AZ26=Rækker!R26,Rækker!R42,IF(AZ26=Rækker!T26,Rækker!T42,IF(AZ26=Rækker!V26,Rækker!V42,IF(AZ26=Rækker!X26,Rækker!X42,IF(AZ26=Rækker!Z26,Rækker!Z42,IF(AZ26=Rækker!AB26,Rækker!AB42,IF(AZ26=Rækker!AD26,Rækker!AD42,IF(AZ26=Rækker!AF26,Rækker!AF42,DJ27))))))))</f>
        <v>0</v>
      </c>
      <c r="DJ27" s="16">
        <f>IF(AZ26=Rækker!AH26,Rækker!AH42,IF(AZ26=Rækker!AJ26,Rækker!AJ42,IF(AZ26=Rækker!AL26,Rækker!AL42,IF(AZ26=Rækker!AN26,Rækker!AN42,0))))</f>
        <v>0</v>
      </c>
      <c r="DK27" s="16">
        <f>IF(BF26=Rækker!B26,Rækker!B42,IF(BF26=Rækker!D26,Rækker!D42,IF(BF26=Rækker!F26,Rækker!F42,IF(BF26=Rækker!H26,Rækker!H42,IF(BF26=Rækker!J26,Rækker!J42,IF(BF26=Rækker!L26,Rækker!L42,IF(BF26=Rækker!N26,Rækker!N42,IF(BF26=Rækker!P26,Rækker!P42,DL27))))))))</f>
        <v>1</v>
      </c>
      <c r="DL27" s="16">
        <f>IF(BF26=Rækker!R26,Rækker!R42,IF(BF26=Rækker!T26,Rækker!T42,IF(BF26=Rækker!V26,Rækker!V42,IF(BF26=Rækker!X26,Rækker!X42,IF(BF26=Rækker!Z26,Rækker!Z42,IF(BF26=Rækker!AB26,Rækker!AB42,IF(BF26=Rækker!AD26,Rækker!AD42,IF(BF26=Rækker!AF26,Rækker!AF42,DM27))))))))</f>
        <v>0</v>
      </c>
      <c r="DM27" s="16">
        <f>IF(BF26=Rækker!AH26,Rækker!AH42,IF(BF26=Rækker!AJ26,Rækker!AJ42,IF(BF26=Rækker!AL26,Rækker!AL42,IF(BF26=Rækker!AN26,Rækker!AN42,0))))</f>
        <v>0</v>
      </c>
      <c r="DN27" s="16">
        <f>IF(BL26=Rækker!B26,Rækker!B42,IF(BL26=Rækker!D26,Rækker!D42,IF(BL26=Rækker!F26,Rækker!F42,IF(BL26=Rækker!H26,Rækker!H42,IF(BL26=Rækker!J26,Rækker!J42,IF(BL26=Rækker!L26,Rækker!L42,IF(BL26=Rækker!N26,Rækker!N42,IF(BL26=Rækker!P26,Rækker!P42,DO27))))))))</f>
        <v>1</v>
      </c>
      <c r="DO27" s="16">
        <f>IF(BL26=Rækker!R26,Rækker!R42,IF(BL26=Rækker!T26,Rækker!T42,IF(BL26=Rækker!V26,Rækker!V42,IF(BL26=Rækker!X26,Rækker!X42,IF(BL26=Rækker!Z26,Rækker!Z42,IF(BL26=Rækker!AB26,Rækker!AB42,IF(BL26=Rækker!AD26,Rækker!AD42,IF(BL26=Rækker!AF26,Rækker!AF42,DP27))))))))</f>
        <v>1</v>
      </c>
      <c r="DP27" s="16">
        <f>IF(BL26=Rækker!AH26,Rækker!AH42,IF(BL26=Rækker!AJ26,Rækker!AJ42,IF(BL26=Rækker!AL26,Rækker!AL42,IF(BL26=Rækker!AN26,Rækker!AN42,0))))</f>
        <v>1</v>
      </c>
    </row>
    <row r="28" spans="1:120" ht="14.45" customHeight="1" thickBot="1" x14ac:dyDescent="0.2">
      <c r="A28" s="171"/>
      <c r="B28" s="172"/>
      <c r="C28" s="172"/>
      <c r="D28" s="172"/>
      <c r="E28" s="172"/>
      <c r="F28" s="172"/>
      <c r="G28" s="173"/>
      <c r="H28" s="111"/>
      <c r="I28" s="113"/>
      <c r="J28" s="135"/>
      <c r="K28" s="135"/>
      <c r="L28" s="135"/>
      <c r="M28" s="135"/>
      <c r="N28" s="105"/>
      <c r="O28" s="105"/>
      <c r="P28" s="135"/>
      <c r="Q28" s="135"/>
      <c r="R28" s="135"/>
      <c r="S28" s="135"/>
      <c r="T28" s="127"/>
      <c r="U28" s="113"/>
      <c r="V28" s="135"/>
      <c r="W28" s="135"/>
      <c r="X28" s="135"/>
      <c r="Y28" s="135"/>
      <c r="Z28" s="105"/>
      <c r="AA28" s="105"/>
      <c r="AB28" s="135"/>
      <c r="AC28" s="135"/>
      <c r="AD28" s="135"/>
      <c r="AE28" s="135"/>
      <c r="AF28" s="127"/>
      <c r="AG28" s="113"/>
      <c r="AH28" s="135"/>
      <c r="AI28" s="135"/>
      <c r="AJ28" s="135"/>
      <c r="AK28" s="135"/>
      <c r="AL28" s="105"/>
      <c r="AM28" s="105"/>
      <c r="AN28" s="135"/>
      <c r="AO28" s="135"/>
      <c r="AP28" s="135"/>
      <c r="AQ28" s="135"/>
      <c r="AR28" s="127"/>
      <c r="AS28" s="113"/>
      <c r="AT28" s="135"/>
      <c r="AU28" s="135"/>
      <c r="AV28" s="135"/>
      <c r="AW28" s="135"/>
      <c r="AX28" s="105"/>
      <c r="AY28" s="105"/>
      <c r="AZ28" s="135"/>
      <c r="BA28" s="135"/>
      <c r="BB28" s="135"/>
      <c r="BC28" s="135"/>
      <c r="BD28" s="127"/>
      <c r="BE28" s="113"/>
      <c r="BF28" s="135"/>
      <c r="BG28" s="135"/>
      <c r="BH28" s="135"/>
      <c r="BI28" s="135"/>
      <c r="BJ28" s="105"/>
      <c r="BK28" s="105"/>
      <c r="BL28" s="135"/>
      <c r="BM28" s="135"/>
      <c r="BN28" s="135"/>
      <c r="BO28" s="135"/>
      <c r="BP28" s="127"/>
      <c r="BQ28" s="17"/>
      <c r="BR28" s="26" t="str">
        <f>IF(CG14=13,CONCATENATE(DB!BE36,"."),CONCATENATE(DB!BA36,"."))</f>
        <v>10.</v>
      </c>
      <c r="BS28" s="27" t="str">
        <f>IF(CG14=13,DB!BF36,DB!X36)</f>
        <v>Tøfting</v>
      </c>
      <c r="BT28" s="28">
        <f>IF(CG14=13,DB!BM36,DB!AJ36)</f>
        <v>17</v>
      </c>
      <c r="BU28" s="28"/>
      <c r="BV28" s="28">
        <f>IF(CG14=13,DB!BN36,DB!AL36)</f>
        <v>4</v>
      </c>
      <c r="BW28" s="28"/>
      <c r="BX28" s="28">
        <f>IF(CG14=13,DB!BO36,DB!AN36)</f>
        <v>12</v>
      </c>
      <c r="BY28" s="28"/>
      <c r="BZ28" s="28">
        <f>IF(CG14=13,DB!BP36,DB!AP36)</f>
        <v>1</v>
      </c>
      <c r="CA28" s="28"/>
      <c r="CB28" s="26">
        <f>IF(CG14=13,DB!BQ36,DB!AR36)</f>
        <v>105</v>
      </c>
      <c r="CC28" s="28" t="s">
        <v>20</v>
      </c>
      <c r="CD28" s="27">
        <f>IF(CG14=13,DB!BR36,DB!AU36)</f>
        <v>104</v>
      </c>
      <c r="CE28" s="28"/>
      <c r="CF28" s="26">
        <f>IF(CG14=13,DB!BS36,DB!AX36)</f>
        <v>24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7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9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7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5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8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7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8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6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7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7</v>
      </c>
    </row>
    <row r="29" spans="1:120" ht="14.45" customHeight="1" x14ac:dyDescent="0.15">
      <c r="A29" s="171"/>
      <c r="B29" s="172"/>
      <c r="C29" s="172"/>
      <c r="D29" s="172"/>
      <c r="E29" s="172"/>
      <c r="F29" s="172"/>
      <c r="G29" s="173"/>
      <c r="H29" s="111"/>
      <c r="I29" s="113"/>
      <c r="J29" s="135"/>
      <c r="K29" s="135"/>
      <c r="L29" s="135"/>
      <c r="M29" s="135"/>
      <c r="N29" s="105"/>
      <c r="O29" s="105"/>
      <c r="P29" s="135"/>
      <c r="Q29" s="135"/>
      <c r="R29" s="135"/>
      <c r="S29" s="135"/>
      <c r="T29" s="127"/>
      <c r="U29" s="113"/>
      <c r="V29" s="135"/>
      <c r="W29" s="135"/>
      <c r="X29" s="135"/>
      <c r="Y29" s="135"/>
      <c r="Z29" s="105"/>
      <c r="AA29" s="105"/>
      <c r="AB29" s="135"/>
      <c r="AC29" s="135"/>
      <c r="AD29" s="135"/>
      <c r="AE29" s="135"/>
      <c r="AF29" s="127"/>
      <c r="AG29" s="113"/>
      <c r="AH29" s="135"/>
      <c r="AI29" s="135"/>
      <c r="AJ29" s="135"/>
      <c r="AK29" s="135"/>
      <c r="AL29" s="105"/>
      <c r="AM29" s="105"/>
      <c r="AN29" s="135"/>
      <c r="AO29" s="135"/>
      <c r="AP29" s="135"/>
      <c r="AQ29" s="135"/>
      <c r="AR29" s="127"/>
      <c r="AS29" s="113"/>
      <c r="AT29" s="135"/>
      <c r="AU29" s="135"/>
      <c r="AV29" s="135"/>
      <c r="AW29" s="135"/>
      <c r="AX29" s="105"/>
      <c r="AY29" s="105"/>
      <c r="AZ29" s="135"/>
      <c r="BA29" s="135"/>
      <c r="BB29" s="135"/>
      <c r="BC29" s="135"/>
      <c r="BD29" s="127"/>
      <c r="BE29" s="113"/>
      <c r="BF29" s="135"/>
      <c r="BG29" s="135"/>
      <c r="BH29" s="135"/>
      <c r="BI29" s="135"/>
      <c r="BJ29" s="105"/>
      <c r="BK29" s="105"/>
      <c r="BL29" s="135"/>
      <c r="BM29" s="135"/>
      <c r="BN29" s="135"/>
      <c r="BO29" s="135"/>
      <c r="BP29" s="127"/>
      <c r="BQ29" s="17"/>
      <c r="BR29" s="21" t="str">
        <f>IF(CG14=13,CONCATENATE(DB!BE37,"."),CONCATENATE(DB!BA37,"."))</f>
        <v>11.</v>
      </c>
      <c r="BS29" s="22" t="str">
        <f>IF(CG14=13,DB!BF37,DB!X37)</f>
        <v>Kinks</v>
      </c>
      <c r="BT29" s="16">
        <f>IF(CG14=13,DB!BM37,DB!AJ37)</f>
        <v>17</v>
      </c>
      <c r="BU29" s="16"/>
      <c r="BV29" s="16">
        <f>IF(CG14=13,DB!BN37,DB!AL37)</f>
        <v>5</v>
      </c>
      <c r="BW29" s="16"/>
      <c r="BX29" s="16">
        <f>IF(CG14=13,DB!BO37,DB!AN37)</f>
        <v>7</v>
      </c>
      <c r="BY29" s="16"/>
      <c r="BZ29" s="16">
        <f>IF(CG14=13,DB!BP37,DB!AP37)</f>
        <v>5</v>
      </c>
      <c r="CA29" s="16"/>
      <c r="CB29" s="21">
        <f>IF(CG14=13,DB!BQ37,DB!AR37)</f>
        <v>110</v>
      </c>
      <c r="CC29" s="16" t="s">
        <v>20</v>
      </c>
      <c r="CD29" s="22">
        <f>IF(CG14=13,DB!BR37,DB!AU37)</f>
        <v>110</v>
      </c>
      <c r="CE29" s="16"/>
      <c r="CF29" s="21">
        <f>IF(CG14=13,DB!BS37,DB!AX37)</f>
        <v>22</v>
      </c>
    </row>
    <row r="30" spans="1:120" ht="14.45" customHeight="1" x14ac:dyDescent="0.15">
      <c r="A30" s="171"/>
      <c r="B30" s="172"/>
      <c r="C30" s="172"/>
      <c r="D30" s="172"/>
      <c r="E30" s="172"/>
      <c r="F30" s="172"/>
      <c r="G30" s="173"/>
      <c r="H30" s="111"/>
      <c r="I30" s="113"/>
      <c r="J30" s="135"/>
      <c r="K30" s="135"/>
      <c r="L30" s="135"/>
      <c r="M30" s="135"/>
      <c r="N30" s="105"/>
      <c r="O30" s="105"/>
      <c r="P30" s="135"/>
      <c r="Q30" s="135"/>
      <c r="R30" s="135"/>
      <c r="S30" s="135"/>
      <c r="T30" s="127"/>
      <c r="U30" s="113"/>
      <c r="V30" s="135"/>
      <c r="W30" s="135"/>
      <c r="X30" s="135"/>
      <c r="Y30" s="135"/>
      <c r="Z30" s="105"/>
      <c r="AA30" s="105"/>
      <c r="AB30" s="135"/>
      <c r="AC30" s="135"/>
      <c r="AD30" s="135"/>
      <c r="AE30" s="135"/>
      <c r="AF30" s="127"/>
      <c r="AG30" s="113"/>
      <c r="AH30" s="135"/>
      <c r="AI30" s="135"/>
      <c r="AJ30" s="135"/>
      <c r="AK30" s="135"/>
      <c r="AL30" s="105"/>
      <c r="AM30" s="105"/>
      <c r="AN30" s="135"/>
      <c r="AO30" s="135"/>
      <c r="AP30" s="135"/>
      <c r="AQ30" s="135"/>
      <c r="AR30" s="127"/>
      <c r="AS30" s="113"/>
      <c r="AT30" s="135"/>
      <c r="AU30" s="135"/>
      <c r="AV30" s="135"/>
      <c r="AW30" s="135"/>
      <c r="AX30" s="105"/>
      <c r="AY30" s="105"/>
      <c r="AZ30" s="135"/>
      <c r="BA30" s="135"/>
      <c r="BB30" s="135"/>
      <c r="BC30" s="135"/>
      <c r="BD30" s="127"/>
      <c r="BE30" s="113"/>
      <c r="BF30" s="135"/>
      <c r="BG30" s="135"/>
      <c r="BH30" s="135"/>
      <c r="BI30" s="135"/>
      <c r="BJ30" s="105"/>
      <c r="BK30" s="105"/>
      <c r="BL30" s="135"/>
      <c r="BM30" s="135"/>
      <c r="BN30" s="135"/>
      <c r="BO30" s="135"/>
      <c r="BP30" s="127"/>
      <c r="BQ30" s="17"/>
      <c r="BR30" s="21" t="str">
        <f>IF(CG14=13,CONCATENATE(DB!BE38,"."),CONCATENATE(DB!BA38,"."))</f>
        <v>12.</v>
      </c>
      <c r="BS30" s="22" t="str">
        <f>IF(CG14=13,DB!BF38,DB!X38)</f>
        <v>Himbo</v>
      </c>
      <c r="BT30" s="16">
        <f>IF(CG14=13,DB!BM38,DB!AJ38)</f>
        <v>17</v>
      </c>
      <c r="BU30" s="16"/>
      <c r="BV30" s="16">
        <f>IF(CG14=13,DB!BN38,DB!AL38)</f>
        <v>6</v>
      </c>
      <c r="BW30" s="16"/>
      <c r="BX30" s="16">
        <f>IF(CG14=13,DB!BO38,DB!AN38)</f>
        <v>4</v>
      </c>
      <c r="BY30" s="16"/>
      <c r="BZ30" s="16">
        <f>IF(CG14=13,DB!BP38,DB!AP38)</f>
        <v>7</v>
      </c>
      <c r="CA30" s="16"/>
      <c r="CB30" s="21">
        <f>IF(CG14=13,DB!BQ38,DB!AR38)</f>
        <v>108</v>
      </c>
      <c r="CC30" s="16" t="s">
        <v>20</v>
      </c>
      <c r="CD30" s="22">
        <f>IF(CG14=13,DB!BR38,DB!AU38)</f>
        <v>112</v>
      </c>
      <c r="CE30" s="16"/>
      <c r="CF30" s="21">
        <f>IF(CG14=13,DB!BS38,DB!AX38)</f>
        <v>22</v>
      </c>
    </row>
    <row r="31" spans="1:120" ht="14.45" customHeight="1" x14ac:dyDescent="0.15">
      <c r="A31" s="174" t="s">
        <v>32</v>
      </c>
      <c r="B31" s="167"/>
      <c r="C31" s="167"/>
      <c r="D31" s="167"/>
      <c r="E31" s="167"/>
      <c r="F31" s="167"/>
      <c r="G31" s="173"/>
      <c r="H31" s="111"/>
      <c r="I31" s="113"/>
      <c r="J31" s="135"/>
      <c r="K31" s="135"/>
      <c r="L31" s="135"/>
      <c r="M31" s="135"/>
      <c r="N31" s="105"/>
      <c r="O31" s="105"/>
      <c r="P31" s="135"/>
      <c r="Q31" s="135"/>
      <c r="R31" s="135"/>
      <c r="S31" s="135"/>
      <c r="T31" s="127"/>
      <c r="U31" s="113"/>
      <c r="V31" s="135"/>
      <c r="W31" s="135"/>
      <c r="X31" s="135"/>
      <c r="Y31" s="135"/>
      <c r="Z31" s="105"/>
      <c r="AA31" s="105"/>
      <c r="AB31" s="135"/>
      <c r="AC31" s="135"/>
      <c r="AD31" s="135"/>
      <c r="AE31" s="135"/>
      <c r="AF31" s="127"/>
      <c r="AG31" s="113"/>
      <c r="AH31" s="135"/>
      <c r="AI31" s="135"/>
      <c r="AJ31" s="135"/>
      <c r="AK31" s="135"/>
      <c r="AL31" s="105"/>
      <c r="AM31" s="105"/>
      <c r="AN31" s="135"/>
      <c r="AO31" s="135"/>
      <c r="AP31" s="135"/>
      <c r="AQ31" s="135"/>
      <c r="AR31" s="127"/>
      <c r="AS31" s="113"/>
      <c r="AT31" s="135"/>
      <c r="AU31" s="135"/>
      <c r="AV31" s="135"/>
      <c r="AW31" s="135"/>
      <c r="AX31" s="105"/>
      <c r="AY31" s="105"/>
      <c r="AZ31" s="135"/>
      <c r="BA31" s="135"/>
      <c r="BB31" s="135"/>
      <c r="BC31" s="135"/>
      <c r="BD31" s="127"/>
      <c r="BE31" s="113"/>
      <c r="BF31" s="135"/>
      <c r="BG31" s="135"/>
      <c r="BH31" s="135"/>
      <c r="BI31" s="135"/>
      <c r="BJ31" s="105"/>
      <c r="BK31" s="105"/>
      <c r="BL31" s="135"/>
      <c r="BM31" s="135"/>
      <c r="BN31" s="135"/>
      <c r="BO31" s="135"/>
      <c r="BP31" s="127"/>
      <c r="BQ31" s="17"/>
      <c r="BR31" s="21" t="str">
        <f>IF(CG14=13,CONCATENATE(DB!BE39,"."),CONCATENATE(DB!BA39,"."))</f>
        <v>13.</v>
      </c>
      <c r="BS31" s="22" t="str">
        <f>IF(CG14=13,DB!BF39,DB!X39)</f>
        <v>Lions</v>
      </c>
      <c r="BT31" s="16">
        <f>IF(CG14=13,DB!BM39,DB!AJ39)</f>
        <v>17</v>
      </c>
      <c r="BU31" s="16"/>
      <c r="BV31" s="16">
        <f>IF(CG14=13,DB!BN39,DB!AL39)</f>
        <v>4</v>
      </c>
      <c r="BW31" s="16"/>
      <c r="BX31" s="16">
        <f>IF(CG14=13,DB!BO39,DB!AN39)</f>
        <v>7</v>
      </c>
      <c r="BY31" s="16"/>
      <c r="BZ31" s="16">
        <f>IF(CG14=13,DB!BP39,DB!AP39)</f>
        <v>6</v>
      </c>
      <c r="CA31" s="16"/>
      <c r="CB31" s="21">
        <f>IF(CG14=13,DB!BQ39,DB!AR39)</f>
        <v>112</v>
      </c>
      <c r="CC31" s="16" t="s">
        <v>20</v>
      </c>
      <c r="CD31" s="22">
        <f>IF(CG14=13,DB!BR39,DB!AU39)</f>
        <v>115</v>
      </c>
      <c r="CE31" s="16"/>
      <c r="CF31" s="21">
        <f>IF(CG14=13,DB!BS39,DB!AX39)</f>
        <v>19</v>
      </c>
    </row>
    <row r="32" spans="1:120" ht="14.45" customHeight="1" thickBot="1" x14ac:dyDescent="0.2">
      <c r="A32" s="175" t="str">
        <f>DB!I17</f>
        <v>Nemelig</v>
      </c>
      <c r="B32" s="176"/>
      <c r="C32" s="176"/>
      <c r="D32" s="64" t="s">
        <v>20</v>
      </c>
      <c r="E32" s="91" t="str">
        <f>DB!J17</f>
        <v>Anderup</v>
      </c>
      <c r="F32" s="91"/>
      <c r="G32" s="182"/>
      <c r="H32" s="111"/>
      <c r="I32" s="116" t="str">
        <f>CJ11</f>
        <v/>
      </c>
      <c r="J32" s="114"/>
      <c r="K32" s="114"/>
      <c r="L32" s="114"/>
      <c r="M32" s="114"/>
      <c r="N32" s="114"/>
      <c r="O32" s="114" t="str">
        <f>CJ12</f>
        <v/>
      </c>
      <c r="P32" s="114"/>
      <c r="Q32" s="114"/>
      <c r="R32" s="114"/>
      <c r="S32" s="114"/>
      <c r="T32" s="115"/>
      <c r="U32" s="116" t="str">
        <f>CJ13</f>
        <v/>
      </c>
      <c r="V32" s="114"/>
      <c r="W32" s="114"/>
      <c r="X32" s="114"/>
      <c r="Y32" s="114"/>
      <c r="Z32" s="114"/>
      <c r="AA32" s="114" t="str">
        <f>CJ14</f>
        <v/>
      </c>
      <c r="AB32" s="114"/>
      <c r="AC32" s="114"/>
      <c r="AD32" s="114"/>
      <c r="AE32" s="114"/>
      <c r="AF32" s="115"/>
      <c r="AG32" s="116" t="str">
        <f>CJ15</f>
        <v/>
      </c>
      <c r="AH32" s="114"/>
      <c r="AI32" s="114"/>
      <c r="AJ32" s="114"/>
      <c r="AK32" s="114"/>
      <c r="AL32" s="114"/>
      <c r="AM32" s="114" t="str">
        <f>CJ16</f>
        <v/>
      </c>
      <c r="AN32" s="114"/>
      <c r="AO32" s="114"/>
      <c r="AP32" s="114"/>
      <c r="AQ32" s="114"/>
      <c r="AR32" s="115"/>
      <c r="AS32" s="116" t="str">
        <f>CJ17</f>
        <v/>
      </c>
      <c r="AT32" s="114"/>
      <c r="AU32" s="114"/>
      <c r="AV32" s="114"/>
      <c r="AW32" s="114"/>
      <c r="AX32" s="114"/>
      <c r="AY32" s="114" t="str">
        <f>CJ18</f>
        <v/>
      </c>
      <c r="AZ32" s="114"/>
      <c r="BA32" s="114"/>
      <c r="BB32" s="114"/>
      <c r="BC32" s="114"/>
      <c r="BD32" s="115"/>
      <c r="BE32" s="116" t="str">
        <f>CJ19</f>
        <v/>
      </c>
      <c r="BF32" s="114"/>
      <c r="BG32" s="114"/>
      <c r="BH32" s="114"/>
      <c r="BI32" s="114"/>
      <c r="BJ32" s="114"/>
      <c r="BK32" s="114" t="str">
        <f>CJ20</f>
        <v/>
      </c>
      <c r="BL32" s="114"/>
      <c r="BM32" s="114"/>
      <c r="BN32" s="114"/>
      <c r="BO32" s="114"/>
      <c r="BP32" s="115"/>
      <c r="BQ32" s="17"/>
      <c r="BR32" s="21" t="str">
        <f>IF(CG14=13,CONCATENATE(DB!BE40,"."),CONCATENATE(DB!BA40,"."))</f>
        <v>14.</v>
      </c>
      <c r="BS32" s="22" t="str">
        <f>IF(CG14=13,DB!BF40,DB!X40)</f>
        <v>Zico</v>
      </c>
      <c r="BT32" s="16">
        <f>IF(CG14=13,DB!BM40,DB!AJ40)</f>
        <v>17</v>
      </c>
      <c r="BU32" s="16"/>
      <c r="BV32" s="16">
        <f>IF(CG14=13,DB!BN40,DB!AL40)</f>
        <v>4</v>
      </c>
      <c r="BW32" s="16"/>
      <c r="BX32" s="16">
        <f>IF(CG14=13,DB!BO40,DB!AN40)</f>
        <v>7</v>
      </c>
      <c r="BY32" s="16"/>
      <c r="BZ32" s="16">
        <f>IF(CG14=13,DB!BP40,DB!AP40)</f>
        <v>6</v>
      </c>
      <c r="CA32" s="16"/>
      <c r="CB32" s="21">
        <f>IF(CG14=13,DB!BQ40,DB!AR40)</f>
        <v>108</v>
      </c>
      <c r="CC32" s="16" t="s">
        <v>20</v>
      </c>
      <c r="CD32" s="22">
        <f>IF(CG14=13,DB!BR40,DB!AU40)</f>
        <v>111</v>
      </c>
      <c r="CE32" s="16"/>
      <c r="CF32" s="21">
        <f>IF(CG14=13,DB!BS40,DB!AX40)</f>
        <v>19</v>
      </c>
    </row>
    <row r="33" spans="1:84" ht="14.45" customHeight="1" thickTop="1" thickBot="1" x14ac:dyDescent="0.2">
      <c r="A33" s="175" t="str">
        <f>DB!I18</f>
        <v>Culopip</v>
      </c>
      <c r="B33" s="176"/>
      <c r="C33" s="176"/>
      <c r="D33" s="64" t="s">
        <v>20</v>
      </c>
      <c r="E33" s="91" t="str">
        <f>DB!J18</f>
        <v>MFP</v>
      </c>
      <c r="F33" s="91"/>
      <c r="G33" s="178"/>
      <c r="H33" s="23" t="s">
        <v>22</v>
      </c>
      <c r="I33" s="153">
        <v>1</v>
      </c>
      <c r="J33" s="150"/>
      <c r="K33" s="151" t="s">
        <v>19</v>
      </c>
      <c r="L33" s="152"/>
      <c r="M33" s="153">
        <v>2</v>
      </c>
      <c r="N33" s="154"/>
      <c r="O33" s="153">
        <v>1</v>
      </c>
      <c r="P33" s="150"/>
      <c r="Q33" s="151" t="s">
        <v>19</v>
      </c>
      <c r="R33" s="152"/>
      <c r="S33" s="153">
        <v>2</v>
      </c>
      <c r="T33" s="154"/>
      <c r="U33" s="149">
        <v>1</v>
      </c>
      <c r="V33" s="150"/>
      <c r="W33" s="151" t="s">
        <v>19</v>
      </c>
      <c r="X33" s="152"/>
      <c r="Y33" s="153">
        <v>2</v>
      </c>
      <c r="Z33" s="154"/>
      <c r="AA33" s="153">
        <v>1</v>
      </c>
      <c r="AB33" s="150"/>
      <c r="AC33" s="151" t="s">
        <v>19</v>
      </c>
      <c r="AD33" s="152"/>
      <c r="AE33" s="153">
        <v>2</v>
      </c>
      <c r="AF33" s="154"/>
      <c r="AG33" s="149">
        <v>1</v>
      </c>
      <c r="AH33" s="150"/>
      <c r="AI33" s="151" t="s">
        <v>19</v>
      </c>
      <c r="AJ33" s="152"/>
      <c r="AK33" s="153">
        <v>2</v>
      </c>
      <c r="AL33" s="154"/>
      <c r="AM33" s="153">
        <v>1</v>
      </c>
      <c r="AN33" s="150"/>
      <c r="AO33" s="151" t="s">
        <v>19</v>
      </c>
      <c r="AP33" s="152"/>
      <c r="AQ33" s="153">
        <v>2</v>
      </c>
      <c r="AR33" s="154"/>
      <c r="AS33" s="149">
        <v>1</v>
      </c>
      <c r="AT33" s="150"/>
      <c r="AU33" s="151" t="s">
        <v>19</v>
      </c>
      <c r="AV33" s="152"/>
      <c r="AW33" s="153">
        <v>2</v>
      </c>
      <c r="AX33" s="154"/>
      <c r="AY33" s="153">
        <v>1</v>
      </c>
      <c r="AZ33" s="150"/>
      <c r="BA33" s="151" t="s">
        <v>19</v>
      </c>
      <c r="BB33" s="152"/>
      <c r="BC33" s="153">
        <v>2</v>
      </c>
      <c r="BD33" s="154"/>
      <c r="BE33" s="149">
        <v>1</v>
      </c>
      <c r="BF33" s="150"/>
      <c r="BG33" s="151" t="s">
        <v>19</v>
      </c>
      <c r="BH33" s="152"/>
      <c r="BI33" s="153">
        <v>2</v>
      </c>
      <c r="BJ33" s="154"/>
      <c r="BK33" s="153">
        <v>1</v>
      </c>
      <c r="BL33" s="150"/>
      <c r="BM33" s="151" t="s">
        <v>19</v>
      </c>
      <c r="BN33" s="152"/>
      <c r="BO33" s="153">
        <v>2</v>
      </c>
      <c r="BP33" s="154"/>
      <c r="BQ33" s="24"/>
      <c r="BR33" s="21" t="str">
        <f>IF(CG14=13,CONCATENATE(DB!BE41,"."),CONCATENATE(DB!BA41,"."))</f>
        <v>15.</v>
      </c>
      <c r="BS33" s="22" t="str">
        <f>IF(CG14=13,DB!BF41,DB!X41)</f>
        <v>Agger</v>
      </c>
      <c r="BT33" s="16">
        <f>IF(CG14=13,DB!BM41,DB!AJ41)</f>
        <v>17</v>
      </c>
      <c r="BU33" s="16"/>
      <c r="BV33" s="16">
        <f>IF(CG14=13,DB!BN41,DB!AL41)</f>
        <v>5</v>
      </c>
      <c r="BW33" s="16"/>
      <c r="BX33" s="16">
        <f>IF(CG14=13,DB!BO41,DB!AN41)</f>
        <v>4</v>
      </c>
      <c r="BY33" s="16"/>
      <c r="BZ33" s="16">
        <f>IF(CG14=13,DB!BP41,DB!AP41)</f>
        <v>8</v>
      </c>
      <c r="CA33" s="16"/>
      <c r="CB33" s="21">
        <f>IF(CG14=13,DB!BQ41,DB!AR41)</f>
        <v>108</v>
      </c>
      <c r="CC33" s="16" t="s">
        <v>20</v>
      </c>
      <c r="CD33" s="22">
        <f>IF(CG14=13,DB!BR41,DB!AU41)</f>
        <v>113</v>
      </c>
      <c r="CE33" s="16"/>
      <c r="CF33" s="21">
        <f>IF(CG14=13,DB!BS41,DB!AX41)</f>
        <v>19</v>
      </c>
    </row>
    <row r="34" spans="1:84" ht="14.45" customHeight="1" x14ac:dyDescent="0.15">
      <c r="A34" s="175" t="str">
        <f>DB!I19</f>
        <v>Livpool</v>
      </c>
      <c r="B34" s="176"/>
      <c r="C34" s="176"/>
      <c r="D34" s="64" t="s">
        <v>20</v>
      </c>
      <c r="E34" s="91" t="str">
        <f>DB!J19</f>
        <v>Laplace</v>
      </c>
      <c r="F34" s="91"/>
      <c r="G34" s="178"/>
      <c r="H34" s="39">
        <f t="shared" ref="H34:H46" si="31">IF(H11&lt;&gt;"",H11,"")</f>
        <v>1</v>
      </c>
      <c r="I34" s="160">
        <f t="shared" ref="I34:I46" si="32">IF(CM15=1,1,"")</f>
        <v>1</v>
      </c>
      <c r="J34" s="161"/>
      <c r="K34" s="162" t="str">
        <f t="shared" ref="K34:K46" si="33">IF(CM15="X","X","")</f>
        <v/>
      </c>
      <c r="L34" s="161"/>
      <c r="M34" s="162" t="str">
        <f t="shared" ref="M34:M46" si="34">IF(CM15=2,2,"")</f>
        <v/>
      </c>
      <c r="N34" s="163"/>
      <c r="O34" s="164">
        <f t="shared" ref="O34:O46" si="35">IF(CP15=1,1,"")</f>
        <v>1</v>
      </c>
      <c r="P34" s="161"/>
      <c r="Q34" s="162" t="str">
        <f t="shared" ref="Q34:Q46" si="36">IF(CP15="X","X","")</f>
        <v/>
      </c>
      <c r="R34" s="161"/>
      <c r="S34" s="162" t="str">
        <f t="shared" ref="S34:S46" si="37">IF(CP15=2,2,"")</f>
        <v/>
      </c>
      <c r="T34" s="163"/>
      <c r="U34" s="118">
        <f t="shared" ref="U34:U46" si="38">IF(CS15=1,1,"")</f>
        <v>1</v>
      </c>
      <c r="V34" s="102"/>
      <c r="W34" s="121" t="str">
        <f t="shared" ref="W34:W46" si="39">IF(CS15="X","X","")</f>
        <v/>
      </c>
      <c r="X34" s="96"/>
      <c r="Y34" s="95" t="str">
        <f t="shared" ref="Y34:Y46" si="40">IF(CS15=2,2,"")</f>
        <v/>
      </c>
      <c r="Z34" s="96"/>
      <c r="AA34" s="118">
        <f t="shared" ref="AA34:AA46" si="41">IF(CV15=1,1,"")</f>
        <v>1</v>
      </c>
      <c r="AB34" s="102"/>
      <c r="AC34" s="121" t="str">
        <f t="shared" ref="AC34:AC46" si="42">IF(CV15="X","X","")</f>
        <v/>
      </c>
      <c r="AD34" s="96"/>
      <c r="AE34" s="121" t="str">
        <f t="shared" ref="AE34:AE46" si="43">IF(CV15=2,2,"")</f>
        <v/>
      </c>
      <c r="AF34" s="103"/>
      <c r="AG34" s="118">
        <f t="shared" ref="AG34:AG46" si="44">IF(CY15=1,1,"")</f>
        <v>1</v>
      </c>
      <c r="AH34" s="102"/>
      <c r="AI34" s="121" t="str">
        <f t="shared" ref="AI34:AI46" si="45">IF(CY15="X","X","")</f>
        <v/>
      </c>
      <c r="AJ34" s="96"/>
      <c r="AK34" s="95" t="str">
        <f t="shared" ref="AK34:AK46" si="46">IF(CY15=2,2,"")</f>
        <v/>
      </c>
      <c r="AL34" s="96"/>
      <c r="AM34" s="118">
        <f t="shared" ref="AM34:AM46" si="47">IF(DB15=1,1,"")</f>
        <v>1</v>
      </c>
      <c r="AN34" s="102"/>
      <c r="AO34" s="121" t="str">
        <f t="shared" ref="AO34:AO46" si="48">IF(DB15="X","X","")</f>
        <v/>
      </c>
      <c r="AP34" s="96"/>
      <c r="AQ34" s="121" t="str">
        <f t="shared" ref="AQ34:AQ46" si="49">IF(DB15=2,2,"")</f>
        <v/>
      </c>
      <c r="AR34" s="103"/>
      <c r="AS34" s="118">
        <f t="shared" ref="AS34:AS46" si="50">IF(DE15=1,1,"")</f>
        <v>1</v>
      </c>
      <c r="AT34" s="102"/>
      <c r="AU34" s="121" t="str">
        <f t="shared" ref="AU34:AU46" si="51">IF(DE15="X","X","")</f>
        <v/>
      </c>
      <c r="AV34" s="96"/>
      <c r="AW34" s="95" t="str">
        <f t="shared" ref="AW34:AW46" si="52">IF(DE15=2,2,"")</f>
        <v/>
      </c>
      <c r="AX34" s="96"/>
      <c r="AY34" s="118">
        <f t="shared" ref="AY34:AY46" si="53">IF(DH15=1,1,"")</f>
        <v>1</v>
      </c>
      <c r="AZ34" s="102"/>
      <c r="BA34" s="121" t="str">
        <f t="shared" ref="BA34:BA46" si="54">IF(DH15="X","X","")</f>
        <v/>
      </c>
      <c r="BB34" s="96"/>
      <c r="BC34" s="121" t="str">
        <f t="shared" ref="BC34:BC46" si="55">IF(DH15=2,2,"")</f>
        <v/>
      </c>
      <c r="BD34" s="103"/>
      <c r="BE34" s="118">
        <f t="shared" ref="BE34:BE46" si="56">IF(DK15=1,1,"")</f>
        <v>1</v>
      </c>
      <c r="BF34" s="102"/>
      <c r="BG34" s="121" t="str">
        <f t="shared" ref="BG34:BG46" si="57">IF(DK15="X","X","")</f>
        <v/>
      </c>
      <c r="BH34" s="96"/>
      <c r="BI34" s="95" t="str">
        <f t="shared" ref="BI34:BI46" si="58">IF(DK15=2,2,"")</f>
        <v/>
      </c>
      <c r="BJ34" s="96"/>
      <c r="BK34" s="118">
        <f t="shared" ref="BK34:BK46" si="59">IF(DN15=1,1,"")</f>
        <v>1</v>
      </c>
      <c r="BL34" s="102"/>
      <c r="BM34" s="121" t="str">
        <f t="shared" ref="BM34:BM46" si="60">IF(DN15="X","X","")</f>
        <v/>
      </c>
      <c r="BN34" s="96"/>
      <c r="BO34" s="121" t="str">
        <f t="shared" ref="BO34:BO46" si="61">IF(DN15=2,2,"")</f>
        <v/>
      </c>
      <c r="BP34" s="103"/>
      <c r="BQ34" s="25"/>
      <c r="BR34" s="21" t="str">
        <f>IF(CG14=13,CONCATENATE(DB!BE42,"."),CONCATENATE(DB!BA42,"."))</f>
        <v>16.</v>
      </c>
      <c r="BS34" s="22" t="str">
        <f>IF(CG14=13,DB!BF42,DB!X42)</f>
        <v>MFP</v>
      </c>
      <c r="BT34" s="16">
        <f>IF(CG14=13,DB!BM42,DB!AJ42)</f>
        <v>17</v>
      </c>
      <c r="BU34" s="16"/>
      <c r="BV34" s="16">
        <f>IF(CG14=13,DB!BN42,DB!AL42)</f>
        <v>5</v>
      </c>
      <c r="BW34" s="16"/>
      <c r="BX34" s="16">
        <f>IF(CG14=13,DB!BO42,DB!AN42)</f>
        <v>4</v>
      </c>
      <c r="BY34" s="16"/>
      <c r="BZ34" s="16">
        <f>IF(CG14=13,DB!BP42,DB!AP42)</f>
        <v>8</v>
      </c>
      <c r="CA34" s="16"/>
      <c r="CB34" s="21">
        <f>IF(CG14=13,DB!BQ42,DB!AR42)</f>
        <v>106</v>
      </c>
      <c r="CC34" s="16" t="s">
        <v>20</v>
      </c>
      <c r="CD34" s="22">
        <f>IF(CG14=13,DB!BR42,DB!AU42)</f>
        <v>109</v>
      </c>
      <c r="CE34" s="16"/>
      <c r="CF34" s="21">
        <f>IF(CG14=13,DB!BS42,DB!AX42)</f>
        <v>19</v>
      </c>
    </row>
    <row r="35" spans="1:84" ht="14.45" customHeight="1" x14ac:dyDescent="0.15">
      <c r="A35" s="175" t="str">
        <f>DB!I20</f>
        <v>Himbo</v>
      </c>
      <c r="B35" s="176"/>
      <c r="C35" s="176"/>
      <c r="D35" s="64" t="s">
        <v>20</v>
      </c>
      <c r="E35" s="91" t="str">
        <f>DB!J20</f>
        <v>Tøfting</v>
      </c>
      <c r="F35" s="91"/>
      <c r="G35" s="178"/>
      <c r="H35" s="40">
        <f t="shared" si="31"/>
        <v>2</v>
      </c>
      <c r="I35" s="119" t="str">
        <f t="shared" si="32"/>
        <v/>
      </c>
      <c r="J35" s="120"/>
      <c r="K35" s="122" t="str">
        <f t="shared" si="33"/>
        <v/>
      </c>
      <c r="L35" s="120"/>
      <c r="M35" s="122">
        <f t="shared" si="34"/>
        <v>2</v>
      </c>
      <c r="N35" s="123"/>
      <c r="O35" s="124" t="str">
        <f t="shared" si="35"/>
        <v/>
      </c>
      <c r="P35" s="120"/>
      <c r="Q35" s="122" t="str">
        <f t="shared" si="36"/>
        <v/>
      </c>
      <c r="R35" s="120"/>
      <c r="S35" s="122">
        <f t="shared" si="37"/>
        <v>2</v>
      </c>
      <c r="T35" s="123"/>
      <c r="U35" s="124">
        <f t="shared" si="38"/>
        <v>1</v>
      </c>
      <c r="V35" s="125"/>
      <c r="W35" s="122" t="str">
        <f t="shared" si="39"/>
        <v/>
      </c>
      <c r="X35" s="120"/>
      <c r="Y35" s="119" t="str">
        <f t="shared" si="40"/>
        <v/>
      </c>
      <c r="Z35" s="120"/>
      <c r="AA35" s="124" t="str">
        <f t="shared" si="41"/>
        <v/>
      </c>
      <c r="AB35" s="125"/>
      <c r="AC35" s="122" t="str">
        <f t="shared" si="42"/>
        <v/>
      </c>
      <c r="AD35" s="120"/>
      <c r="AE35" s="122">
        <f t="shared" si="43"/>
        <v>2</v>
      </c>
      <c r="AF35" s="123"/>
      <c r="AG35" s="124" t="str">
        <f t="shared" si="44"/>
        <v/>
      </c>
      <c r="AH35" s="125"/>
      <c r="AI35" s="122" t="str">
        <f t="shared" si="45"/>
        <v/>
      </c>
      <c r="AJ35" s="120"/>
      <c r="AK35" s="119">
        <f t="shared" si="46"/>
        <v>2</v>
      </c>
      <c r="AL35" s="120"/>
      <c r="AM35" s="124" t="str">
        <f t="shared" si="47"/>
        <v/>
      </c>
      <c r="AN35" s="125"/>
      <c r="AO35" s="122" t="str">
        <f t="shared" si="48"/>
        <v/>
      </c>
      <c r="AP35" s="120"/>
      <c r="AQ35" s="122">
        <f t="shared" si="49"/>
        <v>2</v>
      </c>
      <c r="AR35" s="123"/>
      <c r="AS35" s="124" t="str">
        <f t="shared" si="50"/>
        <v/>
      </c>
      <c r="AT35" s="125"/>
      <c r="AU35" s="122" t="str">
        <f t="shared" si="51"/>
        <v/>
      </c>
      <c r="AV35" s="120"/>
      <c r="AW35" s="119">
        <f t="shared" si="52"/>
        <v>2</v>
      </c>
      <c r="AX35" s="120"/>
      <c r="AY35" s="124" t="str">
        <f t="shared" si="53"/>
        <v/>
      </c>
      <c r="AZ35" s="125"/>
      <c r="BA35" s="122" t="str">
        <f t="shared" si="54"/>
        <v/>
      </c>
      <c r="BB35" s="120"/>
      <c r="BC35" s="122">
        <f t="shared" si="55"/>
        <v>2</v>
      </c>
      <c r="BD35" s="123"/>
      <c r="BE35" s="124" t="str">
        <f t="shared" si="56"/>
        <v/>
      </c>
      <c r="BF35" s="125"/>
      <c r="BG35" s="122" t="str">
        <f t="shared" si="57"/>
        <v/>
      </c>
      <c r="BH35" s="120"/>
      <c r="BI35" s="119">
        <f t="shared" si="58"/>
        <v>2</v>
      </c>
      <c r="BJ35" s="120"/>
      <c r="BK35" s="124" t="str">
        <f t="shared" si="59"/>
        <v/>
      </c>
      <c r="BL35" s="125"/>
      <c r="BM35" s="122" t="str">
        <f t="shared" si="60"/>
        <v/>
      </c>
      <c r="BN35" s="120"/>
      <c r="BO35" s="122">
        <f t="shared" si="61"/>
        <v>2</v>
      </c>
      <c r="BP35" s="123"/>
      <c r="BQ35" s="25"/>
      <c r="BR35" s="21" t="str">
        <f>IF(CG14=13,CONCATENATE(DB!BE43,"."),CONCATENATE(DB!BA43,"."))</f>
        <v>17.</v>
      </c>
      <c r="BS35" s="22" t="str">
        <f>IF(CG14=13,DB!BF43,DB!X43)</f>
        <v>Kailua</v>
      </c>
      <c r="BT35" s="16">
        <f>IF(CG14=13,DB!BM43,DB!AJ43)</f>
        <v>17</v>
      </c>
      <c r="BU35" s="16"/>
      <c r="BV35" s="16">
        <f>IF(CG14=13,DB!BN43,DB!AL43)</f>
        <v>4</v>
      </c>
      <c r="BW35" s="16"/>
      <c r="BX35" s="16">
        <f>IF(CG14=13,DB!BO43,DB!AN43)</f>
        <v>6</v>
      </c>
      <c r="BY35" s="16"/>
      <c r="BZ35" s="16">
        <f>IF(CG14=13,DB!BP43,DB!AP43)</f>
        <v>7</v>
      </c>
      <c r="CA35" s="16"/>
      <c r="CB35" s="21">
        <f>IF(CG14=13,DB!BQ43,DB!AR43)</f>
        <v>106</v>
      </c>
      <c r="CC35" s="16" t="s">
        <v>20</v>
      </c>
      <c r="CD35" s="22">
        <f>IF(CG14=13,DB!BR43,DB!AU43)</f>
        <v>111</v>
      </c>
      <c r="CE35" s="16"/>
      <c r="CF35" s="21">
        <f>IF(CG14=13,DB!BS43,DB!AX43)</f>
        <v>18</v>
      </c>
    </row>
    <row r="36" spans="1:84" ht="14.45" customHeight="1" thickBot="1" x14ac:dyDescent="0.2">
      <c r="A36" s="175" t="str">
        <f>DB!I21</f>
        <v>Far</v>
      </c>
      <c r="B36" s="176"/>
      <c r="C36" s="176"/>
      <c r="D36" s="64" t="s">
        <v>20</v>
      </c>
      <c r="E36" s="91" t="str">
        <f>DB!J21</f>
        <v>Kinks</v>
      </c>
      <c r="F36" s="91"/>
      <c r="G36" s="178"/>
      <c r="H36" s="41">
        <f t="shared" si="31"/>
        <v>1</v>
      </c>
      <c r="I36" s="132" t="str">
        <f t="shared" si="32"/>
        <v/>
      </c>
      <c r="J36" s="131"/>
      <c r="K36" s="130" t="str">
        <f t="shared" si="33"/>
        <v/>
      </c>
      <c r="L36" s="131"/>
      <c r="M36" s="130">
        <f t="shared" si="34"/>
        <v>2</v>
      </c>
      <c r="N36" s="147"/>
      <c r="O36" s="128">
        <f t="shared" si="35"/>
        <v>1</v>
      </c>
      <c r="P36" s="131"/>
      <c r="Q36" s="130" t="str">
        <f t="shared" si="36"/>
        <v/>
      </c>
      <c r="R36" s="131"/>
      <c r="S36" s="130" t="str">
        <f t="shared" si="37"/>
        <v/>
      </c>
      <c r="T36" s="147"/>
      <c r="U36" s="128" t="str">
        <f t="shared" si="38"/>
        <v/>
      </c>
      <c r="V36" s="129"/>
      <c r="W36" s="130" t="str">
        <f t="shared" si="39"/>
        <v>X</v>
      </c>
      <c r="X36" s="131"/>
      <c r="Y36" s="132" t="str">
        <f t="shared" si="40"/>
        <v/>
      </c>
      <c r="Z36" s="131"/>
      <c r="AA36" s="128" t="str">
        <f t="shared" si="41"/>
        <v/>
      </c>
      <c r="AB36" s="129"/>
      <c r="AC36" s="130" t="str">
        <f t="shared" si="42"/>
        <v/>
      </c>
      <c r="AD36" s="131"/>
      <c r="AE36" s="130">
        <f t="shared" si="43"/>
        <v>2</v>
      </c>
      <c r="AF36" s="147"/>
      <c r="AG36" s="128">
        <f t="shared" si="44"/>
        <v>1</v>
      </c>
      <c r="AH36" s="129"/>
      <c r="AI36" s="130" t="str">
        <f t="shared" si="45"/>
        <v/>
      </c>
      <c r="AJ36" s="131"/>
      <c r="AK36" s="132" t="str">
        <f t="shared" si="46"/>
        <v/>
      </c>
      <c r="AL36" s="131"/>
      <c r="AM36" s="128">
        <f t="shared" si="47"/>
        <v>1</v>
      </c>
      <c r="AN36" s="129"/>
      <c r="AO36" s="130" t="str">
        <f t="shared" si="48"/>
        <v/>
      </c>
      <c r="AP36" s="131"/>
      <c r="AQ36" s="130" t="str">
        <f t="shared" si="49"/>
        <v/>
      </c>
      <c r="AR36" s="147"/>
      <c r="AS36" s="128">
        <f t="shared" si="50"/>
        <v>1</v>
      </c>
      <c r="AT36" s="129"/>
      <c r="AU36" s="130" t="str">
        <f t="shared" si="51"/>
        <v/>
      </c>
      <c r="AV36" s="131"/>
      <c r="AW36" s="132" t="str">
        <f t="shared" si="52"/>
        <v/>
      </c>
      <c r="AX36" s="131"/>
      <c r="AY36" s="128" t="str">
        <f t="shared" si="53"/>
        <v/>
      </c>
      <c r="AZ36" s="129"/>
      <c r="BA36" s="130" t="str">
        <f t="shared" si="54"/>
        <v/>
      </c>
      <c r="BB36" s="131"/>
      <c r="BC36" s="130">
        <f t="shared" si="55"/>
        <v>2</v>
      </c>
      <c r="BD36" s="147"/>
      <c r="BE36" s="128">
        <f t="shared" si="56"/>
        <v>1</v>
      </c>
      <c r="BF36" s="129"/>
      <c r="BG36" s="130" t="str">
        <f t="shared" si="57"/>
        <v/>
      </c>
      <c r="BH36" s="131"/>
      <c r="BI36" s="132" t="str">
        <f t="shared" si="58"/>
        <v/>
      </c>
      <c r="BJ36" s="131"/>
      <c r="BK36" s="128" t="str">
        <f t="shared" si="59"/>
        <v/>
      </c>
      <c r="BL36" s="129"/>
      <c r="BM36" s="130" t="str">
        <f t="shared" si="60"/>
        <v>X</v>
      </c>
      <c r="BN36" s="131"/>
      <c r="BO36" s="130" t="str">
        <f t="shared" si="61"/>
        <v/>
      </c>
      <c r="BP36" s="147"/>
      <c r="BQ36" s="25"/>
      <c r="BR36" s="21" t="str">
        <f>IF(CG14=13,CONCATENATE(DB!BE44,"."),CONCATENATE(DB!BA44,"."))</f>
        <v>18.</v>
      </c>
      <c r="BS36" s="22" t="str">
        <f>IF(CG14=13,DB!BF44,DB!X44)</f>
        <v>Cottee</v>
      </c>
      <c r="BT36" s="16">
        <f>IF(CG14=13,DB!BM44,DB!AJ44)</f>
        <v>17</v>
      </c>
      <c r="BU36" s="16"/>
      <c r="BV36" s="16">
        <f>IF(CG14=13,DB!BN44,DB!AL44)</f>
        <v>4</v>
      </c>
      <c r="BW36" s="16"/>
      <c r="BX36" s="16">
        <f>IF(CG14=13,DB!BO44,DB!AN44)</f>
        <v>5</v>
      </c>
      <c r="BY36" s="16"/>
      <c r="BZ36" s="16">
        <f>IF(CG14=13,DB!BP44,DB!AP44)</f>
        <v>8</v>
      </c>
      <c r="CA36" s="16"/>
      <c r="CB36" s="21">
        <f>IF(CG14=13,DB!BQ44,DB!AR44)</f>
        <v>109</v>
      </c>
      <c r="CC36" s="16" t="s">
        <v>20</v>
      </c>
      <c r="CD36" s="22">
        <f>IF(CG14=13,DB!BR44,DB!AU44)</f>
        <v>111</v>
      </c>
      <c r="CE36" s="16"/>
      <c r="CF36" s="21">
        <f>IF(CG14=13,DB!BS44,DB!AX44)</f>
        <v>17</v>
      </c>
    </row>
    <row r="37" spans="1:84" ht="14.45" customHeight="1" x14ac:dyDescent="0.15">
      <c r="A37" s="175" t="str">
        <f>DB!I22</f>
        <v>Percy</v>
      </c>
      <c r="B37" s="176"/>
      <c r="C37" s="176"/>
      <c r="D37" s="64" t="s">
        <v>20</v>
      </c>
      <c r="E37" s="91" t="str">
        <f>DB!J22</f>
        <v>Cottee</v>
      </c>
      <c r="F37" s="91"/>
      <c r="G37" s="178"/>
      <c r="H37" s="39">
        <f t="shared" si="31"/>
        <v>1</v>
      </c>
      <c r="I37" s="160">
        <f t="shared" si="32"/>
        <v>1</v>
      </c>
      <c r="J37" s="161"/>
      <c r="K37" s="162" t="str">
        <f t="shared" si="33"/>
        <v/>
      </c>
      <c r="L37" s="161"/>
      <c r="M37" s="162" t="str">
        <f t="shared" si="34"/>
        <v/>
      </c>
      <c r="N37" s="163"/>
      <c r="O37" s="164">
        <f t="shared" si="35"/>
        <v>1</v>
      </c>
      <c r="P37" s="161"/>
      <c r="Q37" s="162" t="str">
        <f t="shared" si="36"/>
        <v/>
      </c>
      <c r="R37" s="161"/>
      <c r="S37" s="162" t="str">
        <f t="shared" si="37"/>
        <v/>
      </c>
      <c r="T37" s="163"/>
      <c r="U37" s="140">
        <f t="shared" si="38"/>
        <v>1</v>
      </c>
      <c r="V37" s="141"/>
      <c r="W37" s="142" t="str">
        <f t="shared" si="39"/>
        <v/>
      </c>
      <c r="X37" s="143"/>
      <c r="Y37" s="144" t="str">
        <f t="shared" si="40"/>
        <v/>
      </c>
      <c r="Z37" s="143"/>
      <c r="AA37" s="140" t="str">
        <f t="shared" si="41"/>
        <v/>
      </c>
      <c r="AB37" s="141"/>
      <c r="AC37" s="142" t="str">
        <f t="shared" si="42"/>
        <v>X</v>
      </c>
      <c r="AD37" s="143"/>
      <c r="AE37" s="142" t="str">
        <f t="shared" si="43"/>
        <v/>
      </c>
      <c r="AF37" s="148"/>
      <c r="AG37" s="140">
        <f t="shared" si="44"/>
        <v>1</v>
      </c>
      <c r="AH37" s="141"/>
      <c r="AI37" s="142" t="str">
        <f t="shared" si="45"/>
        <v/>
      </c>
      <c r="AJ37" s="143"/>
      <c r="AK37" s="144" t="str">
        <f t="shared" si="46"/>
        <v/>
      </c>
      <c r="AL37" s="143"/>
      <c r="AM37" s="140">
        <f t="shared" si="47"/>
        <v>1</v>
      </c>
      <c r="AN37" s="141"/>
      <c r="AO37" s="142" t="str">
        <f t="shared" si="48"/>
        <v/>
      </c>
      <c r="AP37" s="143"/>
      <c r="AQ37" s="142" t="str">
        <f t="shared" si="49"/>
        <v/>
      </c>
      <c r="AR37" s="148"/>
      <c r="AS37" s="140">
        <f t="shared" si="50"/>
        <v>1</v>
      </c>
      <c r="AT37" s="141"/>
      <c r="AU37" s="142" t="str">
        <f t="shared" si="51"/>
        <v/>
      </c>
      <c r="AV37" s="143"/>
      <c r="AW37" s="144" t="str">
        <f t="shared" si="52"/>
        <v/>
      </c>
      <c r="AX37" s="143"/>
      <c r="AY37" s="140">
        <f t="shared" si="53"/>
        <v>1</v>
      </c>
      <c r="AZ37" s="141"/>
      <c r="BA37" s="142" t="str">
        <f t="shared" si="54"/>
        <v/>
      </c>
      <c r="BB37" s="143"/>
      <c r="BC37" s="142" t="str">
        <f t="shared" si="55"/>
        <v/>
      </c>
      <c r="BD37" s="148"/>
      <c r="BE37" s="140">
        <f t="shared" si="56"/>
        <v>1</v>
      </c>
      <c r="BF37" s="141"/>
      <c r="BG37" s="142" t="str">
        <f t="shared" si="57"/>
        <v/>
      </c>
      <c r="BH37" s="143"/>
      <c r="BI37" s="144" t="str">
        <f t="shared" si="58"/>
        <v/>
      </c>
      <c r="BJ37" s="143"/>
      <c r="BK37" s="140">
        <f t="shared" si="59"/>
        <v>1</v>
      </c>
      <c r="BL37" s="141"/>
      <c r="BM37" s="142" t="str">
        <f t="shared" si="60"/>
        <v/>
      </c>
      <c r="BN37" s="143"/>
      <c r="BO37" s="142" t="str">
        <f t="shared" si="61"/>
        <v/>
      </c>
      <c r="BP37" s="148"/>
      <c r="BQ37" s="25"/>
      <c r="BR37" s="21" t="str">
        <f>IF(CG14=13,CONCATENATE(DB!BE45,"."),CONCATENATE(DB!BA45,"."))</f>
        <v>19.</v>
      </c>
      <c r="BS37" s="22" t="str">
        <f>IF(CG14=13,DB!BF45,DB!X45)</f>
        <v>Halvor</v>
      </c>
      <c r="BT37" s="16">
        <f>IF(CG14=13,DB!BM45,DB!AJ45)</f>
        <v>17</v>
      </c>
      <c r="BU37" s="16"/>
      <c r="BV37" s="16">
        <f>IF(CG14=13,DB!BN45,DB!AL45)</f>
        <v>4</v>
      </c>
      <c r="BW37" s="16"/>
      <c r="BX37" s="16">
        <f>IF(CG14=13,DB!BO45,DB!AN45)</f>
        <v>5</v>
      </c>
      <c r="BY37" s="16"/>
      <c r="BZ37" s="16">
        <f>IF(CG14=13,DB!BP45,DB!AP45)</f>
        <v>8</v>
      </c>
      <c r="CA37" s="16"/>
      <c r="CB37" s="21">
        <f>IF(CG14=13,DB!BQ45,DB!AR45)</f>
        <v>105</v>
      </c>
      <c r="CC37" s="16" t="s">
        <v>20</v>
      </c>
      <c r="CD37" s="22">
        <f>IF(CG14=13,DB!BR45,DB!AU45)</f>
        <v>112</v>
      </c>
      <c r="CE37" s="16"/>
      <c r="CF37" s="21">
        <f>IF(CG14=13,DB!BS45,DB!AX45)</f>
        <v>17</v>
      </c>
    </row>
    <row r="38" spans="1:84" ht="14.45" customHeight="1" x14ac:dyDescent="0.15">
      <c r="A38" s="175" t="str">
        <f>DB!I23</f>
        <v>Fox</v>
      </c>
      <c r="B38" s="176"/>
      <c r="C38" s="176"/>
      <c r="D38" s="64" t="s">
        <v>20</v>
      </c>
      <c r="E38" s="91" t="str">
        <f>DB!J23</f>
        <v>Zico</v>
      </c>
      <c r="F38" s="91"/>
      <c r="G38" s="178"/>
      <c r="H38" s="40" t="str">
        <f t="shared" si="31"/>
        <v>x</v>
      </c>
      <c r="I38" s="119">
        <f t="shared" si="32"/>
        <v>1</v>
      </c>
      <c r="J38" s="120"/>
      <c r="K38" s="122" t="str">
        <f t="shared" si="33"/>
        <v/>
      </c>
      <c r="L38" s="120"/>
      <c r="M38" s="122" t="str">
        <f t="shared" si="34"/>
        <v/>
      </c>
      <c r="N38" s="123"/>
      <c r="O38" s="124">
        <f t="shared" si="35"/>
        <v>1</v>
      </c>
      <c r="P38" s="120"/>
      <c r="Q38" s="122" t="str">
        <f t="shared" si="36"/>
        <v/>
      </c>
      <c r="R38" s="120"/>
      <c r="S38" s="122" t="str">
        <f t="shared" si="37"/>
        <v/>
      </c>
      <c r="T38" s="123"/>
      <c r="U38" s="124">
        <f t="shared" si="38"/>
        <v>1</v>
      </c>
      <c r="V38" s="125"/>
      <c r="W38" s="122" t="str">
        <f t="shared" si="39"/>
        <v/>
      </c>
      <c r="X38" s="120"/>
      <c r="Y38" s="119" t="str">
        <f t="shared" si="40"/>
        <v/>
      </c>
      <c r="Z38" s="120"/>
      <c r="AA38" s="124">
        <f t="shared" si="41"/>
        <v>1</v>
      </c>
      <c r="AB38" s="125"/>
      <c r="AC38" s="122" t="str">
        <f t="shared" si="42"/>
        <v/>
      </c>
      <c r="AD38" s="120"/>
      <c r="AE38" s="122" t="str">
        <f t="shared" si="43"/>
        <v/>
      </c>
      <c r="AF38" s="123"/>
      <c r="AG38" s="124">
        <f t="shared" si="44"/>
        <v>1</v>
      </c>
      <c r="AH38" s="125"/>
      <c r="AI38" s="122" t="str">
        <f t="shared" si="45"/>
        <v/>
      </c>
      <c r="AJ38" s="120"/>
      <c r="AK38" s="119" t="str">
        <f t="shared" si="46"/>
        <v/>
      </c>
      <c r="AL38" s="120"/>
      <c r="AM38" s="124">
        <f t="shared" si="47"/>
        <v>1</v>
      </c>
      <c r="AN38" s="125"/>
      <c r="AO38" s="122" t="str">
        <f t="shared" si="48"/>
        <v/>
      </c>
      <c r="AP38" s="120"/>
      <c r="AQ38" s="122" t="str">
        <f t="shared" si="49"/>
        <v/>
      </c>
      <c r="AR38" s="123"/>
      <c r="AS38" s="124">
        <f t="shared" si="50"/>
        <v>1</v>
      </c>
      <c r="AT38" s="125"/>
      <c r="AU38" s="122" t="str">
        <f t="shared" si="51"/>
        <v/>
      </c>
      <c r="AV38" s="120"/>
      <c r="AW38" s="119" t="str">
        <f t="shared" si="52"/>
        <v/>
      </c>
      <c r="AX38" s="120"/>
      <c r="AY38" s="124">
        <f t="shared" si="53"/>
        <v>1</v>
      </c>
      <c r="AZ38" s="125"/>
      <c r="BA38" s="122" t="str">
        <f t="shared" si="54"/>
        <v/>
      </c>
      <c r="BB38" s="120"/>
      <c r="BC38" s="122" t="str">
        <f t="shared" si="55"/>
        <v/>
      </c>
      <c r="BD38" s="123"/>
      <c r="BE38" s="124">
        <f t="shared" si="56"/>
        <v>1</v>
      </c>
      <c r="BF38" s="125"/>
      <c r="BG38" s="122" t="str">
        <f t="shared" si="57"/>
        <v/>
      </c>
      <c r="BH38" s="120"/>
      <c r="BI38" s="119" t="str">
        <f t="shared" si="58"/>
        <v/>
      </c>
      <c r="BJ38" s="120"/>
      <c r="BK38" s="124">
        <f t="shared" si="59"/>
        <v>1</v>
      </c>
      <c r="BL38" s="125"/>
      <c r="BM38" s="122" t="str">
        <f t="shared" si="60"/>
        <v/>
      </c>
      <c r="BN38" s="120"/>
      <c r="BO38" s="122" t="str">
        <f t="shared" si="61"/>
        <v/>
      </c>
      <c r="BP38" s="123"/>
      <c r="BQ38" s="25"/>
      <c r="BR38" s="21" t="str">
        <f>IF(CG14=13,CONCATENATE(DB!BE46,"."),CONCATENATE(DB!BA46,"."))</f>
        <v>20.</v>
      </c>
      <c r="BS38" s="22" t="str">
        <f>IF(CG14=13,DB!BF46,DB!X46)</f>
        <v>Livpool</v>
      </c>
      <c r="BT38" s="16">
        <f>IF(CG14=13,DB!BM46,DB!AJ46)</f>
        <v>17</v>
      </c>
      <c r="BU38" s="16"/>
      <c r="BV38" s="16">
        <f>IF(CG14=13,DB!BN46,DB!AL46)</f>
        <v>2</v>
      </c>
      <c r="BW38" s="16"/>
      <c r="BX38" s="16">
        <f>IF(CG14=13,DB!BO46,DB!AN46)</f>
        <v>7</v>
      </c>
      <c r="BY38" s="16"/>
      <c r="BZ38" s="16">
        <f>IF(CG14=13,DB!BP46,DB!AP46)</f>
        <v>8</v>
      </c>
      <c r="CA38" s="16"/>
      <c r="CB38" s="21">
        <f>IF(CG14=13,DB!BQ46,DB!AR46)</f>
        <v>104</v>
      </c>
      <c r="CC38" s="16" t="s">
        <v>20</v>
      </c>
      <c r="CD38" s="22">
        <f>IF(CG14=13,DB!BR46,DB!AU46)</f>
        <v>115</v>
      </c>
      <c r="CE38" s="16"/>
      <c r="CF38" s="21">
        <f>IF(CG14=13,DB!BS46,DB!AX46)</f>
        <v>13</v>
      </c>
    </row>
    <row r="39" spans="1:84" ht="14.45" customHeight="1" thickBot="1" x14ac:dyDescent="0.2">
      <c r="A39" s="175" t="str">
        <f>DB!I24</f>
        <v>Lions</v>
      </c>
      <c r="B39" s="176"/>
      <c r="C39" s="176"/>
      <c r="D39" s="64" t="s">
        <v>20</v>
      </c>
      <c r="E39" s="91" t="str">
        <f>DB!J24</f>
        <v>Kailua</v>
      </c>
      <c r="F39" s="91"/>
      <c r="G39" s="178"/>
      <c r="H39" s="41">
        <f t="shared" si="31"/>
        <v>1</v>
      </c>
      <c r="I39" s="132">
        <f t="shared" si="32"/>
        <v>1</v>
      </c>
      <c r="J39" s="131"/>
      <c r="K39" s="130" t="str">
        <f t="shared" si="33"/>
        <v/>
      </c>
      <c r="L39" s="131"/>
      <c r="M39" s="130" t="str">
        <f t="shared" si="34"/>
        <v/>
      </c>
      <c r="N39" s="147"/>
      <c r="O39" s="128">
        <f t="shared" si="35"/>
        <v>1</v>
      </c>
      <c r="P39" s="131"/>
      <c r="Q39" s="130" t="str">
        <f t="shared" si="36"/>
        <v/>
      </c>
      <c r="R39" s="131"/>
      <c r="S39" s="130" t="str">
        <f t="shared" si="37"/>
        <v/>
      </c>
      <c r="T39" s="147"/>
      <c r="U39" s="128">
        <f t="shared" si="38"/>
        <v>1</v>
      </c>
      <c r="V39" s="129"/>
      <c r="W39" s="130" t="str">
        <f t="shared" si="39"/>
        <v/>
      </c>
      <c r="X39" s="131"/>
      <c r="Y39" s="132" t="str">
        <f t="shared" si="40"/>
        <v/>
      </c>
      <c r="Z39" s="131"/>
      <c r="AA39" s="128">
        <f t="shared" si="41"/>
        <v>1</v>
      </c>
      <c r="AB39" s="129"/>
      <c r="AC39" s="130" t="str">
        <f t="shared" si="42"/>
        <v/>
      </c>
      <c r="AD39" s="131"/>
      <c r="AE39" s="130" t="str">
        <f t="shared" si="43"/>
        <v/>
      </c>
      <c r="AF39" s="147"/>
      <c r="AG39" s="128">
        <f t="shared" si="44"/>
        <v>1</v>
      </c>
      <c r="AH39" s="129"/>
      <c r="AI39" s="130" t="str">
        <f t="shared" si="45"/>
        <v/>
      </c>
      <c r="AJ39" s="131"/>
      <c r="AK39" s="132" t="str">
        <f t="shared" si="46"/>
        <v/>
      </c>
      <c r="AL39" s="131"/>
      <c r="AM39" s="128">
        <f t="shared" si="47"/>
        <v>1</v>
      </c>
      <c r="AN39" s="129"/>
      <c r="AO39" s="130" t="str">
        <f t="shared" si="48"/>
        <v/>
      </c>
      <c r="AP39" s="131"/>
      <c r="AQ39" s="130" t="str">
        <f t="shared" si="49"/>
        <v/>
      </c>
      <c r="AR39" s="147"/>
      <c r="AS39" s="128">
        <f t="shared" si="50"/>
        <v>1</v>
      </c>
      <c r="AT39" s="129"/>
      <c r="AU39" s="130" t="str">
        <f t="shared" si="51"/>
        <v/>
      </c>
      <c r="AV39" s="131"/>
      <c r="AW39" s="132" t="str">
        <f t="shared" si="52"/>
        <v/>
      </c>
      <c r="AX39" s="131"/>
      <c r="AY39" s="128">
        <f t="shared" si="53"/>
        <v>1</v>
      </c>
      <c r="AZ39" s="129"/>
      <c r="BA39" s="130" t="str">
        <f t="shared" si="54"/>
        <v/>
      </c>
      <c r="BB39" s="131"/>
      <c r="BC39" s="130" t="str">
        <f t="shared" si="55"/>
        <v/>
      </c>
      <c r="BD39" s="147"/>
      <c r="BE39" s="128">
        <f t="shared" si="56"/>
        <v>1</v>
      </c>
      <c r="BF39" s="129"/>
      <c r="BG39" s="130" t="str">
        <f t="shared" si="57"/>
        <v/>
      </c>
      <c r="BH39" s="131"/>
      <c r="BI39" s="132" t="str">
        <f t="shared" si="58"/>
        <v/>
      </c>
      <c r="BJ39" s="131"/>
      <c r="BK39" s="128">
        <f t="shared" si="59"/>
        <v>1</v>
      </c>
      <c r="BL39" s="129"/>
      <c r="BM39" s="130" t="str">
        <f t="shared" si="60"/>
        <v/>
      </c>
      <c r="BN39" s="131"/>
      <c r="BO39" s="130" t="str">
        <f t="shared" si="61"/>
        <v/>
      </c>
      <c r="BP39" s="147"/>
      <c r="BQ39" s="25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</row>
    <row r="40" spans="1:84" ht="14.45" customHeight="1" x14ac:dyDescent="0.15">
      <c r="A40" s="175" t="str">
        <f>DB!I25</f>
        <v>Agger</v>
      </c>
      <c r="B40" s="176"/>
      <c r="C40" s="176"/>
      <c r="D40" s="64" t="s">
        <v>20</v>
      </c>
      <c r="E40" s="91" t="str">
        <f>DB!J25</f>
        <v>Halvor</v>
      </c>
      <c r="F40" s="91"/>
      <c r="G40" s="178"/>
      <c r="H40" s="39">
        <f t="shared" si="31"/>
        <v>2</v>
      </c>
      <c r="I40" s="160" t="str">
        <f t="shared" si="32"/>
        <v/>
      </c>
      <c r="J40" s="161"/>
      <c r="K40" s="162" t="str">
        <f t="shared" si="33"/>
        <v/>
      </c>
      <c r="L40" s="161"/>
      <c r="M40" s="162">
        <f t="shared" si="34"/>
        <v>2</v>
      </c>
      <c r="N40" s="163"/>
      <c r="O40" s="164" t="str">
        <f t="shared" si="35"/>
        <v/>
      </c>
      <c r="P40" s="161"/>
      <c r="Q40" s="162" t="str">
        <f t="shared" si="36"/>
        <v/>
      </c>
      <c r="R40" s="161"/>
      <c r="S40" s="162">
        <f t="shared" si="37"/>
        <v>2</v>
      </c>
      <c r="T40" s="163"/>
      <c r="U40" s="140" t="str">
        <f t="shared" si="38"/>
        <v/>
      </c>
      <c r="V40" s="141"/>
      <c r="W40" s="142" t="str">
        <f t="shared" si="39"/>
        <v/>
      </c>
      <c r="X40" s="143"/>
      <c r="Y40" s="144">
        <f t="shared" si="40"/>
        <v>2</v>
      </c>
      <c r="Z40" s="143"/>
      <c r="AA40" s="140">
        <f t="shared" si="41"/>
        <v>1</v>
      </c>
      <c r="AB40" s="141"/>
      <c r="AC40" s="142" t="str">
        <f t="shared" si="42"/>
        <v/>
      </c>
      <c r="AD40" s="143"/>
      <c r="AE40" s="142" t="str">
        <f t="shared" si="43"/>
        <v/>
      </c>
      <c r="AF40" s="148"/>
      <c r="AG40" s="140" t="str">
        <f t="shared" si="44"/>
        <v/>
      </c>
      <c r="AH40" s="141"/>
      <c r="AI40" s="142" t="str">
        <f t="shared" si="45"/>
        <v>X</v>
      </c>
      <c r="AJ40" s="143"/>
      <c r="AK40" s="144" t="str">
        <f t="shared" si="46"/>
        <v/>
      </c>
      <c r="AL40" s="143"/>
      <c r="AM40" s="140" t="str">
        <f t="shared" si="47"/>
        <v/>
      </c>
      <c r="AN40" s="141"/>
      <c r="AO40" s="142" t="str">
        <f t="shared" si="48"/>
        <v/>
      </c>
      <c r="AP40" s="143"/>
      <c r="AQ40" s="142">
        <f t="shared" si="49"/>
        <v>2</v>
      </c>
      <c r="AR40" s="148"/>
      <c r="AS40" s="140" t="str">
        <f t="shared" si="50"/>
        <v/>
      </c>
      <c r="AT40" s="141"/>
      <c r="AU40" s="142" t="str">
        <f t="shared" si="51"/>
        <v/>
      </c>
      <c r="AV40" s="143"/>
      <c r="AW40" s="144">
        <f t="shared" si="52"/>
        <v>2</v>
      </c>
      <c r="AX40" s="143"/>
      <c r="AY40" s="140" t="str">
        <f t="shared" si="53"/>
        <v/>
      </c>
      <c r="AZ40" s="141"/>
      <c r="BA40" s="142" t="str">
        <f t="shared" si="54"/>
        <v>X</v>
      </c>
      <c r="BB40" s="143"/>
      <c r="BC40" s="142" t="str">
        <f t="shared" si="55"/>
        <v/>
      </c>
      <c r="BD40" s="148"/>
      <c r="BE40" s="140" t="str">
        <f t="shared" si="56"/>
        <v/>
      </c>
      <c r="BF40" s="141"/>
      <c r="BG40" s="142" t="str">
        <f t="shared" si="57"/>
        <v/>
      </c>
      <c r="BH40" s="143"/>
      <c r="BI40" s="144">
        <f t="shared" si="58"/>
        <v>2</v>
      </c>
      <c r="BJ40" s="143"/>
      <c r="BK40" s="140" t="str">
        <f t="shared" si="59"/>
        <v/>
      </c>
      <c r="BL40" s="141"/>
      <c r="BM40" s="142" t="str">
        <f t="shared" si="60"/>
        <v/>
      </c>
      <c r="BN40" s="143"/>
      <c r="BO40" s="142">
        <f t="shared" si="61"/>
        <v>2</v>
      </c>
      <c r="BP40" s="148"/>
      <c r="BQ40" s="25"/>
      <c r="BR40" s="184" t="s">
        <v>31</v>
      </c>
      <c r="BS40" s="184"/>
      <c r="BT40" s="184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</row>
    <row r="41" spans="1:84" ht="14.45" customHeight="1" x14ac:dyDescent="0.15">
      <c r="A41" s="175" t="str">
        <f>DB!I26</f>
        <v>Degnen</v>
      </c>
      <c r="B41" s="176"/>
      <c r="C41" s="176"/>
      <c r="D41" s="64" t="s">
        <v>20</v>
      </c>
      <c r="E41" s="91" t="str">
        <f>DB!J26</f>
        <v>IANRUSH</v>
      </c>
      <c r="F41" s="91"/>
      <c r="G41" s="178"/>
      <c r="H41" s="40">
        <f t="shared" si="31"/>
        <v>2</v>
      </c>
      <c r="I41" s="119">
        <f t="shared" si="32"/>
        <v>1</v>
      </c>
      <c r="J41" s="120"/>
      <c r="K41" s="122" t="str">
        <f t="shared" si="33"/>
        <v/>
      </c>
      <c r="L41" s="120"/>
      <c r="M41" s="122" t="str">
        <f t="shared" si="34"/>
        <v/>
      </c>
      <c r="N41" s="123"/>
      <c r="O41" s="124">
        <f t="shared" si="35"/>
        <v>1</v>
      </c>
      <c r="P41" s="120"/>
      <c r="Q41" s="122" t="str">
        <f t="shared" si="36"/>
        <v/>
      </c>
      <c r="R41" s="120"/>
      <c r="S41" s="122" t="str">
        <f t="shared" si="37"/>
        <v/>
      </c>
      <c r="T41" s="123"/>
      <c r="U41" s="124">
        <f t="shared" si="38"/>
        <v>1</v>
      </c>
      <c r="V41" s="125"/>
      <c r="W41" s="122" t="str">
        <f t="shared" si="39"/>
        <v/>
      </c>
      <c r="X41" s="120"/>
      <c r="Y41" s="119" t="str">
        <f t="shared" si="40"/>
        <v/>
      </c>
      <c r="Z41" s="120"/>
      <c r="AA41" s="124">
        <f t="shared" si="41"/>
        <v>1</v>
      </c>
      <c r="AB41" s="125"/>
      <c r="AC41" s="122" t="str">
        <f t="shared" si="42"/>
        <v/>
      </c>
      <c r="AD41" s="120"/>
      <c r="AE41" s="122" t="str">
        <f t="shared" si="43"/>
        <v/>
      </c>
      <c r="AF41" s="123"/>
      <c r="AG41" s="124">
        <f t="shared" si="44"/>
        <v>1</v>
      </c>
      <c r="AH41" s="125"/>
      <c r="AI41" s="122" t="str">
        <f t="shared" si="45"/>
        <v/>
      </c>
      <c r="AJ41" s="120"/>
      <c r="AK41" s="119" t="str">
        <f t="shared" si="46"/>
        <v/>
      </c>
      <c r="AL41" s="120"/>
      <c r="AM41" s="124">
        <f t="shared" si="47"/>
        <v>1</v>
      </c>
      <c r="AN41" s="125"/>
      <c r="AO41" s="122" t="str">
        <f t="shared" si="48"/>
        <v/>
      </c>
      <c r="AP41" s="120"/>
      <c r="AQ41" s="122" t="str">
        <f t="shared" si="49"/>
        <v/>
      </c>
      <c r="AR41" s="123"/>
      <c r="AS41" s="124">
        <f t="shared" si="50"/>
        <v>1</v>
      </c>
      <c r="AT41" s="125"/>
      <c r="AU41" s="122" t="str">
        <f t="shared" si="51"/>
        <v/>
      </c>
      <c r="AV41" s="120"/>
      <c r="AW41" s="119" t="str">
        <f t="shared" si="52"/>
        <v/>
      </c>
      <c r="AX41" s="120"/>
      <c r="AY41" s="124">
        <f t="shared" si="53"/>
        <v>1</v>
      </c>
      <c r="AZ41" s="125"/>
      <c r="BA41" s="122" t="str">
        <f t="shared" si="54"/>
        <v/>
      </c>
      <c r="BB41" s="120"/>
      <c r="BC41" s="122" t="str">
        <f t="shared" si="55"/>
        <v/>
      </c>
      <c r="BD41" s="123"/>
      <c r="BE41" s="124">
        <f t="shared" si="56"/>
        <v>1</v>
      </c>
      <c r="BF41" s="125"/>
      <c r="BG41" s="122" t="str">
        <f t="shared" si="57"/>
        <v/>
      </c>
      <c r="BH41" s="120"/>
      <c r="BI41" s="119" t="str">
        <f t="shared" si="58"/>
        <v/>
      </c>
      <c r="BJ41" s="120"/>
      <c r="BK41" s="124">
        <f t="shared" si="59"/>
        <v>1</v>
      </c>
      <c r="BL41" s="125"/>
      <c r="BM41" s="122" t="str">
        <f t="shared" si="60"/>
        <v/>
      </c>
      <c r="BN41" s="120"/>
      <c r="BO41" s="122" t="str">
        <f t="shared" si="61"/>
        <v/>
      </c>
      <c r="BP41" s="123"/>
      <c r="BQ41" s="25"/>
      <c r="BR41" s="191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</row>
    <row r="42" spans="1:84" ht="14.45" customHeight="1" thickBot="1" x14ac:dyDescent="0.2">
      <c r="A42" s="171"/>
      <c r="B42" s="167"/>
      <c r="C42" s="167"/>
      <c r="D42" s="167"/>
      <c r="E42" s="167"/>
      <c r="F42" s="167"/>
      <c r="G42" s="179"/>
      <c r="H42" s="41">
        <f t="shared" si="31"/>
        <v>2</v>
      </c>
      <c r="I42" s="132" t="str">
        <f t="shared" si="32"/>
        <v/>
      </c>
      <c r="J42" s="131"/>
      <c r="K42" s="130" t="str">
        <f t="shared" si="33"/>
        <v>X</v>
      </c>
      <c r="L42" s="131"/>
      <c r="M42" s="130" t="str">
        <f t="shared" si="34"/>
        <v/>
      </c>
      <c r="N42" s="147"/>
      <c r="O42" s="128">
        <f t="shared" si="35"/>
        <v>1</v>
      </c>
      <c r="P42" s="131"/>
      <c r="Q42" s="130" t="str">
        <f t="shared" si="36"/>
        <v/>
      </c>
      <c r="R42" s="131"/>
      <c r="S42" s="130" t="str">
        <f t="shared" si="37"/>
        <v/>
      </c>
      <c r="T42" s="147"/>
      <c r="U42" s="128" t="str">
        <f t="shared" si="38"/>
        <v/>
      </c>
      <c r="V42" s="129"/>
      <c r="W42" s="130" t="str">
        <f t="shared" si="39"/>
        <v/>
      </c>
      <c r="X42" s="131"/>
      <c r="Y42" s="132">
        <f t="shared" si="40"/>
        <v>2</v>
      </c>
      <c r="Z42" s="131"/>
      <c r="AA42" s="128">
        <f t="shared" si="41"/>
        <v>1</v>
      </c>
      <c r="AB42" s="129"/>
      <c r="AC42" s="130" t="str">
        <f t="shared" si="42"/>
        <v/>
      </c>
      <c r="AD42" s="131"/>
      <c r="AE42" s="130" t="str">
        <f t="shared" si="43"/>
        <v/>
      </c>
      <c r="AF42" s="147"/>
      <c r="AG42" s="128" t="str">
        <f t="shared" si="44"/>
        <v/>
      </c>
      <c r="AH42" s="129"/>
      <c r="AI42" s="130" t="str">
        <f t="shared" si="45"/>
        <v/>
      </c>
      <c r="AJ42" s="131"/>
      <c r="AK42" s="132">
        <f t="shared" si="46"/>
        <v>2</v>
      </c>
      <c r="AL42" s="131"/>
      <c r="AM42" s="128">
        <f t="shared" si="47"/>
        <v>1</v>
      </c>
      <c r="AN42" s="129"/>
      <c r="AO42" s="130" t="str">
        <f t="shared" si="48"/>
        <v/>
      </c>
      <c r="AP42" s="131"/>
      <c r="AQ42" s="130" t="str">
        <f t="shared" si="49"/>
        <v/>
      </c>
      <c r="AR42" s="147"/>
      <c r="AS42" s="128" t="str">
        <f t="shared" si="50"/>
        <v/>
      </c>
      <c r="AT42" s="129"/>
      <c r="AU42" s="130" t="str">
        <f t="shared" si="51"/>
        <v/>
      </c>
      <c r="AV42" s="131"/>
      <c r="AW42" s="132">
        <f t="shared" si="52"/>
        <v>2</v>
      </c>
      <c r="AX42" s="131"/>
      <c r="AY42" s="128">
        <f t="shared" si="53"/>
        <v>1</v>
      </c>
      <c r="AZ42" s="129"/>
      <c r="BA42" s="130" t="str">
        <f t="shared" si="54"/>
        <v/>
      </c>
      <c r="BB42" s="131"/>
      <c r="BC42" s="130" t="str">
        <f t="shared" si="55"/>
        <v/>
      </c>
      <c r="BD42" s="147"/>
      <c r="BE42" s="128">
        <f t="shared" si="56"/>
        <v>1</v>
      </c>
      <c r="BF42" s="129"/>
      <c r="BG42" s="130" t="str">
        <f t="shared" si="57"/>
        <v/>
      </c>
      <c r="BH42" s="131"/>
      <c r="BI42" s="132" t="str">
        <f t="shared" si="58"/>
        <v/>
      </c>
      <c r="BJ42" s="131"/>
      <c r="BK42" s="128">
        <f t="shared" si="59"/>
        <v>1</v>
      </c>
      <c r="BL42" s="129"/>
      <c r="BM42" s="130" t="str">
        <f t="shared" si="60"/>
        <v/>
      </c>
      <c r="BN42" s="131"/>
      <c r="BO42" s="130" t="str">
        <f t="shared" si="61"/>
        <v/>
      </c>
      <c r="BP42" s="147"/>
      <c r="BQ42" s="25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</row>
    <row r="43" spans="1:84" ht="14.45" customHeight="1" x14ac:dyDescent="0.15">
      <c r="A43" s="171"/>
      <c r="B43" s="167"/>
      <c r="C43" s="167"/>
      <c r="D43" s="167"/>
      <c r="E43" s="167"/>
      <c r="F43" s="167"/>
      <c r="G43" s="179"/>
      <c r="H43" s="39">
        <f t="shared" si="31"/>
        <v>1</v>
      </c>
      <c r="I43" s="160">
        <f t="shared" si="32"/>
        <v>1</v>
      </c>
      <c r="J43" s="161"/>
      <c r="K43" s="162" t="str">
        <f t="shared" si="33"/>
        <v/>
      </c>
      <c r="L43" s="161"/>
      <c r="M43" s="162" t="str">
        <f t="shared" si="34"/>
        <v/>
      </c>
      <c r="N43" s="163"/>
      <c r="O43" s="164">
        <f t="shared" si="35"/>
        <v>1</v>
      </c>
      <c r="P43" s="161"/>
      <c r="Q43" s="162" t="str">
        <f t="shared" si="36"/>
        <v/>
      </c>
      <c r="R43" s="161"/>
      <c r="S43" s="162" t="str">
        <f t="shared" si="37"/>
        <v/>
      </c>
      <c r="T43" s="163"/>
      <c r="U43" s="140">
        <f t="shared" si="38"/>
        <v>1</v>
      </c>
      <c r="V43" s="141"/>
      <c r="W43" s="142" t="str">
        <f t="shared" si="39"/>
        <v/>
      </c>
      <c r="X43" s="143"/>
      <c r="Y43" s="144" t="str">
        <f t="shared" si="40"/>
        <v/>
      </c>
      <c r="Z43" s="143"/>
      <c r="AA43" s="140">
        <f t="shared" si="41"/>
        <v>1</v>
      </c>
      <c r="AB43" s="141"/>
      <c r="AC43" s="142" t="str">
        <f t="shared" si="42"/>
        <v/>
      </c>
      <c r="AD43" s="143"/>
      <c r="AE43" s="142" t="str">
        <f t="shared" si="43"/>
        <v/>
      </c>
      <c r="AF43" s="148"/>
      <c r="AG43" s="140">
        <f t="shared" si="44"/>
        <v>1</v>
      </c>
      <c r="AH43" s="141"/>
      <c r="AI43" s="142" t="str">
        <f t="shared" si="45"/>
        <v/>
      </c>
      <c r="AJ43" s="143"/>
      <c r="AK43" s="144" t="str">
        <f t="shared" si="46"/>
        <v/>
      </c>
      <c r="AL43" s="143"/>
      <c r="AM43" s="140">
        <f t="shared" si="47"/>
        <v>1</v>
      </c>
      <c r="AN43" s="141"/>
      <c r="AO43" s="142" t="str">
        <f t="shared" si="48"/>
        <v/>
      </c>
      <c r="AP43" s="143"/>
      <c r="AQ43" s="142" t="str">
        <f t="shared" si="49"/>
        <v/>
      </c>
      <c r="AR43" s="148"/>
      <c r="AS43" s="140">
        <f t="shared" si="50"/>
        <v>1</v>
      </c>
      <c r="AT43" s="141"/>
      <c r="AU43" s="142" t="str">
        <f t="shared" si="51"/>
        <v/>
      </c>
      <c r="AV43" s="143"/>
      <c r="AW43" s="144" t="str">
        <f t="shared" si="52"/>
        <v/>
      </c>
      <c r="AX43" s="143"/>
      <c r="AY43" s="140">
        <f t="shared" si="53"/>
        <v>1</v>
      </c>
      <c r="AZ43" s="141"/>
      <c r="BA43" s="142" t="str">
        <f t="shared" si="54"/>
        <v/>
      </c>
      <c r="BB43" s="143"/>
      <c r="BC43" s="142" t="str">
        <f t="shared" si="55"/>
        <v/>
      </c>
      <c r="BD43" s="148"/>
      <c r="BE43" s="140">
        <f t="shared" si="56"/>
        <v>1</v>
      </c>
      <c r="BF43" s="141"/>
      <c r="BG43" s="142" t="str">
        <f t="shared" si="57"/>
        <v/>
      </c>
      <c r="BH43" s="143"/>
      <c r="BI43" s="144" t="str">
        <f t="shared" si="58"/>
        <v/>
      </c>
      <c r="BJ43" s="143"/>
      <c r="BK43" s="140">
        <f t="shared" si="59"/>
        <v>1</v>
      </c>
      <c r="BL43" s="141"/>
      <c r="BM43" s="142" t="str">
        <f t="shared" si="60"/>
        <v/>
      </c>
      <c r="BN43" s="143"/>
      <c r="BO43" s="142" t="str">
        <f t="shared" si="61"/>
        <v/>
      </c>
      <c r="BP43" s="148"/>
      <c r="BQ43" s="25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</row>
    <row r="44" spans="1:84" ht="14.45" customHeight="1" x14ac:dyDescent="0.15">
      <c r="A44" s="171"/>
      <c r="B44" s="167"/>
      <c r="C44" s="167"/>
      <c r="D44" s="167"/>
      <c r="E44" s="167"/>
      <c r="F44" s="167"/>
      <c r="G44" s="179"/>
      <c r="H44" s="40">
        <f t="shared" si="31"/>
        <v>1</v>
      </c>
      <c r="I44" s="119">
        <f t="shared" si="32"/>
        <v>1</v>
      </c>
      <c r="J44" s="120"/>
      <c r="K44" s="122" t="str">
        <f t="shared" si="33"/>
        <v/>
      </c>
      <c r="L44" s="120"/>
      <c r="M44" s="122" t="str">
        <f t="shared" si="34"/>
        <v/>
      </c>
      <c r="N44" s="123"/>
      <c r="O44" s="124">
        <f t="shared" si="35"/>
        <v>1</v>
      </c>
      <c r="P44" s="120"/>
      <c r="Q44" s="122" t="str">
        <f t="shared" si="36"/>
        <v/>
      </c>
      <c r="R44" s="120"/>
      <c r="S44" s="122" t="str">
        <f t="shared" si="37"/>
        <v/>
      </c>
      <c r="T44" s="123"/>
      <c r="U44" s="124">
        <f t="shared" si="38"/>
        <v>1</v>
      </c>
      <c r="V44" s="125"/>
      <c r="W44" s="122" t="str">
        <f t="shared" si="39"/>
        <v/>
      </c>
      <c r="X44" s="120"/>
      <c r="Y44" s="119" t="str">
        <f t="shared" si="40"/>
        <v/>
      </c>
      <c r="Z44" s="120"/>
      <c r="AA44" s="124">
        <f t="shared" si="41"/>
        <v>1</v>
      </c>
      <c r="AB44" s="125"/>
      <c r="AC44" s="122" t="str">
        <f t="shared" si="42"/>
        <v/>
      </c>
      <c r="AD44" s="120"/>
      <c r="AE44" s="122" t="str">
        <f t="shared" si="43"/>
        <v/>
      </c>
      <c r="AF44" s="123"/>
      <c r="AG44" s="124">
        <f t="shared" si="44"/>
        <v>1</v>
      </c>
      <c r="AH44" s="125"/>
      <c r="AI44" s="122" t="str">
        <f t="shared" si="45"/>
        <v/>
      </c>
      <c r="AJ44" s="120"/>
      <c r="AK44" s="119" t="str">
        <f t="shared" si="46"/>
        <v/>
      </c>
      <c r="AL44" s="120"/>
      <c r="AM44" s="124" t="str">
        <f t="shared" si="47"/>
        <v/>
      </c>
      <c r="AN44" s="125"/>
      <c r="AO44" s="122" t="str">
        <f t="shared" si="48"/>
        <v>X</v>
      </c>
      <c r="AP44" s="120"/>
      <c r="AQ44" s="122" t="str">
        <f t="shared" si="49"/>
        <v/>
      </c>
      <c r="AR44" s="123"/>
      <c r="AS44" s="124" t="str">
        <f t="shared" si="50"/>
        <v/>
      </c>
      <c r="AT44" s="125"/>
      <c r="AU44" s="122" t="str">
        <f t="shared" si="51"/>
        <v>X</v>
      </c>
      <c r="AV44" s="120"/>
      <c r="AW44" s="119" t="str">
        <f t="shared" si="52"/>
        <v/>
      </c>
      <c r="AX44" s="120"/>
      <c r="AY44" s="124">
        <f t="shared" si="53"/>
        <v>1</v>
      </c>
      <c r="AZ44" s="125"/>
      <c r="BA44" s="122" t="str">
        <f t="shared" si="54"/>
        <v/>
      </c>
      <c r="BB44" s="120"/>
      <c r="BC44" s="122" t="str">
        <f t="shared" si="55"/>
        <v/>
      </c>
      <c r="BD44" s="123"/>
      <c r="BE44" s="124" t="str">
        <f t="shared" si="56"/>
        <v/>
      </c>
      <c r="BF44" s="125"/>
      <c r="BG44" s="122" t="str">
        <f t="shared" si="57"/>
        <v>X</v>
      </c>
      <c r="BH44" s="120"/>
      <c r="BI44" s="119" t="str">
        <f t="shared" si="58"/>
        <v/>
      </c>
      <c r="BJ44" s="120"/>
      <c r="BK44" s="124">
        <f t="shared" si="59"/>
        <v>1</v>
      </c>
      <c r="BL44" s="125"/>
      <c r="BM44" s="122" t="str">
        <f t="shared" si="60"/>
        <v/>
      </c>
      <c r="BN44" s="120"/>
      <c r="BO44" s="122" t="str">
        <f t="shared" si="61"/>
        <v/>
      </c>
      <c r="BP44" s="123"/>
      <c r="BQ44" s="25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</row>
    <row r="45" spans="1:84" ht="14.45" customHeight="1" x14ac:dyDescent="0.15">
      <c r="A45" s="171"/>
      <c r="B45" s="167"/>
      <c r="C45" s="167"/>
      <c r="D45" s="167"/>
      <c r="E45" s="167"/>
      <c r="F45" s="167"/>
      <c r="G45" s="179"/>
      <c r="H45" s="40" t="str">
        <f t="shared" si="31"/>
        <v>x</v>
      </c>
      <c r="I45" s="119">
        <f t="shared" si="32"/>
        <v>1</v>
      </c>
      <c r="J45" s="120"/>
      <c r="K45" s="122" t="str">
        <f t="shared" si="33"/>
        <v/>
      </c>
      <c r="L45" s="120"/>
      <c r="M45" s="122" t="str">
        <f t="shared" si="34"/>
        <v/>
      </c>
      <c r="N45" s="123"/>
      <c r="O45" s="124" t="str">
        <f t="shared" si="35"/>
        <v/>
      </c>
      <c r="P45" s="120"/>
      <c r="Q45" s="122" t="str">
        <f t="shared" si="36"/>
        <v>X</v>
      </c>
      <c r="R45" s="120"/>
      <c r="S45" s="122" t="str">
        <f t="shared" si="37"/>
        <v/>
      </c>
      <c r="T45" s="123"/>
      <c r="U45" s="124">
        <f t="shared" si="38"/>
        <v>1</v>
      </c>
      <c r="V45" s="125"/>
      <c r="W45" s="122" t="str">
        <f t="shared" si="39"/>
        <v/>
      </c>
      <c r="X45" s="120"/>
      <c r="Y45" s="119" t="str">
        <f t="shared" si="40"/>
        <v/>
      </c>
      <c r="Z45" s="120"/>
      <c r="AA45" s="124">
        <f t="shared" si="41"/>
        <v>1</v>
      </c>
      <c r="AB45" s="125"/>
      <c r="AC45" s="122" t="str">
        <f t="shared" si="42"/>
        <v/>
      </c>
      <c r="AD45" s="120"/>
      <c r="AE45" s="122" t="str">
        <f t="shared" si="43"/>
        <v/>
      </c>
      <c r="AF45" s="123"/>
      <c r="AG45" s="124">
        <f t="shared" si="44"/>
        <v>1</v>
      </c>
      <c r="AH45" s="125"/>
      <c r="AI45" s="122" t="str">
        <f t="shared" si="45"/>
        <v/>
      </c>
      <c r="AJ45" s="120"/>
      <c r="AK45" s="119" t="str">
        <f t="shared" si="46"/>
        <v/>
      </c>
      <c r="AL45" s="120"/>
      <c r="AM45" s="124">
        <f t="shared" si="47"/>
        <v>1</v>
      </c>
      <c r="AN45" s="125"/>
      <c r="AO45" s="122" t="str">
        <f t="shared" si="48"/>
        <v/>
      </c>
      <c r="AP45" s="120"/>
      <c r="AQ45" s="122" t="str">
        <f t="shared" si="49"/>
        <v/>
      </c>
      <c r="AR45" s="123"/>
      <c r="AS45" s="124">
        <f t="shared" si="50"/>
        <v>1</v>
      </c>
      <c r="AT45" s="125"/>
      <c r="AU45" s="122" t="str">
        <f t="shared" si="51"/>
        <v/>
      </c>
      <c r="AV45" s="120"/>
      <c r="AW45" s="119" t="str">
        <f t="shared" si="52"/>
        <v/>
      </c>
      <c r="AX45" s="120"/>
      <c r="AY45" s="124">
        <f t="shared" si="53"/>
        <v>1</v>
      </c>
      <c r="AZ45" s="125"/>
      <c r="BA45" s="122" t="str">
        <f t="shared" si="54"/>
        <v/>
      </c>
      <c r="BB45" s="120"/>
      <c r="BC45" s="122" t="str">
        <f t="shared" si="55"/>
        <v/>
      </c>
      <c r="BD45" s="123"/>
      <c r="BE45" s="124">
        <f t="shared" si="56"/>
        <v>1</v>
      </c>
      <c r="BF45" s="125"/>
      <c r="BG45" s="122" t="str">
        <f t="shared" si="57"/>
        <v/>
      </c>
      <c r="BH45" s="120"/>
      <c r="BI45" s="119" t="str">
        <f t="shared" si="58"/>
        <v/>
      </c>
      <c r="BJ45" s="120"/>
      <c r="BK45" s="124">
        <f t="shared" si="59"/>
        <v>1</v>
      </c>
      <c r="BL45" s="125"/>
      <c r="BM45" s="122" t="str">
        <f t="shared" si="60"/>
        <v/>
      </c>
      <c r="BN45" s="120"/>
      <c r="BO45" s="122" t="str">
        <f t="shared" si="61"/>
        <v/>
      </c>
      <c r="BP45" s="123"/>
      <c r="BQ45" s="25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</row>
    <row r="46" spans="1:84" ht="14.45" customHeight="1" thickBot="1" x14ac:dyDescent="0.2">
      <c r="A46" s="171"/>
      <c r="B46" s="167"/>
      <c r="C46" s="167"/>
      <c r="D46" s="167"/>
      <c r="E46" s="167"/>
      <c r="F46" s="167"/>
      <c r="G46" s="179"/>
      <c r="H46" s="42">
        <f t="shared" si="31"/>
        <v>2</v>
      </c>
      <c r="I46" s="132">
        <f t="shared" si="32"/>
        <v>1</v>
      </c>
      <c r="J46" s="131"/>
      <c r="K46" s="130" t="str">
        <f t="shared" si="33"/>
        <v/>
      </c>
      <c r="L46" s="131"/>
      <c r="M46" s="130" t="str">
        <f t="shared" si="34"/>
        <v/>
      </c>
      <c r="N46" s="147"/>
      <c r="O46" s="128">
        <f t="shared" si="35"/>
        <v>1</v>
      </c>
      <c r="P46" s="131"/>
      <c r="Q46" s="130" t="str">
        <f t="shared" si="36"/>
        <v/>
      </c>
      <c r="R46" s="131"/>
      <c r="S46" s="130" t="str">
        <f t="shared" si="37"/>
        <v/>
      </c>
      <c r="T46" s="147"/>
      <c r="U46" s="157">
        <f t="shared" si="38"/>
        <v>1</v>
      </c>
      <c r="V46" s="99"/>
      <c r="W46" s="155" t="str">
        <f t="shared" si="39"/>
        <v/>
      </c>
      <c r="X46" s="158"/>
      <c r="Y46" s="159" t="str">
        <f t="shared" si="40"/>
        <v/>
      </c>
      <c r="Z46" s="158"/>
      <c r="AA46" s="157">
        <f t="shared" si="41"/>
        <v>1</v>
      </c>
      <c r="AB46" s="99"/>
      <c r="AC46" s="155" t="str">
        <f t="shared" si="42"/>
        <v/>
      </c>
      <c r="AD46" s="158"/>
      <c r="AE46" s="155" t="str">
        <f t="shared" si="43"/>
        <v/>
      </c>
      <c r="AF46" s="156"/>
      <c r="AG46" s="157">
        <f t="shared" si="44"/>
        <v>1</v>
      </c>
      <c r="AH46" s="99"/>
      <c r="AI46" s="155" t="str">
        <f t="shared" si="45"/>
        <v/>
      </c>
      <c r="AJ46" s="158"/>
      <c r="AK46" s="159" t="str">
        <f t="shared" si="46"/>
        <v/>
      </c>
      <c r="AL46" s="158"/>
      <c r="AM46" s="157">
        <f t="shared" si="47"/>
        <v>1</v>
      </c>
      <c r="AN46" s="99"/>
      <c r="AO46" s="155" t="str">
        <f t="shared" si="48"/>
        <v/>
      </c>
      <c r="AP46" s="158"/>
      <c r="AQ46" s="155" t="str">
        <f t="shared" si="49"/>
        <v/>
      </c>
      <c r="AR46" s="156"/>
      <c r="AS46" s="157">
        <f t="shared" si="50"/>
        <v>1</v>
      </c>
      <c r="AT46" s="99"/>
      <c r="AU46" s="155" t="str">
        <f t="shared" si="51"/>
        <v/>
      </c>
      <c r="AV46" s="158"/>
      <c r="AW46" s="159" t="str">
        <f t="shared" si="52"/>
        <v/>
      </c>
      <c r="AX46" s="158"/>
      <c r="AY46" s="157">
        <f t="shared" si="53"/>
        <v>1</v>
      </c>
      <c r="AZ46" s="99"/>
      <c r="BA46" s="155" t="str">
        <f t="shared" si="54"/>
        <v/>
      </c>
      <c r="BB46" s="158"/>
      <c r="BC46" s="155" t="str">
        <f t="shared" si="55"/>
        <v/>
      </c>
      <c r="BD46" s="156"/>
      <c r="BE46" s="157">
        <f t="shared" si="56"/>
        <v>1</v>
      </c>
      <c r="BF46" s="99"/>
      <c r="BG46" s="155" t="str">
        <f t="shared" si="57"/>
        <v/>
      </c>
      <c r="BH46" s="158"/>
      <c r="BI46" s="159" t="str">
        <f t="shared" si="58"/>
        <v/>
      </c>
      <c r="BJ46" s="158"/>
      <c r="BK46" s="157">
        <f t="shared" si="59"/>
        <v>1</v>
      </c>
      <c r="BL46" s="99"/>
      <c r="BM46" s="155" t="str">
        <f t="shared" si="60"/>
        <v/>
      </c>
      <c r="BN46" s="158"/>
      <c r="BO46" s="155" t="str">
        <f t="shared" si="61"/>
        <v/>
      </c>
      <c r="BP46" s="156"/>
      <c r="BQ46" s="25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</row>
    <row r="47" spans="1:84" ht="14.45" customHeight="1" thickTop="1" thickBot="1" x14ac:dyDescent="0.2">
      <c r="A47" s="180" t="s">
        <v>33</v>
      </c>
      <c r="B47" s="181"/>
      <c r="C47" s="181"/>
      <c r="D47" s="181"/>
      <c r="E47" s="181"/>
      <c r="F47" s="181"/>
      <c r="G47" s="181"/>
      <c r="H47" s="65"/>
      <c r="I47" s="66"/>
      <c r="J47" s="145">
        <f>IF(CG14=13,IF(I32="",CM28,CG17),"")</f>
        <v>7</v>
      </c>
      <c r="K47" s="145"/>
      <c r="L47" s="145"/>
      <c r="M47" s="145"/>
      <c r="N47" s="146" t="s">
        <v>20</v>
      </c>
      <c r="O47" s="146"/>
      <c r="P47" s="145">
        <f>IF(CG14=13,IF(O32="",CP28,CG17),"")</f>
        <v>9</v>
      </c>
      <c r="Q47" s="145"/>
      <c r="R47" s="145"/>
      <c r="S47" s="145"/>
      <c r="T47" s="67"/>
      <c r="U47" s="66"/>
      <c r="V47" s="145">
        <f>IF(CG14=13,IF(U32="",CS28,CG17),"")</f>
        <v>7</v>
      </c>
      <c r="W47" s="145"/>
      <c r="X47" s="145"/>
      <c r="Y47" s="145"/>
      <c r="Z47" s="146" t="s">
        <v>20</v>
      </c>
      <c r="AA47" s="146"/>
      <c r="AB47" s="145">
        <f>IF(CG14=13,IF(AA32="",CV28,CG17),"")</f>
        <v>5</v>
      </c>
      <c r="AC47" s="145"/>
      <c r="AD47" s="145"/>
      <c r="AE47" s="145"/>
      <c r="AF47" s="67"/>
      <c r="AG47" s="66"/>
      <c r="AH47" s="145">
        <f>IF(CG14=13,IF(AG32="",CY28,CG17),"")</f>
        <v>8</v>
      </c>
      <c r="AI47" s="145"/>
      <c r="AJ47" s="145"/>
      <c r="AK47" s="145"/>
      <c r="AL47" s="146" t="s">
        <v>20</v>
      </c>
      <c r="AM47" s="146"/>
      <c r="AN47" s="145">
        <f>IF(CG14=13,IF(AM32="",DB28,CG17),"")</f>
        <v>7</v>
      </c>
      <c r="AO47" s="145"/>
      <c r="AP47" s="145"/>
      <c r="AQ47" s="145"/>
      <c r="AR47" s="67"/>
      <c r="AS47" s="66"/>
      <c r="AT47" s="145">
        <f>IF(CG14=13,IF(AS32="",DE28,CG17),"")</f>
        <v>8</v>
      </c>
      <c r="AU47" s="145"/>
      <c r="AV47" s="145"/>
      <c r="AW47" s="145"/>
      <c r="AX47" s="146" t="s">
        <v>20</v>
      </c>
      <c r="AY47" s="146"/>
      <c r="AZ47" s="145">
        <f>IF(CG14=13,IF(AY32="",DH28,CG17),"")</f>
        <v>6</v>
      </c>
      <c r="BA47" s="145"/>
      <c r="BB47" s="145"/>
      <c r="BC47" s="145"/>
      <c r="BD47" s="67"/>
      <c r="BE47" s="66"/>
      <c r="BF47" s="145">
        <f>IF(CG14=13,IF(BE32="",DK28,CG17),"")</f>
        <v>7</v>
      </c>
      <c r="BG47" s="145"/>
      <c r="BH47" s="145"/>
      <c r="BI47" s="145"/>
      <c r="BJ47" s="146" t="s">
        <v>20</v>
      </c>
      <c r="BK47" s="146"/>
      <c r="BL47" s="145">
        <f>IF(CG14=13,IF(BK32="",DN28,CG17),"")</f>
        <v>7</v>
      </c>
      <c r="BM47" s="145"/>
      <c r="BN47" s="145"/>
      <c r="BO47" s="145"/>
      <c r="BP47" s="67"/>
      <c r="BQ47" s="25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</row>
    <row r="48" spans="1:84" ht="14.45" customHeight="1" x14ac:dyDescent="0.15">
      <c r="A48" s="189" t="s">
        <v>47</v>
      </c>
      <c r="B48" s="189"/>
      <c r="C48" s="189"/>
      <c r="D48" s="189"/>
      <c r="E48" s="189"/>
      <c r="F48" s="172" t="str">
        <f>CONCATENATE("Tips til ",[1]Sæsonstart!L4)</f>
        <v>Tips til Bjarne Villadsen</v>
      </c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</row>
    <row r="49" spans="1:84" ht="14.45" customHeight="1" x14ac:dyDescent="0.15">
      <c r="A49" s="190" t="s">
        <v>48</v>
      </c>
      <c r="B49" s="190"/>
      <c r="C49" s="190"/>
      <c r="D49" s="190"/>
      <c r="E49" s="190"/>
      <c r="F49" s="167" t="str">
        <f>CONCATENATE("Senest ",[1]Sæsonstart!A6," kl. ",[1]Sæsonstart!A8)</f>
        <v>Senest onsdag kl. 23.00</v>
      </c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</row>
    <row r="50" spans="1:84" ht="14.45" customHeight="1" x14ac:dyDescent="0.15">
      <c r="A50" s="190" t="s">
        <v>49</v>
      </c>
      <c r="B50" s="190"/>
      <c r="C50" s="190"/>
      <c r="D50" s="190"/>
      <c r="E50" s="190"/>
      <c r="F50" s="167" t="str">
        <f>CONCATENATE("på tlf.: ",[1]Sæsonstart!L6,IF([1]Sæsonstart!L8&lt;&gt;0," eller på email: ",""),IF([1]Sæsonstart!L8&lt;&gt;0,[1]Sæsonstart!L8,""))</f>
        <v>på tlf.: 20 46 98 75 eller på email: lundstipsforening@gmail.com</v>
      </c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</row>
  </sheetData>
  <sheetProtection sheet="1" objects="1" scenarios="1"/>
  <mergeCells count="1028">
    <mergeCell ref="BR14:CA15"/>
    <mergeCell ref="CB14:CD15"/>
    <mergeCell ref="BR41:CF47"/>
    <mergeCell ref="C19:F19"/>
    <mergeCell ref="C20:F20"/>
    <mergeCell ref="C21:F21"/>
    <mergeCell ref="C22:F22"/>
    <mergeCell ref="C15:F15"/>
    <mergeCell ref="C16:F16"/>
    <mergeCell ref="N26:O31"/>
    <mergeCell ref="BR16:CF17"/>
    <mergeCell ref="BO18:BP18"/>
    <mergeCell ref="BO19:BP19"/>
    <mergeCell ref="BF26:BI31"/>
    <mergeCell ref="BJ26:BK31"/>
    <mergeCell ref="Y14:Z14"/>
    <mergeCell ref="AX26:AY31"/>
    <mergeCell ref="AR26:AR31"/>
    <mergeCell ref="AS13:AT13"/>
    <mergeCell ref="AU13:AV13"/>
    <mergeCell ref="AW13:AX13"/>
    <mergeCell ref="AY13:AZ13"/>
    <mergeCell ref="AS26:AS31"/>
    <mergeCell ref="AT24:AW24"/>
    <mergeCell ref="AX24:AY24"/>
    <mergeCell ref="AZ24:BC24"/>
    <mergeCell ref="Y11:Z11"/>
    <mergeCell ref="AA11:AB11"/>
    <mergeCell ref="AK12:AL12"/>
    <mergeCell ref="AC11:AD11"/>
    <mergeCell ref="AE11:AF11"/>
    <mergeCell ref="AG11:AH11"/>
    <mergeCell ref="AI11:AJ11"/>
    <mergeCell ref="AA12:AB12"/>
    <mergeCell ref="AK11:AL11"/>
    <mergeCell ref="AC12:AD12"/>
    <mergeCell ref="AE12:AF12"/>
    <mergeCell ref="AG12:AH12"/>
    <mergeCell ref="AI12:AJ12"/>
    <mergeCell ref="AW11:AX11"/>
    <mergeCell ref="AM11:AN11"/>
    <mergeCell ref="AO11:AP11"/>
    <mergeCell ref="N3:O8"/>
    <mergeCell ref="P3:S8"/>
    <mergeCell ref="U32:Z32"/>
    <mergeCell ref="AY11:AZ11"/>
    <mergeCell ref="V26:Y31"/>
    <mergeCell ref="Z26:AA31"/>
    <mergeCell ref="I32:N32"/>
    <mergeCell ref="O32:T32"/>
    <mergeCell ref="U14:V14"/>
    <mergeCell ref="W14:X14"/>
    <mergeCell ref="AA14:AB14"/>
    <mergeCell ref="U3:U8"/>
    <mergeCell ref="V3:Y8"/>
    <mergeCell ref="U12:V12"/>
    <mergeCell ref="W12:X12"/>
    <mergeCell ref="Y12:Z12"/>
    <mergeCell ref="AA9:AF9"/>
    <mergeCell ref="U11:V11"/>
    <mergeCell ref="W11:X11"/>
    <mergeCell ref="AB3:AE8"/>
    <mergeCell ref="Z3:AA8"/>
    <mergeCell ref="AN3:AQ8"/>
    <mergeCell ref="AR3:AR8"/>
    <mergeCell ref="AG3:AG8"/>
    <mergeCell ref="AH3:AK8"/>
    <mergeCell ref="AY12:AZ12"/>
    <mergeCell ref="P26:S31"/>
    <mergeCell ref="T26:T31"/>
    <mergeCell ref="U26:U31"/>
    <mergeCell ref="AQ11:AR11"/>
    <mergeCell ref="AW12:AX12"/>
    <mergeCell ref="AS11:AT11"/>
    <mergeCell ref="J47:M47"/>
    <mergeCell ref="N47:O47"/>
    <mergeCell ref="P47:S47"/>
    <mergeCell ref="I46:J46"/>
    <mergeCell ref="K46:L46"/>
    <mergeCell ref="I26:I31"/>
    <mergeCell ref="J26:M31"/>
    <mergeCell ref="M46:N46"/>
    <mergeCell ref="O46:P46"/>
    <mergeCell ref="BL26:BO31"/>
    <mergeCell ref="AZ26:BC31"/>
    <mergeCell ref="BD26:BD31"/>
    <mergeCell ref="AS32:AX32"/>
    <mergeCell ref="AY32:BD32"/>
    <mergeCell ref="AT26:AW31"/>
    <mergeCell ref="BE32:BJ32"/>
    <mergeCell ref="BK32:BP32"/>
    <mergeCell ref="BE26:BE31"/>
    <mergeCell ref="BP26:BP31"/>
    <mergeCell ref="AG10:AH10"/>
    <mergeCell ref="AI10:AJ10"/>
    <mergeCell ref="AK10:AL10"/>
    <mergeCell ref="AO10:AP10"/>
    <mergeCell ref="AQ10:AR10"/>
    <mergeCell ref="AM10:AN10"/>
    <mergeCell ref="AS10:AT10"/>
    <mergeCell ref="AY9:BD9"/>
    <mergeCell ref="AZ3:BC8"/>
    <mergeCell ref="BD3:BD8"/>
    <mergeCell ref="AX3:AY8"/>
    <mergeCell ref="BL3:BO8"/>
    <mergeCell ref="BP3:BP8"/>
    <mergeCell ref="AF3:AF8"/>
    <mergeCell ref="AG9:AL9"/>
    <mergeCell ref="AL3:AM8"/>
    <mergeCell ref="AM9:AR9"/>
    <mergeCell ref="AU10:AV10"/>
    <mergeCell ref="AS9:AX9"/>
    <mergeCell ref="AS3:AS8"/>
    <mergeCell ref="AT3:AW8"/>
    <mergeCell ref="BF3:BI8"/>
    <mergeCell ref="BL47:BO47"/>
    <mergeCell ref="BG11:BH11"/>
    <mergeCell ref="BI11:BJ11"/>
    <mergeCell ref="BO46:BP46"/>
    <mergeCell ref="BK46:BL46"/>
    <mergeCell ref="BM46:BN46"/>
    <mergeCell ref="BO45:BP45"/>
    <mergeCell ref="BI45:BJ45"/>
    <mergeCell ref="BK45:BL45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E10:BF10"/>
    <mergeCell ref="BK13:BL13"/>
    <mergeCell ref="BM13:BN13"/>
    <mergeCell ref="BO13:BP13"/>
    <mergeCell ref="BK14:BL14"/>
    <mergeCell ref="BM14:BN14"/>
    <mergeCell ref="BO14:BP14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AC46:AD46"/>
    <mergeCell ref="AE46:AF46"/>
    <mergeCell ref="AG46:AH46"/>
    <mergeCell ref="AU46:AV46"/>
    <mergeCell ref="BG46:BH46"/>
    <mergeCell ref="BI46:BJ46"/>
    <mergeCell ref="AY46:AZ46"/>
    <mergeCell ref="BA46:BB46"/>
    <mergeCell ref="BC46:BD46"/>
    <mergeCell ref="BE46:BF46"/>
    <mergeCell ref="V47:Y47"/>
    <mergeCell ref="Z47:AA47"/>
    <mergeCell ref="AB47:AE47"/>
    <mergeCell ref="AH47:AK47"/>
    <mergeCell ref="AT47:AW47"/>
    <mergeCell ref="AX47:AY47"/>
    <mergeCell ref="AL47:AM47"/>
    <mergeCell ref="AN47:AQ47"/>
    <mergeCell ref="AZ47:BC47"/>
    <mergeCell ref="BF47:BI47"/>
    <mergeCell ref="BJ47:BK47"/>
    <mergeCell ref="Y46:Z46"/>
    <mergeCell ref="BG45:BH45"/>
    <mergeCell ref="AQ45:AR45"/>
    <mergeCell ref="W45:X45"/>
    <mergeCell ref="Y45:Z45"/>
    <mergeCell ref="AM45:AN45"/>
    <mergeCell ref="AO45:AP45"/>
    <mergeCell ref="AA45:AB45"/>
    <mergeCell ref="AC45:AD45"/>
    <mergeCell ref="AE45:AF45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U46:V46"/>
    <mergeCell ref="W46:X46"/>
    <mergeCell ref="AW46:AX46"/>
    <mergeCell ref="AI46:AJ46"/>
    <mergeCell ref="AK46:AL46"/>
    <mergeCell ref="AM46:AN46"/>
    <mergeCell ref="AO46:AP46"/>
    <mergeCell ref="AS45:AT45"/>
    <mergeCell ref="AU45:AV45"/>
    <mergeCell ref="AW45:AX45"/>
    <mergeCell ref="AI45:AJ45"/>
    <mergeCell ref="AK45:AL45"/>
    <mergeCell ref="AQ46:AR46"/>
    <mergeCell ref="AS46:AT46"/>
    <mergeCell ref="U45:V45"/>
    <mergeCell ref="AY44:AZ44"/>
    <mergeCell ref="BA44:BB44"/>
    <mergeCell ref="BC44:BD44"/>
    <mergeCell ref="BE44:BF44"/>
    <mergeCell ref="BG44:BH44"/>
    <mergeCell ref="AA44:AB44"/>
    <mergeCell ref="AC44:AD44"/>
    <mergeCell ref="AE44:AF44"/>
    <mergeCell ref="AG44:AH44"/>
    <mergeCell ref="AG45:AH45"/>
    <mergeCell ref="BK44:BL44"/>
    <mergeCell ref="BM44:BN44"/>
    <mergeCell ref="BO44:BP44"/>
    <mergeCell ref="I45:J45"/>
    <mergeCell ref="K45:L45"/>
    <mergeCell ref="M45:N45"/>
    <mergeCell ref="O45:P45"/>
    <mergeCell ref="Q45:R45"/>
    <mergeCell ref="S45:T45"/>
    <mergeCell ref="W44:X44"/>
    <mergeCell ref="Y44:Z44"/>
    <mergeCell ref="BC43:BD43"/>
    <mergeCell ref="BE43:BF43"/>
    <mergeCell ref="BG43:BH43"/>
    <mergeCell ref="BI43:BJ43"/>
    <mergeCell ref="AE43:AF43"/>
    <mergeCell ref="AG43:AH43"/>
    <mergeCell ref="AI43:AJ43"/>
    <mergeCell ref="AK43:AL43"/>
    <mergeCell ref="AI44:AJ44"/>
    <mergeCell ref="AK44:AL44"/>
    <mergeCell ref="BO43:BP43"/>
    <mergeCell ref="I44:J44"/>
    <mergeCell ref="K44:L44"/>
    <mergeCell ref="M44:N44"/>
    <mergeCell ref="O44:P44"/>
    <mergeCell ref="Q44:R44"/>
    <mergeCell ref="S44:T44"/>
    <mergeCell ref="U44:V44"/>
    <mergeCell ref="BI44:BJ44"/>
    <mergeCell ref="AM44:AN44"/>
    <mergeCell ref="AO44:AP44"/>
    <mergeCell ref="AQ44:AR44"/>
    <mergeCell ref="AS44:AT44"/>
    <mergeCell ref="AU44:AV44"/>
    <mergeCell ref="AW44:AX44"/>
    <mergeCell ref="BO42:BP42"/>
    <mergeCell ref="I43:J43"/>
    <mergeCell ref="K43:L43"/>
    <mergeCell ref="M43:N43"/>
    <mergeCell ref="O43:P43"/>
    <mergeCell ref="Q43:R43"/>
    <mergeCell ref="AM43:AN43"/>
    <mergeCell ref="AO43:AP43"/>
    <mergeCell ref="S43:T43"/>
    <mergeCell ref="U43:V43"/>
    <mergeCell ref="W43:X43"/>
    <mergeCell ref="Y43:Z43"/>
    <mergeCell ref="AA43:AB43"/>
    <mergeCell ref="AC43:AD43"/>
    <mergeCell ref="BK43:BL43"/>
    <mergeCell ref="BM43:BN43"/>
    <mergeCell ref="AQ43:AR43"/>
    <mergeCell ref="AS43:AT43"/>
    <mergeCell ref="AU43:AV43"/>
    <mergeCell ref="AW43:AX43"/>
    <mergeCell ref="AY43:AZ43"/>
    <mergeCell ref="BA43:BB43"/>
    <mergeCell ref="BK41:BL41"/>
    <mergeCell ref="BM41:BN41"/>
    <mergeCell ref="BO41:BP41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K42:AL42"/>
    <mergeCell ref="AM42:AN42"/>
    <mergeCell ref="AO42:AP42"/>
    <mergeCell ref="AQ42:AR42"/>
    <mergeCell ref="AS42:AT42"/>
    <mergeCell ref="AU42:AV42"/>
    <mergeCell ref="AW42:AX42"/>
    <mergeCell ref="AY42:AZ42"/>
    <mergeCell ref="BA42:BB42"/>
    <mergeCell ref="BC42:BD42"/>
    <mergeCell ref="BE42:BF42"/>
    <mergeCell ref="BG42:BH42"/>
    <mergeCell ref="BI42:BJ42"/>
    <mergeCell ref="BK42:BL42"/>
    <mergeCell ref="BM42:BN42"/>
    <mergeCell ref="BG40:BH40"/>
    <mergeCell ref="BI40:BJ40"/>
    <mergeCell ref="BK40:BL40"/>
    <mergeCell ref="BM40:BN40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K41:AL41"/>
    <mergeCell ref="AM41:AN41"/>
    <mergeCell ref="AO41:AP41"/>
    <mergeCell ref="AQ41:AR41"/>
    <mergeCell ref="AS41:AT41"/>
    <mergeCell ref="AU41:AV41"/>
    <mergeCell ref="AW41:AX41"/>
    <mergeCell ref="AY41:AZ41"/>
    <mergeCell ref="BA41:BB41"/>
    <mergeCell ref="BC41:BD41"/>
    <mergeCell ref="BE41:BF41"/>
    <mergeCell ref="BG41:BH41"/>
    <mergeCell ref="BI41:BJ41"/>
    <mergeCell ref="BC39:BD39"/>
    <mergeCell ref="BE39:BF39"/>
    <mergeCell ref="BG39:BH39"/>
    <mergeCell ref="BI39:BJ39"/>
    <mergeCell ref="BK39:BL39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L40"/>
    <mergeCell ref="AM40:AN40"/>
    <mergeCell ref="AO40:AP40"/>
    <mergeCell ref="AQ40:AR40"/>
    <mergeCell ref="AS40:AT40"/>
    <mergeCell ref="AU40:AV40"/>
    <mergeCell ref="AW40:AX40"/>
    <mergeCell ref="AY40:AZ40"/>
    <mergeCell ref="BA40:BB40"/>
    <mergeCell ref="BC40:BD40"/>
    <mergeCell ref="BE40:BF40"/>
    <mergeCell ref="AY38:AZ38"/>
    <mergeCell ref="BA38:BB38"/>
    <mergeCell ref="BC38:BD38"/>
    <mergeCell ref="BE38:BF38"/>
    <mergeCell ref="BG38:BH38"/>
    <mergeCell ref="BI38:BJ38"/>
    <mergeCell ref="BK38:BL38"/>
    <mergeCell ref="BM38:BN38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K39:AL39"/>
    <mergeCell ref="AM39:AN39"/>
    <mergeCell ref="AO39:AP39"/>
    <mergeCell ref="AQ39:AR39"/>
    <mergeCell ref="AS39:AT39"/>
    <mergeCell ref="AU39:AV39"/>
    <mergeCell ref="AW39:AX39"/>
    <mergeCell ref="AY39:AZ39"/>
    <mergeCell ref="BA39:BB39"/>
    <mergeCell ref="AU37:AV37"/>
    <mergeCell ref="AW37:AX37"/>
    <mergeCell ref="AY37:AZ37"/>
    <mergeCell ref="BA37:BB37"/>
    <mergeCell ref="BC37:BD37"/>
    <mergeCell ref="BE37:BF37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K38:AL38"/>
    <mergeCell ref="AM38:AN38"/>
    <mergeCell ref="AO38:AP38"/>
    <mergeCell ref="AQ38:AR38"/>
    <mergeCell ref="AS38:AT38"/>
    <mergeCell ref="AU38:AV38"/>
    <mergeCell ref="AW38:AX38"/>
    <mergeCell ref="AQ36:AR36"/>
    <mergeCell ref="AS36:AT36"/>
    <mergeCell ref="AU36:AV36"/>
    <mergeCell ref="AW36:AX36"/>
    <mergeCell ref="AY36:AZ36"/>
    <mergeCell ref="BA36:BB36"/>
    <mergeCell ref="BC36:BD36"/>
    <mergeCell ref="BE36:BF36"/>
    <mergeCell ref="BG36:BH36"/>
    <mergeCell ref="BI36:BJ36"/>
    <mergeCell ref="BK36:BL36"/>
    <mergeCell ref="BM36:BN36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L37"/>
    <mergeCell ref="AM37:AN37"/>
    <mergeCell ref="AO37:AP37"/>
    <mergeCell ref="AQ37:AR37"/>
    <mergeCell ref="AS37:AT37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J36"/>
    <mergeCell ref="AK36:AL36"/>
    <mergeCell ref="AM36:AN36"/>
    <mergeCell ref="AO36:AP36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5:AR35"/>
    <mergeCell ref="AS35:AT35"/>
    <mergeCell ref="AU35:AV35"/>
    <mergeCell ref="AW35:AX35"/>
    <mergeCell ref="AY35:AZ35"/>
    <mergeCell ref="BA35:BB35"/>
    <mergeCell ref="BC35:BD35"/>
    <mergeCell ref="BE35:BF35"/>
    <mergeCell ref="BG35:BH35"/>
    <mergeCell ref="BI35:BJ35"/>
    <mergeCell ref="BK35:BL35"/>
    <mergeCell ref="BM35:BN35"/>
    <mergeCell ref="BO35:BP35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Q34:AR34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I34:BJ34"/>
    <mergeCell ref="BK34:BL34"/>
    <mergeCell ref="BM34:BN34"/>
    <mergeCell ref="K33:L33"/>
    <mergeCell ref="M33:N33"/>
    <mergeCell ref="O33:P33"/>
    <mergeCell ref="AI33:AJ33"/>
    <mergeCell ref="AK33:AL33"/>
    <mergeCell ref="AM33:AN33"/>
    <mergeCell ref="AO33:AP33"/>
    <mergeCell ref="AQ33:AR33"/>
    <mergeCell ref="AS33:AT33"/>
    <mergeCell ref="AU33:AV33"/>
    <mergeCell ref="AW33:AX33"/>
    <mergeCell ref="AY33:AZ33"/>
    <mergeCell ref="BA33:BB33"/>
    <mergeCell ref="BC33:BD33"/>
    <mergeCell ref="BE33:BF33"/>
    <mergeCell ref="BG33:BH33"/>
    <mergeCell ref="BI33:BJ33"/>
    <mergeCell ref="AA32:AF32"/>
    <mergeCell ref="AG26:AG31"/>
    <mergeCell ref="AH26:AK31"/>
    <mergeCell ref="AL26:AM31"/>
    <mergeCell ref="AG32:AL32"/>
    <mergeCell ref="AF26:AF31"/>
    <mergeCell ref="AM32:AR32"/>
    <mergeCell ref="AB26:AE31"/>
    <mergeCell ref="Q33:R33"/>
    <mergeCell ref="S33:T33"/>
    <mergeCell ref="U33:V33"/>
    <mergeCell ref="AN26:AQ31"/>
    <mergeCell ref="W33:X33"/>
    <mergeCell ref="Y33:Z33"/>
    <mergeCell ref="AA33:AB33"/>
    <mergeCell ref="AC33:AD33"/>
    <mergeCell ref="AE33:AF33"/>
    <mergeCell ref="AG33:AH33"/>
    <mergeCell ref="BO11:BP11"/>
    <mergeCell ref="BE12:BF12"/>
    <mergeCell ref="BG12:BH12"/>
    <mergeCell ref="BI12:BJ12"/>
    <mergeCell ref="BK12:BL12"/>
    <mergeCell ref="BM12:BN12"/>
    <mergeCell ref="BO12:BP12"/>
    <mergeCell ref="BC14:BD14"/>
    <mergeCell ref="AU16:AV16"/>
    <mergeCell ref="BA11:BB11"/>
    <mergeCell ref="BC11:BD11"/>
    <mergeCell ref="BE11:BF11"/>
    <mergeCell ref="AO14:AP14"/>
    <mergeCell ref="AQ14:AR14"/>
    <mergeCell ref="AQ13:AR13"/>
    <mergeCell ref="BE13:BF13"/>
    <mergeCell ref="BC12:BD12"/>
    <mergeCell ref="AO12:AP12"/>
    <mergeCell ref="AQ12:AR12"/>
    <mergeCell ref="AS12:AT12"/>
    <mergeCell ref="AQ15:AR15"/>
    <mergeCell ref="AS14:AT14"/>
    <mergeCell ref="AO13:AP13"/>
    <mergeCell ref="BA13:BB13"/>
    <mergeCell ref="AU14:AV14"/>
    <mergeCell ref="AW14:AX14"/>
    <mergeCell ref="AY14:AZ14"/>
    <mergeCell ref="BA14:BB14"/>
    <mergeCell ref="BE16:BF16"/>
    <mergeCell ref="BG16:BH16"/>
    <mergeCell ref="AE14:AF14"/>
    <mergeCell ref="AG14:AH14"/>
    <mergeCell ref="AI14:AJ14"/>
    <mergeCell ref="AK14:AL14"/>
    <mergeCell ref="BK11:BL11"/>
    <mergeCell ref="AM14:AN14"/>
    <mergeCell ref="AC13:AD13"/>
    <mergeCell ref="AE13:AF13"/>
    <mergeCell ref="AG13:AH13"/>
    <mergeCell ref="AI13:AJ13"/>
    <mergeCell ref="BG13:BH13"/>
    <mergeCell ref="BI13:BJ13"/>
    <mergeCell ref="AK13:AL13"/>
    <mergeCell ref="AM13:AN13"/>
    <mergeCell ref="BA12:BB12"/>
    <mergeCell ref="BC13:BD13"/>
    <mergeCell ref="BM11:BN11"/>
    <mergeCell ref="AM12:AN12"/>
    <mergeCell ref="BI10:BJ10"/>
    <mergeCell ref="BE15:BF15"/>
    <mergeCell ref="BG15:BH15"/>
    <mergeCell ref="AW10:AX10"/>
    <mergeCell ref="AY10:AZ10"/>
    <mergeCell ref="BA10:BB10"/>
    <mergeCell ref="BC10:BD10"/>
    <mergeCell ref="BI15:BJ15"/>
    <mergeCell ref="BI14:BJ14"/>
    <mergeCell ref="BG14:BH14"/>
    <mergeCell ref="U15:V15"/>
    <mergeCell ref="W15:X15"/>
    <mergeCell ref="Y15:Z15"/>
    <mergeCell ref="AA15:AB15"/>
    <mergeCell ref="AC15:AD15"/>
    <mergeCell ref="AE15:AF15"/>
    <mergeCell ref="AG15:AH15"/>
    <mergeCell ref="AO15:AP15"/>
    <mergeCell ref="AI15:AJ15"/>
    <mergeCell ref="AK15:AL15"/>
    <mergeCell ref="AM15:AN15"/>
    <mergeCell ref="BE14:BF14"/>
    <mergeCell ref="AU15:AV15"/>
    <mergeCell ref="AW15:AX15"/>
    <mergeCell ref="AY15:AZ15"/>
    <mergeCell ref="BA15:BB15"/>
    <mergeCell ref="U13:V13"/>
    <mergeCell ref="W13:X13"/>
    <mergeCell ref="Y13:Z13"/>
    <mergeCell ref="AA13:AB13"/>
    <mergeCell ref="AC14:AD14"/>
    <mergeCell ref="BC15:BD15"/>
    <mergeCell ref="BM16:BN16"/>
    <mergeCell ref="BO16:BP16"/>
    <mergeCell ref="BG17:BH17"/>
    <mergeCell ref="BI17:BJ17"/>
    <mergeCell ref="BK17:BL17"/>
    <mergeCell ref="BM17:BN17"/>
    <mergeCell ref="U17:V17"/>
    <mergeCell ref="W17:X17"/>
    <mergeCell ref="Y17:Z17"/>
    <mergeCell ref="AA17:AB17"/>
    <mergeCell ref="AC17:AD17"/>
    <mergeCell ref="AE17:AF17"/>
    <mergeCell ref="AG17:AH17"/>
    <mergeCell ref="AS16:AT16"/>
    <mergeCell ref="AY16:AZ16"/>
    <mergeCell ref="BA16:BB16"/>
    <mergeCell ref="AK16:AL16"/>
    <mergeCell ref="AM16:AN16"/>
    <mergeCell ref="AO16:AP16"/>
    <mergeCell ref="AQ16:AR16"/>
    <mergeCell ref="AO17:AP17"/>
    <mergeCell ref="AQ17:AR17"/>
    <mergeCell ref="AC16:AD16"/>
    <mergeCell ref="AE16:AF16"/>
    <mergeCell ref="AG16:AH16"/>
    <mergeCell ref="AI16:AJ16"/>
    <mergeCell ref="U16:V16"/>
    <mergeCell ref="W16:X16"/>
    <mergeCell ref="Y16:Z16"/>
    <mergeCell ref="AA16:AB16"/>
    <mergeCell ref="U18:V18"/>
    <mergeCell ref="W18:X18"/>
    <mergeCell ref="Y18:Z18"/>
    <mergeCell ref="AA18:AB18"/>
    <mergeCell ref="BO17:BP17"/>
    <mergeCell ref="AE18:AF18"/>
    <mergeCell ref="AG18:AH18"/>
    <mergeCell ref="AI18:AJ18"/>
    <mergeCell ref="AW17:AX17"/>
    <mergeCell ref="AY17:AZ17"/>
    <mergeCell ref="AI17:AJ17"/>
    <mergeCell ref="BA17:BB17"/>
    <mergeCell ref="BC17:BD17"/>
    <mergeCell ref="BE17:BF17"/>
    <mergeCell ref="AK17:AL17"/>
    <mergeCell ref="AM17:AN17"/>
    <mergeCell ref="AS17:AT17"/>
    <mergeCell ref="AU17:AV17"/>
    <mergeCell ref="BM18:BN18"/>
    <mergeCell ref="AY18:AZ18"/>
    <mergeCell ref="BA18:BB18"/>
    <mergeCell ref="BC18:BD18"/>
    <mergeCell ref="BE18:BF18"/>
    <mergeCell ref="AK18:AL18"/>
    <mergeCell ref="AM18:AN18"/>
    <mergeCell ref="AO18:AP18"/>
    <mergeCell ref="AH24:AK24"/>
    <mergeCell ref="AL24:AM24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BO20:BP20"/>
    <mergeCell ref="BA20:BB20"/>
    <mergeCell ref="BC20:BD20"/>
    <mergeCell ref="BE20:BF20"/>
    <mergeCell ref="BG20:BH20"/>
    <mergeCell ref="BM19:BN19"/>
    <mergeCell ref="BA19:BB19"/>
    <mergeCell ref="BM20:BN20"/>
    <mergeCell ref="BC19:BD19"/>
    <mergeCell ref="BE19:BF19"/>
    <mergeCell ref="Y19:Z19"/>
    <mergeCell ref="AA19:AB19"/>
    <mergeCell ref="BG19:BH19"/>
    <mergeCell ref="BI19:BJ19"/>
    <mergeCell ref="AU19:AV19"/>
    <mergeCell ref="AC19:AD19"/>
    <mergeCell ref="AE19:AF19"/>
    <mergeCell ref="AY19:AZ19"/>
    <mergeCell ref="BK19:BL19"/>
    <mergeCell ref="AO19:AP19"/>
    <mergeCell ref="AQ19:AR19"/>
    <mergeCell ref="AW19:AX19"/>
    <mergeCell ref="AS19:AT19"/>
    <mergeCell ref="AW16:AX16"/>
    <mergeCell ref="AA21:AB21"/>
    <mergeCell ref="BI20:BJ20"/>
    <mergeCell ref="BK20:BL20"/>
    <mergeCell ref="BE21:BF21"/>
    <mergeCell ref="BG21:BH21"/>
    <mergeCell ref="BI21:BJ21"/>
    <mergeCell ref="BK21:BL21"/>
    <mergeCell ref="AA20:AB20"/>
    <mergeCell ref="AC20:AD20"/>
    <mergeCell ref="AE20:AF20"/>
    <mergeCell ref="AW20:AX20"/>
    <mergeCell ref="AY20:AZ20"/>
    <mergeCell ref="AK20:AL20"/>
    <mergeCell ref="AM20:AN20"/>
    <mergeCell ref="AO20:AP20"/>
    <mergeCell ref="AQ20:AR20"/>
    <mergeCell ref="BG18:BH18"/>
    <mergeCell ref="BI18:BJ18"/>
    <mergeCell ref="AU18:AV18"/>
    <mergeCell ref="AW18:AX18"/>
    <mergeCell ref="AQ18:AR18"/>
    <mergeCell ref="AC18:AD18"/>
    <mergeCell ref="BK18:BL18"/>
    <mergeCell ref="BO22:BP22"/>
    <mergeCell ref="U23:V23"/>
    <mergeCell ref="W23:X23"/>
    <mergeCell ref="Y23:Z23"/>
    <mergeCell ref="AA23:AB23"/>
    <mergeCell ref="AC23:AD23"/>
    <mergeCell ref="AE23:AF23"/>
    <mergeCell ref="AG23:AH23"/>
    <mergeCell ref="BC22:BD22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AS22:AT22"/>
    <mergeCell ref="AU22:AV22"/>
    <mergeCell ref="AC22:AD22"/>
    <mergeCell ref="AE22:AF22"/>
    <mergeCell ref="BA21:BB21"/>
    <mergeCell ref="AW21:AX21"/>
    <mergeCell ref="AY21:AZ21"/>
    <mergeCell ref="AW22:AX22"/>
    <mergeCell ref="BA22:BB22"/>
    <mergeCell ref="AK21:AL21"/>
    <mergeCell ref="AM21:AN21"/>
    <mergeCell ref="U22:V22"/>
    <mergeCell ref="W22:X22"/>
    <mergeCell ref="Y22:Z22"/>
    <mergeCell ref="AA22:AB22"/>
    <mergeCell ref="AC10:AD10"/>
    <mergeCell ref="AE10:AF10"/>
    <mergeCell ref="AY23:AZ23"/>
    <mergeCell ref="BA23:BB23"/>
    <mergeCell ref="BC23:BD23"/>
    <mergeCell ref="BE23:BF23"/>
    <mergeCell ref="AW23:AX23"/>
    <mergeCell ref="AI23:AJ23"/>
    <mergeCell ref="AK23:AL23"/>
    <mergeCell ref="AM23:AN23"/>
    <mergeCell ref="AO23:AP23"/>
    <mergeCell ref="BK22:BL22"/>
    <mergeCell ref="BE22:BF22"/>
    <mergeCell ref="BG22:BH22"/>
    <mergeCell ref="BI22:BJ22"/>
    <mergeCell ref="AY22:AZ22"/>
    <mergeCell ref="BM22:BN22"/>
    <mergeCell ref="AO21:AP21"/>
    <mergeCell ref="AQ21:AR21"/>
    <mergeCell ref="AC21:AD21"/>
    <mergeCell ref="AE21:AF21"/>
    <mergeCell ref="AG21:AH21"/>
    <mergeCell ref="AI21:AJ21"/>
    <mergeCell ref="AU12:AV12"/>
    <mergeCell ref="AS15:AT15"/>
    <mergeCell ref="AU11:AV11"/>
    <mergeCell ref="BC21:BD21"/>
    <mergeCell ref="AS21:AT21"/>
    <mergeCell ref="AU21:AV21"/>
    <mergeCell ref="AS20:AT20"/>
    <mergeCell ref="AU20:AV20"/>
    <mergeCell ref="BC16:BD16"/>
    <mergeCell ref="BE25:BP25"/>
    <mergeCell ref="AG25:AR25"/>
    <mergeCell ref="AS25:BD25"/>
    <mergeCell ref="BI23:BJ23"/>
    <mergeCell ref="BK23:BL23"/>
    <mergeCell ref="BM23:BN23"/>
    <mergeCell ref="BO23:BP23"/>
    <mergeCell ref="AQ23:AR23"/>
    <mergeCell ref="AS23:AT23"/>
    <mergeCell ref="AU23:AV23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I25:T25"/>
    <mergeCell ref="U25:AF25"/>
    <mergeCell ref="V24:Y24"/>
    <mergeCell ref="Z24:AA24"/>
    <mergeCell ref="AB24:AE24"/>
    <mergeCell ref="N24:O24"/>
    <mergeCell ref="J24:M24"/>
    <mergeCell ref="P24:S24"/>
    <mergeCell ref="U19:V19"/>
    <mergeCell ref="W19:X19"/>
    <mergeCell ref="BG23:BH23"/>
    <mergeCell ref="AA10:AB10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Q18:R18"/>
    <mergeCell ref="S18:T18"/>
    <mergeCell ref="S19:T19"/>
    <mergeCell ref="Q19:R19"/>
    <mergeCell ref="Q20:R20"/>
    <mergeCell ref="S22:T22"/>
    <mergeCell ref="S23:T23"/>
    <mergeCell ref="Q23:R23"/>
    <mergeCell ref="S20:T20"/>
    <mergeCell ref="S11:T11"/>
    <mergeCell ref="S12:T12"/>
    <mergeCell ref="S13:T13"/>
    <mergeCell ref="S14:T14"/>
    <mergeCell ref="S15:T15"/>
    <mergeCell ref="S16:T16"/>
    <mergeCell ref="S17:T17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S10:T10"/>
    <mergeCell ref="I10:J10"/>
    <mergeCell ref="K10:L10"/>
    <mergeCell ref="M10:N10"/>
    <mergeCell ref="O10:P10"/>
    <mergeCell ref="Q10:R10"/>
    <mergeCell ref="I11:J11"/>
    <mergeCell ref="I12:J12"/>
    <mergeCell ref="I13:J13"/>
    <mergeCell ref="I14:J14"/>
    <mergeCell ref="I22:J22"/>
    <mergeCell ref="K17:L17"/>
    <mergeCell ref="K18:L18"/>
    <mergeCell ref="K19:L19"/>
    <mergeCell ref="K20:L20"/>
    <mergeCell ref="I23:J23"/>
    <mergeCell ref="I19:J19"/>
    <mergeCell ref="I20:J20"/>
    <mergeCell ref="I21:J21"/>
    <mergeCell ref="K11:L11"/>
    <mergeCell ref="K12:L12"/>
    <mergeCell ref="K13:L13"/>
    <mergeCell ref="K14:L14"/>
    <mergeCell ref="K15:L15"/>
    <mergeCell ref="K16:L16"/>
    <mergeCell ref="K21:L21"/>
    <mergeCell ref="K22:L22"/>
    <mergeCell ref="K23:L23"/>
    <mergeCell ref="M11:N11"/>
    <mergeCell ref="M12:N12"/>
    <mergeCell ref="M13:N13"/>
    <mergeCell ref="M14:N14"/>
    <mergeCell ref="A33:C33"/>
    <mergeCell ref="A34:C34"/>
    <mergeCell ref="A35:C35"/>
    <mergeCell ref="A1:G2"/>
    <mergeCell ref="H1:H2"/>
    <mergeCell ref="C11:F11"/>
    <mergeCell ref="C12:F12"/>
    <mergeCell ref="A26:G30"/>
    <mergeCell ref="A31:G31"/>
    <mergeCell ref="C17:F17"/>
    <mergeCell ref="C18:F18"/>
    <mergeCell ref="C23:F23"/>
    <mergeCell ref="C13:F13"/>
    <mergeCell ref="C14:F14"/>
    <mergeCell ref="I15:J15"/>
    <mergeCell ref="I16:J16"/>
    <mergeCell ref="I17:J17"/>
    <mergeCell ref="I18:J18"/>
    <mergeCell ref="I33:J33"/>
    <mergeCell ref="H26:H32"/>
    <mergeCell ref="I1:BP2"/>
    <mergeCell ref="A3:G9"/>
    <mergeCell ref="A10:G10"/>
    <mergeCell ref="H3:H9"/>
    <mergeCell ref="I3:I8"/>
    <mergeCell ref="O9:T9"/>
    <mergeCell ref="U9:Z9"/>
    <mergeCell ref="I9:N9"/>
    <mergeCell ref="J3:M8"/>
    <mergeCell ref="T3:T8"/>
    <mergeCell ref="BU9:CA9"/>
    <mergeCell ref="BU10:CA10"/>
    <mergeCell ref="BU11:CA11"/>
    <mergeCell ref="BU12:CA12"/>
    <mergeCell ref="BR10:BS10"/>
    <mergeCell ref="BR11:BS11"/>
    <mergeCell ref="BR12:BS12"/>
    <mergeCell ref="BR9:BS9"/>
    <mergeCell ref="BR13:BS13"/>
    <mergeCell ref="BR8:BS8"/>
    <mergeCell ref="BR1:CF2"/>
    <mergeCell ref="BQ1:BQ2"/>
    <mergeCell ref="BR3:CF3"/>
    <mergeCell ref="BR4:BS4"/>
    <mergeCell ref="BU5:CA5"/>
    <mergeCell ref="BU6:CA6"/>
    <mergeCell ref="BU7:CA7"/>
    <mergeCell ref="BU8:CA8"/>
    <mergeCell ref="BU4:CA4"/>
    <mergeCell ref="BR5:BS5"/>
    <mergeCell ref="BR6:BS6"/>
    <mergeCell ref="BR7:BS7"/>
    <mergeCell ref="BT49:CF49"/>
    <mergeCell ref="BT50:CF50"/>
    <mergeCell ref="F48:BS48"/>
    <mergeCell ref="A48:E48"/>
    <mergeCell ref="A49:E49"/>
    <mergeCell ref="F49:BS49"/>
    <mergeCell ref="BT48:CF48"/>
    <mergeCell ref="A50:E50"/>
    <mergeCell ref="F50:BS50"/>
    <mergeCell ref="BU13:CA13"/>
    <mergeCell ref="BR40:CF40"/>
    <mergeCell ref="A25:H25"/>
    <mergeCell ref="A47:G47"/>
    <mergeCell ref="E35:G35"/>
    <mergeCell ref="E36:G36"/>
    <mergeCell ref="E37:G37"/>
    <mergeCell ref="E38:G38"/>
    <mergeCell ref="E39:G39"/>
    <mergeCell ref="A36:C36"/>
    <mergeCell ref="E40:G40"/>
    <mergeCell ref="E41:G41"/>
    <mergeCell ref="A42:G46"/>
    <mergeCell ref="A24:G24"/>
    <mergeCell ref="A40:C40"/>
    <mergeCell ref="A41:C41"/>
    <mergeCell ref="E32:G32"/>
    <mergeCell ref="E33:G33"/>
    <mergeCell ref="E34:G34"/>
    <mergeCell ref="A37:C37"/>
    <mergeCell ref="A38:C38"/>
    <mergeCell ref="A39:C39"/>
    <mergeCell ref="A32:C32"/>
  </mergeCells>
  <phoneticPr fontId="0" type="noConversion"/>
  <printOptions horizontalCentered="1" verticalCentered="1"/>
  <pageMargins left="0.55118110236220474" right="0" top="0" bottom="0" header="0" footer="0"/>
  <pageSetup paperSize="9" scale="80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086FF-FE16-447B-897C-1A54FDD01A8D}">
  <sheetPr>
    <pageSetUpPr fitToPage="1"/>
  </sheetPr>
  <dimension ref="A1:DP50"/>
  <sheetViews>
    <sheetView showGridLines="0" zoomScale="83" workbookViewId="0">
      <selection activeCell="A3" sqref="A3:G9"/>
    </sheetView>
  </sheetViews>
  <sheetFormatPr defaultColWidth="9.16796875" defaultRowHeight="12.75" x14ac:dyDescent="0.15"/>
  <cols>
    <col min="1" max="1" width="1.6171875" style="47" customWidth="1"/>
    <col min="2" max="2" width="2.6953125" style="47" customWidth="1"/>
    <col min="3" max="3" width="11.8671875" style="50" customWidth="1"/>
    <col min="4" max="4" width="1.6171875" style="50" bestFit="1" customWidth="1"/>
    <col min="5" max="5" width="11.8671875" style="50" customWidth="1"/>
    <col min="6" max="6" width="2.6953125" style="50" customWidth="1"/>
    <col min="7" max="7" width="1.6171875" style="50" customWidth="1"/>
    <col min="8" max="8" width="3.7734375" style="47" bestFit="1" customWidth="1"/>
    <col min="9" max="68" width="1.34765625" style="47" customWidth="1"/>
    <col min="69" max="69" width="2.96484375" style="16" customWidth="1"/>
    <col min="70" max="70" width="4.04296875" style="47" bestFit="1" customWidth="1"/>
    <col min="71" max="71" width="14.15625" style="47" bestFit="1" customWidth="1"/>
    <col min="72" max="72" width="2.96484375" style="47" customWidth="1"/>
    <col min="73" max="73" width="1.75" style="47" customWidth="1"/>
    <col min="74" max="74" width="2.96484375" style="47" customWidth="1"/>
    <col min="75" max="75" width="1.75" style="47" customWidth="1"/>
    <col min="76" max="76" width="2.96484375" style="47" customWidth="1"/>
    <col min="77" max="77" width="1.75" style="47" customWidth="1"/>
    <col min="78" max="78" width="2.96484375" style="47" customWidth="1"/>
    <col min="79" max="79" width="1.75" style="47" customWidth="1"/>
    <col min="80" max="80" width="4.3125" style="47" bestFit="1" customWidth="1"/>
    <col min="81" max="81" width="1.75" style="47" customWidth="1"/>
    <col min="82" max="82" width="4.3125" style="47" customWidth="1"/>
    <col min="83" max="83" width="1.75" style="47" customWidth="1"/>
    <col min="84" max="84" width="4.3125" style="47" customWidth="1"/>
    <col min="85" max="120" width="9.16796875" style="16" hidden="1" customWidth="1"/>
    <col min="121" max="16384" width="9.16796875" style="47"/>
  </cols>
  <sheetData>
    <row r="1" spans="1:120" ht="14.45" customHeight="1" x14ac:dyDescent="0.15">
      <c r="A1" s="97" t="str">
        <f>CONCATENATE(DB!D2,"."," runde")</f>
        <v>17. runde</v>
      </c>
      <c r="B1" s="98"/>
      <c r="C1" s="98"/>
      <c r="D1" s="98"/>
      <c r="E1" s="98"/>
      <c r="F1" s="98"/>
      <c r="G1" s="98"/>
      <c r="H1" s="97"/>
      <c r="I1" s="97" t="str">
        <f>CONCATENATE("Lund's Ligaturnering ",DB!B1)</f>
        <v>Lund's Ligaturnering 2026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183"/>
      <c r="BR1" s="183" t="s">
        <v>17</v>
      </c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6">
        <f t="shared" ref="CG1:CG13" si="0">IF(H11=1,1,IF(H11="x",1,IF(H11=2,1,0)))</f>
        <v>1</v>
      </c>
      <c r="CH1" s="16">
        <f>IF(I9="",CM14,0)</f>
        <v>7</v>
      </c>
      <c r="CI1" s="16">
        <f>IF(I9="",1,0)</f>
        <v>1</v>
      </c>
      <c r="CJ1" s="16" t="str">
        <f>IF(J3=DB!K48,DB!W48,IF(J3=DB!K49,DB!W49,IF(J3=DB!K50,DB!W50,IF(J3=DB!K51,DB!W51,IF(J3=DB!K52,DB!W52,IF(J3=DB!K53,DB!W53,IF(J3=DB!K54,DB!W54,IF(J3=DB!K55,DB!W55,CK1))))))))</f>
        <v/>
      </c>
      <c r="CK1" s="16" t="str">
        <f>IF(J3=DB!K56,DB!W56,IF(J3=DB!K57,DB!W57,IF(J3=DB!K58,DB!W58,IF(J3=DB!K59,DB!W59,IF(J3=DB!K60,DB!W60,IF(J3=DB!K61,DB!W61,IF(J3=DB!K62,DB!W62,IF(J3=DB!K63,DB!W63,CL1))))))))</f>
        <v/>
      </c>
      <c r="CL1" s="16" t="str">
        <f>IF(J3=DB!K64,DB!W64,IF(J3=DB!K65,DB!W65,IF(J3=DB!K66,DB!W66,DB!W67)))</f>
        <v/>
      </c>
      <c r="CM1" s="16">
        <f>IF(J3=Rækker!B47,Rækker!B51,IF(J3=Rækker!D47,Rækker!D51,IF(J3=Rækker!F47,Rækker!F51,IF(J3=Rækker!H47,Rækker!H51,IF(J3=Rækker!J47,Rækker!J51,IF(J3=Rækker!L47,Rækker!L51,IF(J3=Rækker!N47,Rækker!N51,IF(J3=Rækker!P47,Rækker!P51,CN1))))))))</f>
        <v>1</v>
      </c>
      <c r="CN1" s="16">
        <f>IF(J3=Rækker!R47,Rækker!R51,IF(J3=Rækker!T47,Rækker!T51,IF(J3=Rækker!V47,Rækker!V51,IF(J3=Rækker!X47,Rækker!X51,IF(J3=Rækker!Z47,Rækker!Z51,IF(J3=Rækker!AB47,Rækker!AB51,IF(J3=Rækker!AD47,Rækker!AD51,IF(J3=Rækker!AF47,Rækker!AF51,CO1))))))))</f>
        <v>1</v>
      </c>
      <c r="CO1" s="16">
        <f>IF(J3=Rækker!AH47,Rækker!AH51,IF(J3=Rækker!AJ47,Rækker!AJ51,IF(J3=Rækker!AL47,Rækker!AL51,IF(J3=Rækker!AN47,Rækker!AN51,0))))</f>
        <v>0</v>
      </c>
      <c r="CP1" s="16">
        <f>IF(P3=Rækker!B47,Rækker!B51,IF(P3=Rækker!D47,Rækker!D51,IF(P3=Rækker!F47,Rækker!F51,IF(P3=Rækker!H47,Rækker!H51,IF(P3=Rækker!J47,Rækker!J51,IF(P3=Rækker!L47,Rækker!L51,IF(P3=Rækker!N47,Rækker!N51,IF(P3=Rækker!P47,Rækker!P51,CQ1))))))))</f>
        <v>1</v>
      </c>
      <c r="CQ1" s="16">
        <f>IF(P3=Rækker!R47,Rækker!R51,IF(P3=Rækker!T47,Rækker!T51,IF(P3=Rækker!V47,Rækker!V51,IF(P3=Rækker!X47,Rækker!X51,IF(P3=Rækker!Z47,Rækker!Z51,IF(P3=Rækker!AB47,Rækker!AB51,IF(P3=Rækker!AD47,Rækker!AD51,IF(P3=Rækker!AF47,Rækker!AF51,CR1))))))))</f>
        <v>0</v>
      </c>
      <c r="CR1" s="16">
        <f>IF(P3=Rækker!AH47,Rækker!AH51,IF(P3=Rækker!AJ47,Rækker!AJ51,IF(P3=Rækker!AL47,Rækker!AL51,IF(P3=Rækker!AN47,Rækker!AN51,0))))</f>
        <v>0</v>
      </c>
      <c r="CS1" s="16">
        <f>IF(V3=Rækker!B47,Rækker!B51,IF(V3=Rækker!D47,Rækker!D51,IF(V3=Rækker!F47,Rækker!F51,IF(V3=Rækker!H47,Rækker!H51,IF(V3=Rækker!J47,Rækker!J51,IF(V3=Rækker!L47,Rækker!L51,IF(V3=Rækker!N47,Rækker!N51,IF(V3=Rækker!P47,Rækker!P51,CT1))))))))</f>
        <v>1</v>
      </c>
      <c r="CT1" s="16">
        <f>IF(V3=Rækker!R47,Rækker!R51,IF(V3=Rækker!T47,Rækker!T51,IF(V3=Rækker!V47,Rækker!V51,IF(V3=Rækker!X47,Rækker!X51,IF(V3=Rækker!Z47,Rækker!Z51,IF(V3=Rækker!AB47,Rækker!AB51,IF(V3=Rækker!AD47,Rækker!AD51,IF(V3=Rækker!AF47,Rækker!AF51,CU1))))))))</f>
        <v>1</v>
      </c>
      <c r="CU1" s="16">
        <f>IF(V3=Rækker!AH47,Rækker!AH51,IF(V3=Rækker!AJ47,Rækker!AJ51,IF(V3=Rækker!AL47,Rækker!AL51,IF(V3=Rækker!AN47,Rækker!AN51,0))))</f>
        <v>0</v>
      </c>
      <c r="CV1" s="16">
        <f>IF(AB3=Rækker!B47,Rækker!B51,IF(AB3=Rækker!D47,Rækker!D51,IF(AB3=Rækker!F47,Rækker!F51,IF(AB3=Rækker!H47,Rækker!H51,IF(AB3=Rækker!J47,Rækker!J51,IF(AB3=Rækker!L47,Rækker!L51,IF(AB3=Rækker!N47,Rækker!N51,IF(AB3=Rækker!P47,Rækker!P51,CW1))))))))</f>
        <v>1</v>
      </c>
      <c r="CW1" s="16">
        <f>IF(AB3=Rækker!R47,Rækker!R51,IF(AB3=Rækker!T47,Rækker!T51,IF(AB3=Rækker!V47,Rækker!V51,IF(AB3=Rækker!X47,Rækker!X51,IF(AB3=Rækker!Z47,Rækker!Z51,IF(AB3=Rækker!AB47,Rækker!AB51,IF(AB3=Rækker!AD47,Rækker!AD51,IF(AB3=Rækker!AF47,Rækker!AF51,CX1))))))))</f>
        <v>1</v>
      </c>
      <c r="CX1" s="16">
        <f>IF(AB3=Rækker!AH47,Rækker!AH51,IF(AB3=Rækker!AJ47,Rækker!AJ51,IF(AB3=Rækker!AL47,Rækker!AL51,IF(AB3=Rækker!AN47,Rækker!AN51,0))))</f>
        <v>1</v>
      </c>
      <c r="CY1" s="16">
        <f>IF(AH3=Rækker!B47,Rækker!B51,IF(AH3=Rækker!D47,Rækker!D51,IF(AH3=Rækker!F47,Rækker!F51,IF(AH3=Rækker!H47,Rækker!H51,IF(AH3=Rækker!J47,Rækker!J51,IF(AH3=Rækker!L47,Rækker!L51,IF(AH3=Rækker!N47,Rækker!N51,IF(AH3=Rækker!P47,Rækker!P51,CZ1))))))))</f>
        <v>1</v>
      </c>
      <c r="CZ1" s="16">
        <f>IF(AH3=Rækker!R47,Rækker!R51,IF(AH3=Rækker!T47,Rækker!T51,IF(AH3=Rækker!V47,Rækker!V51,IF(AH3=Rækker!X47,Rækker!X51,IF(AH3=Rækker!Z47,Rækker!Z51,IF(AH3=Rækker!AB47,Rækker!AB51,IF(AH3=Rækker!AD47,Rækker!AD51,IF(AH3=Rækker!AF47,Rækker!AF51,DA1))))))))</f>
        <v>1</v>
      </c>
      <c r="DA1" s="16">
        <f>IF(AH3=Rækker!AH47,Rækker!AH51,IF(AH3=Rækker!AJ47,Rækker!AJ51,IF(AH3=Rækker!AL47,Rækker!AL51,IF(AH3=Rækker!AN47,Rækker!AN51,0))))</f>
        <v>0</v>
      </c>
      <c r="DB1" s="16">
        <f>IF(AN3=Rækker!B47,Rækker!B51,IF(AN3=Rækker!D47,Rækker!D51,IF(AN3=Rækker!F47,Rækker!F51,IF(AN3=Rækker!H47,Rækker!H51,IF(AN3=Rækker!J47,Rækker!J51,IF(AN3=Rækker!L47,Rækker!L51,IF(AN3=Rækker!N47,Rækker!N51,IF(AN3=Rækker!P47,Rækker!P51,DC1))))))))</f>
        <v>1</v>
      </c>
      <c r="DC1" s="16">
        <f>IF(AN3=Rækker!R47,Rækker!R51,IF(AN3=Rækker!T47,Rækker!T51,IF(AN3=Rækker!V47,Rækker!V51,IF(AN3=Rækker!X47,Rækker!X51,IF(AN3=Rækker!Z47,Rækker!Z51,IF(AN3=Rækker!AB47,Rækker!AB51,IF(AN3=Rækker!AD47,Rækker!AD51,IF(AN3=Rækker!AF47,Rækker!AF51,DD1))))))))</f>
        <v>1</v>
      </c>
      <c r="DD1" s="16">
        <f>IF(AN3=Rækker!AH47,Rækker!AH51,IF(AN3=Rækker!AJ47,Rækker!AJ51,IF(AN3=Rækker!AL47,Rækker!AL51,IF(AN3=Rækker!AN47,Rækker!AN51,0))))</f>
        <v>0</v>
      </c>
      <c r="DE1" s="16">
        <f>IF(AT3=Rækker!B47,Rækker!B51,IF(AT3=Rækker!D47,Rækker!D51,IF(AT3=Rækker!F47,Rækker!F51,IF(AT3=Rækker!H47,Rækker!H51,IF(AT3=Rækker!J47,Rækker!J51,IF(AT3=Rækker!L47,Rækker!L51,IF(AT3=Rækker!N47,Rækker!N51,IF(AT3=Rækker!P47,Rækker!P51,DF1))))))))</f>
        <v>1</v>
      </c>
      <c r="DF1" s="16">
        <f>IF(AT3=Rækker!R47,Rækker!R51,IF(AT3=Rækker!T47,Rækker!T51,IF(AT3=Rækker!V47,Rækker!V51,IF(AT3=Rækker!X47,Rækker!X51,IF(AT3=Rækker!Z47,Rækker!Z51,IF(AT3=Rækker!AB47,Rækker!AB51,IF(AT3=Rækker!AD47,Rækker!AD51,IF(AT3=Rækker!AF47,Rækker!AF51,DG1))))))))</f>
        <v>0</v>
      </c>
      <c r="DG1" s="16">
        <f>IF(AT3=Rækker!AH47,Rækker!AH51,IF(AT3=Rækker!AJ47,Rækker!AJ51,IF(AT3=Rækker!AL47,Rækker!AL51,IF(AT3=Rækker!AN47,Rækker!AN51,0))))</f>
        <v>0</v>
      </c>
      <c r="DH1" s="16">
        <f>IF(AZ3=Rækker!B47,Rækker!B51,IF(AZ3=Rækker!D47,Rækker!D51,IF(AZ3=Rækker!F47,Rækker!F51,IF(AZ3=Rækker!H47,Rækker!H51,IF(AZ3=Rækker!J47,Rækker!J51,IF(AZ3=Rækker!L47,Rækker!L51,IF(AZ3=Rækker!N47,Rækker!N51,IF(AZ3=Rækker!P47,Rækker!P51,DI1))))))))</f>
        <v>1</v>
      </c>
      <c r="DI1" s="16">
        <f>IF(AZ3=Rækker!R47,Rækker!R51,IF(AZ3=Rækker!T47,Rækker!T51,IF(AZ3=Rækker!V47,Rækker!V51,IF(AZ3=Rækker!X47,Rækker!X51,IF(AZ3=Rækker!Z47,Rækker!Z51,IF(AZ3=Rækker!AB47,Rækker!AB51,IF(AZ3=Rækker!AD47,Rækker!AD51,IF(AZ3=Rækker!AF47,Rækker!AF51,DJ1))))))))</f>
        <v>0</v>
      </c>
      <c r="DJ1" s="16">
        <f>IF(AZ3=Rækker!AH47,Rækker!AH51,IF(AZ3=Rækker!AJ47,Rækker!AJ51,IF(AZ3=Rækker!AL47,Rækker!AL51,IF(AZ3=Rækker!AN47,Rækker!AN51,0))))</f>
        <v>0</v>
      </c>
      <c r="DK1" s="16">
        <f>IF(BF3=Rækker!B47,Rækker!B51,IF(BF3=Rækker!D47,Rækker!D51,IF(BF3=Rækker!F47,Rækker!F51,IF(BF3=Rækker!H47,Rækker!H51,IF(BF3=Rækker!J47,Rækker!J51,IF(BF3=Rækker!L47,Rækker!L51,IF(BF3=Rækker!N47,Rækker!N51,IF(BF3=Rækker!P47,Rækker!P51,DL1))))))))</f>
        <v>1</v>
      </c>
      <c r="DL1" s="16">
        <f>IF(BF3=Rækker!R47,Rækker!R51,IF(BF3=Rækker!T47,Rækker!T51,IF(BF3=Rækker!V47,Rækker!V51,IF(BF3=Rækker!X47,Rækker!X51,IF(BF3=Rækker!Z47,Rækker!Z51,IF(BF3=Rækker!AB47,Rækker!AB51,IF(BF3=Rækker!AD47,Rækker!AD51,IF(BF3=Rækker!AF47,Rækker!AF51,DM1))))))))</f>
        <v>1</v>
      </c>
      <c r="DM1" s="16">
        <f>IF(BF3=Rækker!AH47,Rækker!AH51,IF(BF3=Rækker!AJ47,Rækker!AJ51,IF(BF3=Rækker!AL47,Rækker!AL51,IF(BF3=Rækker!AN47,Rækker!AN51,0))))</f>
        <v>0</v>
      </c>
      <c r="DN1" s="16">
        <f>IF(BL3=Rækker!B47,Rækker!B51,IF(BL3=Rækker!D47,Rækker!D51,IF(BL3=Rækker!F47,Rækker!F51,IF(BL3=Rækker!H47,Rækker!H51,IF(BL3=Rækker!J47,Rækker!J51,IF(BL3=Rækker!L47,Rækker!L51,IF(BL3=Rækker!N47,Rækker!N51,IF(BL3=Rækker!P47,Rækker!P51,DO1))))))))</f>
        <v>1</v>
      </c>
      <c r="DO1" s="16">
        <f>IF(BL3=Rækker!R47,Rækker!R51,IF(BL3=Rækker!T47,Rækker!T51,IF(BL3=Rækker!V47,Rækker!V51,IF(BL3=Rækker!X47,Rækker!X51,IF(BL3=Rækker!Z47,Rækker!Z51,IF(BL3=Rækker!AB47,Rækker!AB51,IF(BL3=Rækker!AD47,Rækker!AD51,IF(BL3=Rækker!AF47,Rækker!AF51,DP1))))))))</f>
        <v>0</v>
      </c>
      <c r="DP1" s="16">
        <f>IF(BL3=Rækker!AH47,Rækker!AH51,IF(BL3=Rækker!AJ47,Rækker!AJ51,IF(BL3=Rækker!AL47,Rækker!AL51,IF(BL3=Rækker!AN47,Rækker!AN51,0))))</f>
        <v>0</v>
      </c>
    </row>
    <row r="2" spans="1:120" ht="14.45" customHeight="1" thickBot="1" x14ac:dyDescent="0.2">
      <c r="A2" s="99"/>
      <c r="B2" s="99"/>
      <c r="C2" s="99"/>
      <c r="D2" s="99"/>
      <c r="E2" s="99"/>
      <c r="F2" s="99"/>
      <c r="G2" s="99"/>
      <c r="H2" s="177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6">
        <f t="shared" si="0"/>
        <v>1</v>
      </c>
      <c r="CH2" s="16">
        <f>IF(O9="",CP14,0)</f>
        <v>7</v>
      </c>
      <c r="CI2" s="16">
        <f>IF(O9="",1,0)</f>
        <v>1</v>
      </c>
      <c r="CJ2" s="16" t="str">
        <f>IF(P3=DB!K48,DB!W48,IF(P3=DB!K49,DB!W49,IF(P3=DB!K50,DB!W50,IF(P3=DB!K51,DB!W51,IF(P3=DB!K52,DB!W52,IF(P3=DB!K53,DB!W53,IF(P3=DB!K54,DB!W54,IF(P3=DB!K55,DB!W55,CK2))))))))</f>
        <v/>
      </c>
      <c r="CK2" s="16" t="str">
        <f>IF(P3=DB!K56,DB!W56,IF(P3=DB!K57,DB!W57,IF(P3=DB!K58,DB!W58,IF(P3=DB!K59,DB!W59,IF(P3=DB!K60,DB!W60,IF(P3=DB!K61,DB!W61,IF(P3=DB!K62,DB!W62,IF(P3=DB!K63,DB!W63,CL2))))))))</f>
        <v/>
      </c>
      <c r="CL2" s="16" t="str">
        <f>IF(P3=DB!K64,DB!W64,IF(P3=DB!K65,DB!W65,IF(P3=DB!K66,DB!W66,DB!W67)))</f>
        <v/>
      </c>
      <c r="CM2" s="16">
        <f>IF(J3=Rækker!B47,Rækker!B52,IF(J3=Rækker!D47,Rækker!D52,IF(J3=Rækker!F47,Rækker!F52,IF(J3=Rækker!H47,Rækker!H52,IF(J3=Rækker!J47,Rækker!J52,IF(J3=Rækker!L47,Rækker!L52,IF(J3=Rækker!N47,Rækker!N52,IF(J3=Rækker!P47,Rækker!P52,CN2))))))))</f>
        <v>2</v>
      </c>
      <c r="CN2" s="16">
        <f>IF(J3=Rækker!R47,Rækker!R52,IF(J3=Rækker!T47,Rækker!T52,IF(J3=Rækker!V47,Rækker!V52,IF(J3=Rækker!X47,Rækker!X52,IF(J3=Rækker!Z47,Rækker!Z52,IF(J3=Rækker!AB47,Rækker!AB52,IF(J3=Rækker!AD47,Rækker!AD52,IF(J3=Rækker!AF47,Rækker!AF52,CO2))))))))</f>
        <v>2</v>
      </c>
      <c r="CO2" s="16">
        <f>IF(J3=Rækker!AH47,Rækker!AH52,IF(J3=Rækker!AJ47,Rækker!AJ52,IF(J3=Rækker!AL47,Rækker!AL52,IF(J3=Rækker!AN47,Rækker!AN52,0))))</f>
        <v>0</v>
      </c>
      <c r="CP2" s="16">
        <f>IF(P3=Rækker!B47,Rækker!B52,IF(P3=Rækker!D47,Rækker!D52,IF(P3=Rækker!F47,Rækker!F52,IF(P3=Rækker!H47,Rækker!H52,IF(P3=Rækker!J47,Rækker!J52,IF(P3=Rækker!L47,Rækker!L52,IF(P3=Rækker!N47,Rækker!N52,IF(P3=Rækker!P47,Rækker!P52,CQ2))))))))</f>
        <v>2</v>
      </c>
      <c r="CQ2" s="16">
        <f>IF(P3=Rækker!R47,Rækker!R52,IF(P3=Rækker!T47,Rækker!T52,IF(P3=Rækker!V47,Rækker!V52,IF(P3=Rækker!X47,Rækker!X52,IF(P3=Rækker!Z47,Rækker!Z52,IF(P3=Rækker!AB47,Rækker!AB52,IF(P3=Rækker!AD47,Rækker!AD52,IF(P3=Rækker!AF47,Rækker!AF52,CR2))))))))</f>
        <v>0</v>
      </c>
      <c r="CR2" s="16">
        <f>IF(P3=Rækker!AH47,Rækker!AH52,IF(P3=Rækker!AJ47,Rækker!AJ52,IF(P3=Rækker!AL47,Rækker!AL52,IF(P3=Rækker!AN47,Rækker!AN52,0))))</f>
        <v>0</v>
      </c>
      <c r="CS2" s="16">
        <f>IF(V3=Rækker!B47,Rækker!B52,IF(V3=Rækker!D47,Rækker!D52,IF(V3=Rækker!F47,Rækker!F52,IF(V3=Rækker!H47,Rækker!H52,IF(V3=Rækker!J47,Rækker!J52,IF(V3=Rækker!L47,Rækker!L52,IF(V3=Rækker!N47,Rækker!N52,IF(V3=Rækker!P47,Rækker!P52,CT2))))))))</f>
        <v>2</v>
      </c>
      <c r="CT2" s="16">
        <f>IF(V3=Rækker!R47,Rækker!R52,IF(V3=Rækker!T47,Rækker!T52,IF(V3=Rækker!V47,Rækker!V52,IF(V3=Rækker!X47,Rækker!X52,IF(V3=Rækker!Z47,Rækker!Z52,IF(V3=Rækker!AB47,Rækker!AB52,IF(V3=Rækker!AD47,Rækker!AD52,IF(V3=Rækker!AF47,Rækker!AF52,CU2))))))))</f>
        <v>2</v>
      </c>
      <c r="CU2" s="16">
        <f>IF(V3=Rækker!AH47,Rækker!AH52,IF(V3=Rækker!AJ47,Rækker!AJ52,IF(V3=Rækker!AL47,Rækker!AL52,IF(V3=Rækker!AN47,Rækker!AN52,0))))</f>
        <v>0</v>
      </c>
      <c r="CV2" s="16">
        <f>IF(AB3=Rækker!B47,Rækker!B52,IF(AB3=Rækker!D47,Rækker!D52,IF(AB3=Rækker!F47,Rækker!F52,IF(AB3=Rækker!H47,Rækker!H52,IF(AB3=Rækker!J47,Rækker!J52,IF(AB3=Rækker!L47,Rækker!L52,IF(AB3=Rækker!N47,Rækker!N52,IF(AB3=Rækker!P47,Rækker!P52,CW2))))))))</f>
        <v>2</v>
      </c>
      <c r="CW2" s="16">
        <f>IF(AB3=Rækker!R47,Rækker!R52,IF(AB3=Rækker!T47,Rækker!T52,IF(AB3=Rækker!V47,Rækker!V52,IF(AB3=Rækker!X47,Rækker!X52,IF(AB3=Rækker!Z47,Rækker!Z52,IF(AB3=Rækker!AB47,Rækker!AB52,IF(AB3=Rækker!AD47,Rækker!AD52,IF(AB3=Rækker!AF47,Rækker!AF52,CX2))))))))</f>
        <v>2</v>
      </c>
      <c r="CX2" s="16">
        <f>IF(AB3=Rækker!AH47,Rækker!AH52,IF(AB3=Rækker!AJ47,Rækker!AJ52,IF(AB3=Rækker!AL47,Rækker!AL52,IF(AB3=Rækker!AN47,Rækker!AN52,0))))</f>
        <v>2</v>
      </c>
      <c r="CY2" s="16">
        <f>IF(AH3=Rækker!B47,Rækker!B52,IF(AH3=Rækker!D47,Rækker!D52,IF(AH3=Rækker!F47,Rækker!F52,IF(AH3=Rækker!H47,Rækker!H52,IF(AH3=Rækker!J47,Rækker!J52,IF(AH3=Rækker!L47,Rækker!L52,IF(AH3=Rækker!N47,Rækker!N52,IF(AH3=Rækker!P47,Rækker!P52,CZ2))))))))</f>
        <v>2</v>
      </c>
      <c r="CZ2" s="16">
        <f>IF(AH3=Rækker!R47,Rækker!R52,IF(AH3=Rækker!T47,Rækker!T52,IF(AH3=Rækker!V47,Rækker!V52,IF(AH3=Rækker!X47,Rækker!X52,IF(AH3=Rækker!Z47,Rækker!Z52,IF(AH3=Rækker!AB47,Rækker!AB52,IF(AH3=Rækker!AD47,Rækker!AD52,IF(AH3=Rækker!AF47,Rækker!AF52,DA2))))))))</f>
        <v>2</v>
      </c>
      <c r="DA2" s="16">
        <f>IF(AH3=Rækker!AH47,Rækker!AH52,IF(AH3=Rækker!AJ47,Rækker!AJ52,IF(AH3=Rækker!AL47,Rækker!AL52,IF(AH3=Rækker!AN47,Rækker!AN52,0))))</f>
        <v>0</v>
      </c>
      <c r="DB2" s="16">
        <f>IF(AN3=Rækker!B47,Rækker!B52,IF(AN3=Rækker!D47,Rækker!D52,IF(AN3=Rækker!F47,Rækker!F52,IF(AN3=Rækker!H47,Rækker!H52,IF(AN3=Rækker!J47,Rækker!J52,IF(AN3=Rækker!L47,Rækker!L52,IF(AN3=Rækker!N47,Rækker!N52,IF(AN3=Rækker!P47,Rækker!P52,DC2))))))))</f>
        <v>2</v>
      </c>
      <c r="DC2" s="16">
        <f>IF(AN3=Rækker!R47,Rækker!R52,IF(AN3=Rækker!T47,Rækker!T52,IF(AN3=Rækker!V47,Rækker!V52,IF(AN3=Rækker!X47,Rækker!X52,IF(AN3=Rækker!Z47,Rækker!Z52,IF(AN3=Rækker!AB47,Rækker!AB52,IF(AN3=Rækker!AD47,Rækker!AD52,IF(AN3=Rækker!AF47,Rækker!AF52,DD2))))))))</f>
        <v>2</v>
      </c>
      <c r="DD2" s="16">
        <f>IF(AN3=Rækker!AH47,Rækker!AH52,IF(AN3=Rækker!AJ47,Rækker!AJ52,IF(AN3=Rækker!AL47,Rækker!AL52,IF(AN3=Rækker!AN47,Rækker!AN52,0))))</f>
        <v>0</v>
      </c>
      <c r="DE2" s="16">
        <f>IF(AT3=Rækker!B47,Rækker!B52,IF(AT3=Rækker!D47,Rækker!D52,IF(AT3=Rækker!F47,Rækker!F52,IF(AT3=Rækker!H47,Rækker!H52,IF(AT3=Rækker!J47,Rækker!J52,IF(AT3=Rækker!L47,Rækker!L52,IF(AT3=Rækker!N47,Rækker!N52,IF(AT3=Rækker!P47,Rækker!P52,DF2))))))))</f>
        <v>2</v>
      </c>
      <c r="DF2" s="16">
        <f>IF(AT3=Rækker!R47,Rækker!R52,IF(AT3=Rækker!T47,Rækker!T52,IF(AT3=Rækker!V47,Rækker!V52,IF(AT3=Rækker!X47,Rækker!X52,IF(AT3=Rækker!Z47,Rækker!Z52,IF(AT3=Rækker!AB47,Rækker!AB52,IF(AT3=Rækker!AD47,Rækker!AD52,IF(AT3=Rækker!AF47,Rækker!AF52,DG2))))))))</f>
        <v>0</v>
      </c>
      <c r="DG2" s="16">
        <f>IF(AT3=Rækker!AH47,Rækker!AH52,IF(AT3=Rækker!AJ47,Rækker!AJ52,IF(AT3=Rækker!AL47,Rækker!AL52,IF(AT3=Rækker!AN47,Rækker!AN52,0))))</f>
        <v>0</v>
      </c>
      <c r="DH2" s="16">
        <f>IF(AZ3=Rækker!B47,Rækker!B52,IF(AZ3=Rækker!D47,Rækker!D52,IF(AZ3=Rækker!F47,Rækker!F52,IF(AZ3=Rækker!H47,Rækker!H52,IF(AZ3=Rækker!J47,Rækker!J52,IF(AZ3=Rækker!L47,Rækker!L52,IF(AZ3=Rækker!N47,Rækker!N52,IF(AZ3=Rækker!P47,Rækker!P52,DI2))))))))</f>
        <v>2</v>
      </c>
      <c r="DI2" s="16">
        <f>IF(AZ3=Rækker!R47,Rækker!R52,IF(AZ3=Rækker!T47,Rækker!T52,IF(AZ3=Rækker!V47,Rækker!V52,IF(AZ3=Rækker!X47,Rækker!X52,IF(AZ3=Rækker!Z47,Rækker!Z52,IF(AZ3=Rækker!AB47,Rækker!AB52,IF(AZ3=Rækker!AD47,Rækker!AD52,IF(AZ3=Rækker!AF47,Rækker!AF52,DJ2))))))))</f>
        <v>0</v>
      </c>
      <c r="DJ2" s="16">
        <f>IF(AZ3=Rækker!AH47,Rækker!AH52,IF(AZ3=Rækker!AJ47,Rækker!AJ52,IF(AZ3=Rækker!AL47,Rækker!AL52,IF(AZ3=Rækker!AN47,Rækker!AN52,0))))</f>
        <v>0</v>
      </c>
      <c r="DK2" s="16">
        <f>IF(BF3=Rækker!B47,Rækker!B52,IF(BF3=Rækker!D47,Rækker!D52,IF(BF3=Rækker!F47,Rækker!F52,IF(BF3=Rækker!H47,Rækker!H52,IF(BF3=Rækker!J47,Rækker!J52,IF(BF3=Rækker!L47,Rækker!L52,IF(BF3=Rækker!N47,Rækker!N52,IF(BF3=Rækker!P47,Rækker!P52,DL2))))))))</f>
        <v>2</v>
      </c>
      <c r="DL2" s="16">
        <f>IF(BF3=Rækker!R47,Rækker!R52,IF(BF3=Rækker!T47,Rækker!T52,IF(BF3=Rækker!V47,Rækker!V52,IF(BF3=Rækker!X47,Rækker!X52,IF(BF3=Rækker!Z47,Rækker!Z52,IF(BF3=Rækker!AB47,Rækker!AB52,IF(BF3=Rækker!AD47,Rækker!AD52,IF(BF3=Rækker!AF47,Rækker!AF52,DM2))))))))</f>
        <v>2</v>
      </c>
      <c r="DM2" s="16">
        <f>IF(BF3=Rækker!AH47,Rækker!AH52,IF(BF3=Rækker!AJ47,Rækker!AJ52,IF(BF3=Rækker!AL47,Rækker!AL52,IF(BF3=Rækker!AN47,Rækker!AN52,0))))</f>
        <v>0</v>
      </c>
      <c r="DN2" s="16" t="str">
        <f>IF(BL3=Rækker!B47,Rækker!B52,IF(BL3=Rækker!D47,Rækker!D52,IF(BL3=Rækker!F47,Rækker!F52,IF(BL3=Rækker!H47,Rækker!H52,IF(BL3=Rækker!J47,Rækker!J52,IF(BL3=Rækker!L47,Rækker!L52,IF(BL3=Rækker!N47,Rækker!N52,IF(BL3=Rækker!P47,Rækker!P52,DO2))))))))</f>
        <v>x</v>
      </c>
      <c r="DO2" s="16">
        <f>IF(BL3=Rækker!R47,Rækker!R52,IF(BL3=Rækker!T47,Rækker!T52,IF(BL3=Rækker!V47,Rækker!V52,IF(BL3=Rækker!X47,Rækker!X52,IF(BL3=Rækker!Z47,Rækker!Z52,IF(BL3=Rækker!AB47,Rækker!AB52,IF(BL3=Rækker!AD47,Rækker!AD52,IF(BL3=Rækker!AF47,Rækker!AF52,DP2))))))))</f>
        <v>0</v>
      </c>
      <c r="DP2" s="16">
        <f>IF(BL3=Rækker!AH47,Rækker!AH52,IF(BL3=Rækker!AJ47,Rækker!AJ52,IF(BL3=Rækker!AL47,Rækker!AL52,IF(BL3=Rækker!AN47,Rækker!AN52,0))))</f>
        <v>0</v>
      </c>
    </row>
    <row r="3" spans="1:120" ht="14.45" customHeight="1" x14ac:dyDescent="0.15">
      <c r="A3" s="100" t="str">
        <f>Rækker!B1</f>
        <v>Uge 17</v>
      </c>
      <c r="B3" s="101"/>
      <c r="C3" s="102"/>
      <c r="D3" s="102"/>
      <c r="E3" s="102"/>
      <c r="F3" s="102"/>
      <c r="G3" s="103"/>
      <c r="H3" s="110" t="s">
        <v>21</v>
      </c>
      <c r="I3" s="112"/>
      <c r="J3" s="133" t="str">
        <f>DB!E28</f>
        <v>LUFCMOT</v>
      </c>
      <c r="K3" s="134"/>
      <c r="L3" s="134"/>
      <c r="M3" s="134"/>
      <c r="N3" s="117" t="s">
        <v>20</v>
      </c>
      <c r="O3" s="102"/>
      <c r="P3" s="133" t="str">
        <f>DB!F28</f>
        <v>brula</v>
      </c>
      <c r="Q3" s="134"/>
      <c r="R3" s="134"/>
      <c r="S3" s="134"/>
      <c r="T3" s="126"/>
      <c r="U3" s="112"/>
      <c r="V3" s="133" t="str">
        <f>DB!E29</f>
        <v>McCoist</v>
      </c>
      <c r="W3" s="133"/>
      <c r="X3" s="133"/>
      <c r="Y3" s="133"/>
      <c r="Z3" s="117" t="s">
        <v>20</v>
      </c>
      <c r="AA3" s="102"/>
      <c r="AB3" s="133" t="str">
        <f>DB!F29</f>
        <v>Sergio</v>
      </c>
      <c r="AC3" s="134"/>
      <c r="AD3" s="134"/>
      <c r="AE3" s="134"/>
      <c r="AF3" s="126"/>
      <c r="AG3" s="112"/>
      <c r="AH3" s="133" t="str">
        <f>DB!E30</f>
        <v>Schøn</v>
      </c>
      <c r="AI3" s="134"/>
      <c r="AJ3" s="134"/>
      <c r="AK3" s="134"/>
      <c r="AL3" s="117" t="s">
        <v>20</v>
      </c>
      <c r="AM3" s="102"/>
      <c r="AN3" s="133" t="str">
        <f>DB!F30</f>
        <v>Lucky</v>
      </c>
      <c r="AO3" s="134"/>
      <c r="AP3" s="134"/>
      <c r="AQ3" s="134"/>
      <c r="AR3" s="126"/>
      <c r="AS3" s="112"/>
      <c r="AT3" s="133" t="str">
        <f>DB!E31</f>
        <v>Gunners</v>
      </c>
      <c r="AU3" s="134"/>
      <c r="AV3" s="134"/>
      <c r="AW3" s="134"/>
      <c r="AX3" s="117" t="s">
        <v>20</v>
      </c>
      <c r="AY3" s="102"/>
      <c r="AZ3" s="133" t="str">
        <f>DB!F31</f>
        <v>LPHJ</v>
      </c>
      <c r="BA3" s="134"/>
      <c r="BB3" s="134"/>
      <c r="BC3" s="134"/>
      <c r="BD3" s="126"/>
      <c r="BE3" s="112"/>
      <c r="BF3" s="133" t="str">
        <f>DB!E32</f>
        <v>Mauer</v>
      </c>
      <c r="BG3" s="134"/>
      <c r="BH3" s="134"/>
      <c r="BI3" s="134"/>
      <c r="BJ3" s="117" t="s">
        <v>20</v>
      </c>
      <c r="BK3" s="102"/>
      <c r="BL3" s="133" t="str">
        <f>DB!F32</f>
        <v>Kudsken</v>
      </c>
      <c r="BM3" s="134"/>
      <c r="BN3" s="134"/>
      <c r="BO3" s="134"/>
      <c r="BP3" s="126"/>
      <c r="BQ3" s="17"/>
      <c r="BR3" s="184" t="str">
        <f>IF(CG14=13,CONCATENATE("Resultater, ",A1,":"),CONCATENATE("Resultater, ",DB!D1,". runde",":"))</f>
        <v>Resultater, 17. runde:</v>
      </c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6">
        <f t="shared" si="0"/>
        <v>1</v>
      </c>
      <c r="CH3" s="16">
        <f>IF(U9="",CS14,0)</f>
        <v>8</v>
      </c>
      <c r="CI3" s="16">
        <f>IF(U9="",1,0)</f>
        <v>1</v>
      </c>
      <c r="CJ3" s="16" t="str">
        <f>IF(V3=DB!K48,DB!W48,IF(V3=DB!K49,DB!W49,IF(V3=DB!K50,DB!W50,IF(V3=DB!K51,DB!W51,IF(V3=DB!K52,DB!W52,IF(V3=DB!K53,DB!W53,IF(V3=DB!K54,DB!W54,IF(V3=DB!K55,DB!W55,CK3))))))))</f>
        <v/>
      </c>
      <c r="CK3" s="16" t="str">
        <f>IF(V3=DB!K56,DB!W56,IF(V3=DB!K57,DB!W57,IF(V3=DB!K58,DB!W58,IF(V3=DB!K59,DB!W59,IF(V3=DB!K60,DB!W60,IF(V3=DB!K61,DB!W61,IF(V3=DB!K62,DB!W62,IF(V3=DB!K63,DB!W63,CL3))))))))</f>
        <v/>
      </c>
      <c r="CL3" s="16" t="str">
        <f>IF(V3=DB!K64,DB!W64,IF(V3=DB!K65,DB!W65,IF(V3=DB!K66,DB!W66,DB!W67)))</f>
        <v/>
      </c>
      <c r="CM3" s="16" t="str">
        <f>IF(J3=Rækker!B47,Rækker!B53,IF(J3=Rækker!D47,Rækker!D53,IF(J3=Rækker!F47,Rækker!F53,IF(J3=Rækker!H47,Rækker!H53,IF(J3=Rækker!J47,Rækker!J53,IF(J3=Rækker!L47,Rækker!L53,IF(J3=Rækker!N47,Rækker!N53,IF(J3=Rækker!P47,Rækker!P53,CN3))))))))</f>
        <v>x</v>
      </c>
      <c r="CN3" s="16" t="str">
        <f>IF(J3=Rækker!R47,Rækker!R53,IF(J3=Rækker!T47,Rækker!T53,IF(J3=Rækker!V47,Rækker!V53,IF(J3=Rækker!X47,Rækker!X53,IF(J3=Rækker!Z47,Rækker!Z53,IF(J3=Rækker!AB47,Rækker!AB53,IF(J3=Rækker!AD47,Rækker!AD53,IF(J3=Rækker!AF47,Rækker!AF53,CO3))))))))</f>
        <v>x</v>
      </c>
      <c r="CO3" s="16">
        <f>IF(J3=Rækker!AH47,Rækker!AH53,IF(J3=Rækker!AJ47,Rækker!AJ53,IF(J3=Rækker!AL47,Rækker!AL53,IF(J3=Rækker!AN47,Rækker!AN53,0))))</f>
        <v>0</v>
      </c>
      <c r="CP3" s="16" t="str">
        <f>IF(P3=Rækker!B47,Rækker!B53,IF(P3=Rækker!D47,Rækker!D53,IF(P3=Rækker!F47,Rækker!F53,IF(P3=Rækker!H47,Rækker!H53,IF(P3=Rækker!J47,Rækker!J53,IF(P3=Rækker!L47,Rækker!L53,IF(P3=Rækker!N47,Rækker!N53,IF(P3=Rækker!P47,Rækker!P53,CQ3))))))))</f>
        <v>x</v>
      </c>
      <c r="CQ3" s="16">
        <f>IF(P3=Rækker!R47,Rækker!R53,IF(P3=Rækker!T47,Rækker!T53,IF(P3=Rækker!V47,Rækker!V53,IF(P3=Rækker!X47,Rækker!X53,IF(P3=Rækker!Z47,Rækker!Z53,IF(P3=Rækker!AB47,Rækker!AB53,IF(P3=Rækker!AD47,Rækker!AD53,IF(P3=Rækker!AF47,Rækker!AF53,CR3))))))))</f>
        <v>0</v>
      </c>
      <c r="CR3" s="16">
        <f>IF(P3=Rækker!AH47,Rækker!AH53,IF(P3=Rækker!AJ47,Rækker!AJ53,IF(P3=Rækker!AL47,Rækker!AL53,IF(P3=Rækker!AN47,Rækker!AN53,0))))</f>
        <v>0</v>
      </c>
      <c r="CS3" s="16">
        <f>IF(V3=Rækker!B47,Rækker!B53,IF(V3=Rækker!D47,Rækker!D53,IF(V3=Rækker!F47,Rækker!F53,IF(V3=Rækker!H47,Rækker!H53,IF(V3=Rækker!J47,Rækker!J53,IF(V3=Rækker!L47,Rækker!L53,IF(V3=Rækker!N47,Rækker!N53,IF(V3=Rækker!P47,Rækker!P53,CT3))))))))</f>
        <v>1</v>
      </c>
      <c r="CT3" s="16">
        <f>IF(V3=Rækker!R47,Rækker!R53,IF(V3=Rækker!T47,Rækker!T53,IF(V3=Rækker!V47,Rækker!V53,IF(V3=Rækker!X47,Rækker!X53,IF(V3=Rækker!Z47,Rækker!Z53,IF(V3=Rækker!AB47,Rækker!AB53,IF(V3=Rækker!AD47,Rækker!AD53,IF(V3=Rækker!AF47,Rækker!AF53,CU3))))))))</f>
        <v>1</v>
      </c>
      <c r="CU3" s="16">
        <f>IF(V3=Rækker!AH47,Rækker!AH53,IF(V3=Rækker!AJ47,Rækker!AJ53,IF(V3=Rækker!AL47,Rækker!AL53,IF(V3=Rækker!AN47,Rækker!AN53,0))))</f>
        <v>0</v>
      </c>
      <c r="CV3" s="16">
        <f>IF(AB3=Rækker!B47,Rækker!B53,IF(AB3=Rækker!D47,Rækker!D53,IF(AB3=Rækker!F47,Rækker!F53,IF(AB3=Rækker!H47,Rækker!H53,IF(AB3=Rækker!J47,Rækker!J53,IF(AB3=Rækker!L47,Rækker!L53,IF(AB3=Rækker!N47,Rækker!N53,IF(AB3=Rækker!P47,Rækker!P53,CW3))))))))</f>
        <v>2</v>
      </c>
      <c r="CW3" s="16">
        <f>IF(AB3=Rækker!R47,Rækker!R53,IF(AB3=Rækker!T47,Rækker!T53,IF(AB3=Rækker!V47,Rækker!V53,IF(AB3=Rækker!X47,Rækker!X53,IF(AB3=Rækker!Z47,Rækker!Z53,IF(AB3=Rækker!AB47,Rækker!AB53,IF(AB3=Rækker!AD47,Rækker!AD53,IF(AB3=Rækker!AF47,Rækker!AF53,CX3))))))))</f>
        <v>2</v>
      </c>
      <c r="CX3" s="16">
        <f>IF(AB3=Rækker!AH47,Rækker!AH53,IF(AB3=Rækker!AJ47,Rækker!AJ53,IF(AB3=Rækker!AL47,Rækker!AL53,IF(AB3=Rækker!AN47,Rækker!AN53,0))))</f>
        <v>2</v>
      </c>
      <c r="CY3" s="16" t="str">
        <f>IF(AH3=Rækker!B47,Rækker!B53,IF(AH3=Rækker!D47,Rækker!D53,IF(AH3=Rækker!F47,Rækker!F53,IF(AH3=Rækker!H47,Rækker!H53,IF(AH3=Rækker!J47,Rækker!J53,IF(AH3=Rækker!L47,Rækker!L53,IF(AH3=Rækker!N47,Rækker!N53,IF(AH3=Rækker!P47,Rækker!P53,CZ3))))))))</f>
        <v>x</v>
      </c>
      <c r="CZ3" s="16" t="str">
        <f>IF(AH3=Rækker!R47,Rækker!R53,IF(AH3=Rækker!T47,Rækker!T53,IF(AH3=Rækker!V47,Rækker!V53,IF(AH3=Rækker!X47,Rækker!X53,IF(AH3=Rækker!Z47,Rækker!Z53,IF(AH3=Rækker!AB47,Rækker!AB53,IF(AH3=Rækker!AD47,Rækker!AD53,IF(AH3=Rækker!AF47,Rækker!AF53,DA3))))))))</f>
        <v>x</v>
      </c>
      <c r="DA3" s="16">
        <f>IF(AH3=Rækker!AH47,Rækker!AH53,IF(AH3=Rækker!AJ47,Rækker!AJ53,IF(AH3=Rækker!AL47,Rækker!AL53,IF(AH3=Rækker!AN47,Rækker!AN53,0))))</f>
        <v>0</v>
      </c>
      <c r="DB3" s="16" t="str">
        <f>IF(AN3=Rækker!B47,Rækker!B53,IF(AN3=Rækker!D47,Rækker!D53,IF(AN3=Rækker!F47,Rækker!F53,IF(AN3=Rækker!H47,Rækker!H53,IF(AN3=Rækker!J47,Rækker!J53,IF(AN3=Rækker!L47,Rækker!L53,IF(AN3=Rækker!N47,Rækker!N53,IF(AN3=Rækker!P47,Rækker!P53,DC3))))))))</f>
        <v>x</v>
      </c>
      <c r="DC3" s="16" t="str">
        <f>IF(AN3=Rækker!R47,Rækker!R53,IF(AN3=Rækker!T47,Rækker!T53,IF(AN3=Rækker!V47,Rækker!V53,IF(AN3=Rækker!X47,Rækker!X53,IF(AN3=Rækker!Z47,Rækker!Z53,IF(AN3=Rækker!AB47,Rækker!AB53,IF(AN3=Rækker!AD47,Rækker!AD53,IF(AN3=Rækker!AF47,Rækker!AF53,DD3))))))))</f>
        <v>x</v>
      </c>
      <c r="DD3" s="16">
        <f>IF(AN3=Rækker!AH47,Rækker!AH53,IF(AN3=Rækker!AJ47,Rækker!AJ53,IF(AN3=Rækker!AL47,Rækker!AL53,IF(AN3=Rækker!AN47,Rækker!AN53,0))))</f>
        <v>0</v>
      </c>
      <c r="DE3" s="16">
        <f>IF(AT3=Rækker!B47,Rækker!B53,IF(AT3=Rækker!D47,Rækker!D53,IF(AT3=Rækker!F47,Rækker!F53,IF(AT3=Rækker!H47,Rækker!H53,IF(AT3=Rækker!J47,Rækker!J53,IF(AT3=Rækker!L47,Rækker!L53,IF(AT3=Rækker!N47,Rækker!N53,IF(AT3=Rækker!P47,Rækker!P53,DF3))))))))</f>
        <v>1</v>
      </c>
      <c r="DF3" s="16">
        <f>IF(AT3=Rækker!R47,Rækker!R53,IF(AT3=Rækker!T47,Rækker!T53,IF(AT3=Rækker!V47,Rækker!V53,IF(AT3=Rækker!X47,Rækker!X53,IF(AT3=Rækker!Z47,Rækker!Z53,IF(AT3=Rækker!AB47,Rækker!AB53,IF(AT3=Rækker!AD47,Rækker!AD53,IF(AT3=Rækker!AF47,Rækker!AF53,DG3))))))))</f>
        <v>0</v>
      </c>
      <c r="DG3" s="16">
        <f>IF(AT3=Rækker!AH47,Rækker!AH53,IF(AT3=Rækker!AJ47,Rækker!AJ53,IF(AT3=Rækker!AL47,Rækker!AL53,IF(AT3=Rækker!AN47,Rækker!AN53,0))))</f>
        <v>0</v>
      </c>
      <c r="DH3" s="16" t="str">
        <f>IF(AZ3=Rækker!B47,Rækker!B53,IF(AZ3=Rækker!D47,Rækker!D53,IF(AZ3=Rækker!F47,Rækker!F53,IF(AZ3=Rækker!H47,Rækker!H53,IF(AZ3=Rækker!J47,Rækker!J53,IF(AZ3=Rækker!L47,Rækker!L53,IF(AZ3=Rækker!N47,Rækker!N53,IF(AZ3=Rækker!P47,Rækker!P53,DI3))))))))</f>
        <v>x</v>
      </c>
      <c r="DI3" s="16">
        <f>IF(AZ3=Rækker!R47,Rækker!R53,IF(AZ3=Rækker!T47,Rækker!T53,IF(AZ3=Rækker!V47,Rækker!V53,IF(AZ3=Rækker!X47,Rækker!X53,IF(AZ3=Rækker!Z47,Rækker!Z53,IF(AZ3=Rækker!AB47,Rækker!AB53,IF(AZ3=Rækker!AD47,Rækker!AD53,IF(AZ3=Rækker!AF47,Rækker!AF53,DJ3))))))))</f>
        <v>0</v>
      </c>
      <c r="DJ3" s="16">
        <f>IF(AZ3=Rækker!AH47,Rækker!AH53,IF(AZ3=Rækker!AJ47,Rækker!AJ53,IF(AZ3=Rækker!AL47,Rækker!AL53,IF(AZ3=Rækker!AN47,Rækker!AN53,0))))</f>
        <v>0</v>
      </c>
      <c r="DK3" s="16" t="str">
        <f>IF(BF3=Rækker!B47,Rækker!B53,IF(BF3=Rækker!D47,Rækker!D53,IF(BF3=Rækker!F47,Rækker!F53,IF(BF3=Rækker!H47,Rækker!H53,IF(BF3=Rækker!J47,Rækker!J53,IF(BF3=Rækker!L47,Rækker!L53,IF(BF3=Rækker!N47,Rækker!N53,IF(BF3=Rækker!P47,Rækker!P53,DL3))))))))</f>
        <v>x</v>
      </c>
      <c r="DL3" s="16" t="str">
        <f>IF(BF3=Rækker!R47,Rækker!R53,IF(BF3=Rækker!T47,Rækker!T53,IF(BF3=Rækker!V47,Rækker!V53,IF(BF3=Rækker!X47,Rækker!X53,IF(BF3=Rækker!Z47,Rækker!Z53,IF(BF3=Rækker!AB47,Rækker!AB53,IF(BF3=Rækker!AD47,Rækker!AD53,IF(BF3=Rækker!AF47,Rækker!AF53,DM3))))))))</f>
        <v>x</v>
      </c>
      <c r="DM3" s="16">
        <f>IF(BF3=Rækker!AH47,Rækker!AH53,IF(BF3=Rækker!AJ47,Rækker!AJ53,IF(BF3=Rækker!AL47,Rækker!AL53,IF(BF3=Rækker!AN47,Rækker!AN53,0))))</f>
        <v>0</v>
      </c>
      <c r="DN3" s="16" t="str">
        <f>IF(BL3=Rækker!B47,Rækker!B53,IF(BL3=Rækker!D47,Rækker!D53,IF(BL3=Rækker!F47,Rækker!F53,IF(BL3=Rækker!H47,Rækker!H53,IF(BL3=Rækker!J47,Rækker!J53,IF(BL3=Rækker!L47,Rækker!L53,IF(BL3=Rækker!N47,Rækker!N53,IF(BL3=Rækker!P47,Rækker!P53,DO3))))))))</f>
        <v>x</v>
      </c>
      <c r="DO3" s="16">
        <f>IF(BL3=Rækker!R47,Rækker!R53,IF(BL3=Rækker!T47,Rækker!T53,IF(BL3=Rækker!V47,Rækker!V53,IF(BL3=Rækker!X47,Rækker!X53,IF(BL3=Rækker!Z47,Rækker!Z53,IF(BL3=Rækker!AB47,Rækker!AB53,IF(BL3=Rækker!AD47,Rækker!AD53,IF(BL3=Rækker!AF47,Rækker!AF53,DP3))))))))</f>
        <v>0</v>
      </c>
      <c r="DP3" s="16">
        <f>IF(BL3=Rækker!AH47,Rækker!AH53,IF(BL3=Rækker!AJ47,Rækker!AJ53,IF(BL3=Rækker!AL47,Rækker!AL53,IF(BL3=Rækker!AN47,Rækker!AN53,0))))</f>
        <v>0</v>
      </c>
    </row>
    <row r="4" spans="1:120" ht="14.45" customHeight="1" x14ac:dyDescent="0.15">
      <c r="A4" s="104"/>
      <c r="B4" s="105"/>
      <c r="C4" s="105"/>
      <c r="D4" s="105"/>
      <c r="E4" s="105"/>
      <c r="F4" s="105"/>
      <c r="G4" s="106"/>
      <c r="H4" s="111"/>
      <c r="I4" s="113"/>
      <c r="J4" s="138"/>
      <c r="K4" s="138"/>
      <c r="L4" s="138"/>
      <c r="M4" s="138"/>
      <c r="N4" s="98"/>
      <c r="O4" s="98"/>
      <c r="P4" s="138"/>
      <c r="Q4" s="138"/>
      <c r="R4" s="138"/>
      <c r="S4" s="138"/>
      <c r="T4" s="127"/>
      <c r="U4" s="113"/>
      <c r="V4" s="137"/>
      <c r="W4" s="137"/>
      <c r="X4" s="137"/>
      <c r="Y4" s="137"/>
      <c r="Z4" s="98"/>
      <c r="AA4" s="98"/>
      <c r="AB4" s="138"/>
      <c r="AC4" s="138"/>
      <c r="AD4" s="138"/>
      <c r="AE4" s="138"/>
      <c r="AF4" s="127"/>
      <c r="AG4" s="113"/>
      <c r="AH4" s="138"/>
      <c r="AI4" s="138"/>
      <c r="AJ4" s="138"/>
      <c r="AK4" s="138"/>
      <c r="AL4" s="98"/>
      <c r="AM4" s="98"/>
      <c r="AN4" s="138"/>
      <c r="AO4" s="138"/>
      <c r="AP4" s="138"/>
      <c r="AQ4" s="138"/>
      <c r="AR4" s="127"/>
      <c r="AS4" s="113"/>
      <c r="AT4" s="138"/>
      <c r="AU4" s="138"/>
      <c r="AV4" s="138"/>
      <c r="AW4" s="138"/>
      <c r="AX4" s="98"/>
      <c r="AY4" s="98"/>
      <c r="AZ4" s="138"/>
      <c r="BA4" s="138"/>
      <c r="BB4" s="138"/>
      <c r="BC4" s="138"/>
      <c r="BD4" s="127"/>
      <c r="BE4" s="113"/>
      <c r="BF4" s="138"/>
      <c r="BG4" s="138"/>
      <c r="BH4" s="138"/>
      <c r="BI4" s="138"/>
      <c r="BJ4" s="98"/>
      <c r="BK4" s="98"/>
      <c r="BL4" s="138"/>
      <c r="BM4" s="138"/>
      <c r="BN4" s="138"/>
      <c r="BO4" s="138"/>
      <c r="BP4" s="127"/>
      <c r="BQ4" s="17"/>
      <c r="BR4" s="185" t="str">
        <f>IF(CG14=13,DB!E28,DB!A28)</f>
        <v>LUFCMOT</v>
      </c>
      <c r="BS4" s="185"/>
      <c r="BT4" s="16" t="s">
        <v>20</v>
      </c>
      <c r="BU4" s="139" t="str">
        <f>IF(CG14=13,DB!F28,DB!B28)</f>
        <v>brula</v>
      </c>
      <c r="BV4" s="139"/>
      <c r="BW4" s="139"/>
      <c r="BX4" s="139"/>
      <c r="BY4" s="139"/>
      <c r="BZ4" s="139"/>
      <c r="CA4" s="139"/>
      <c r="CB4" s="21">
        <f>IF(CG14=13,DB!G28,DB!C28)</f>
        <v>7</v>
      </c>
      <c r="CC4" s="16" t="s">
        <v>20</v>
      </c>
      <c r="CD4" s="22">
        <f>IF(CG14=13,DB!H28,DB!D28)</f>
        <v>7</v>
      </c>
      <c r="CE4" s="16"/>
      <c r="CF4" s="16"/>
      <c r="CG4" s="16">
        <f t="shared" si="0"/>
        <v>1</v>
      </c>
      <c r="CH4" s="16">
        <f>IF(AA9="",CV14,0)</f>
        <v>5</v>
      </c>
      <c r="CI4" s="16">
        <f>IF(AA9="",1,0)</f>
        <v>1</v>
      </c>
      <c r="CJ4" s="16" t="str">
        <f>IF(AB3=DB!K48,DB!W48,IF(AB3=DB!K49,DB!W49,IF(AB3=DB!K50,DB!W50,IF(AB3=DB!K51,DB!W51,IF(AB3=DB!K52,DB!W52,IF(AB3=DB!K53,DB!W53,IF(AB3=DB!K54,DB!W54,IF(AB3=DB!K55,DB!W55,CK4))))))))</f>
        <v/>
      </c>
      <c r="CK4" s="16" t="str">
        <f>IF(AB3=DB!K56,DB!W56,IF(AB3=DB!K57,DB!W57,IF(AB3=DB!K58,DB!W58,IF(AB3=DB!K59,DB!W59,IF(AB3=DB!K60,DB!W60,IF(AB3=DB!K61,DB!W61,IF(AB3=DB!K62,DB!W62,IF(AB3=DB!K63,DB!W63,CL4))))))))</f>
        <v/>
      </c>
      <c r="CL4" s="16" t="str">
        <f>IF(AB3=DB!K64,DB!W64,IF(AB3=DB!K65,DB!W65,IF(AB3=DB!K66,DB!W66,DB!W67)))</f>
        <v/>
      </c>
      <c r="CM4" s="16">
        <f>IF(J3=Rækker!B47,Rækker!B54,IF(J3=Rækker!D47,Rækker!D54,IF(J3=Rækker!F47,Rækker!F54,IF(J3=Rækker!H47,Rækker!H54,IF(J3=Rækker!J47,Rækker!J54,IF(J3=Rækker!L47,Rækker!L54,IF(J3=Rækker!N47,Rækker!N54,IF(J3=Rækker!P47,Rækker!P54,CN4))))))))</f>
        <v>1</v>
      </c>
      <c r="CN4" s="16">
        <f>IF(J3=Rækker!R47,Rækker!R54,IF(J3=Rækker!T47,Rækker!T54,IF(J3=Rækker!V47,Rækker!V54,IF(J3=Rækker!X47,Rækker!X54,IF(J3=Rækker!Z47,Rækker!Z54,IF(J3=Rækker!AB47,Rækker!AB54,IF(J3=Rækker!AD47,Rækker!AD54,IF(J3=Rækker!AF47,Rækker!AF54,CO4))))))))</f>
        <v>1</v>
      </c>
      <c r="CO4" s="16">
        <f>IF(J3=Rækker!AH47,Rækker!AH54,IF(J3=Rækker!AJ47,Rækker!AJ54,IF(J3=Rækker!AL47,Rækker!AL54,IF(J3=Rækker!AN47,Rækker!AN54,0))))</f>
        <v>0</v>
      </c>
      <c r="CP4" s="16">
        <f>IF(P3=Rækker!B47,Rækker!B54,IF(P3=Rækker!D47,Rækker!D54,IF(P3=Rækker!F47,Rækker!F54,IF(P3=Rækker!H47,Rækker!H54,IF(P3=Rækker!J47,Rækker!J54,IF(P3=Rækker!L47,Rækker!L54,IF(P3=Rækker!N47,Rækker!N54,IF(P3=Rækker!P47,Rækker!P54,CQ4))))))))</f>
        <v>1</v>
      </c>
      <c r="CQ4" s="16">
        <f>IF(P3=Rækker!R47,Rækker!R54,IF(P3=Rækker!T47,Rækker!T54,IF(P3=Rækker!V47,Rækker!V54,IF(P3=Rækker!X47,Rækker!X54,IF(P3=Rækker!Z47,Rækker!Z54,IF(P3=Rækker!AB47,Rækker!AB54,IF(P3=Rækker!AD47,Rækker!AD54,IF(P3=Rækker!AF47,Rækker!AF54,CR4))))))))</f>
        <v>0</v>
      </c>
      <c r="CR4" s="16">
        <f>IF(P3=Rækker!AH47,Rækker!AH54,IF(P3=Rækker!AJ47,Rækker!AJ54,IF(P3=Rækker!AL47,Rækker!AL54,IF(P3=Rækker!AN47,Rækker!AN54,0))))</f>
        <v>0</v>
      </c>
      <c r="CS4" s="16">
        <f>IF(V3=Rækker!B47,Rækker!B54,IF(V3=Rækker!D47,Rækker!D54,IF(V3=Rækker!F47,Rækker!F54,IF(V3=Rækker!H47,Rækker!H54,IF(V3=Rækker!J47,Rækker!J54,IF(V3=Rækker!L47,Rækker!L54,IF(V3=Rækker!N47,Rækker!N54,IF(V3=Rækker!P47,Rækker!P54,CT4))))))))</f>
        <v>1</v>
      </c>
      <c r="CT4" s="16">
        <f>IF(V3=Rækker!R47,Rækker!R54,IF(V3=Rækker!T47,Rækker!T54,IF(V3=Rækker!V47,Rækker!V54,IF(V3=Rækker!X47,Rækker!X54,IF(V3=Rækker!Z47,Rækker!Z54,IF(V3=Rækker!AB47,Rækker!AB54,IF(V3=Rækker!AD47,Rækker!AD54,IF(V3=Rækker!AF47,Rækker!AF54,CU4))))))))</f>
        <v>1</v>
      </c>
      <c r="CU4" s="16">
        <f>IF(V3=Rækker!AH47,Rækker!AH54,IF(V3=Rækker!AJ47,Rækker!AJ54,IF(V3=Rækker!AL47,Rækker!AL54,IF(V3=Rækker!AN47,Rækker!AN54,0))))</f>
        <v>0</v>
      </c>
      <c r="CV4" s="16" t="str">
        <f>IF(AB3=Rækker!B47,Rækker!B54,IF(AB3=Rækker!D47,Rækker!D54,IF(AB3=Rækker!F47,Rækker!F54,IF(AB3=Rækker!H47,Rækker!H54,IF(AB3=Rækker!J47,Rækker!J54,IF(AB3=Rækker!L47,Rækker!L54,IF(AB3=Rækker!N47,Rækker!N54,IF(AB3=Rækker!P47,Rækker!P54,CW4))))))))</f>
        <v>x</v>
      </c>
      <c r="CW4" s="16" t="str">
        <f>IF(AB3=Rækker!R47,Rækker!R54,IF(AB3=Rækker!T47,Rækker!T54,IF(AB3=Rækker!V47,Rækker!V54,IF(AB3=Rækker!X47,Rækker!X54,IF(AB3=Rækker!Z47,Rækker!Z54,IF(AB3=Rækker!AB47,Rækker!AB54,IF(AB3=Rækker!AD47,Rækker!AD54,IF(AB3=Rækker!AF47,Rækker!AF54,CX4))))))))</f>
        <v>x</v>
      </c>
      <c r="CX4" s="16" t="str">
        <f>IF(AB3=Rækker!AH47,Rækker!AH54,IF(AB3=Rækker!AJ47,Rækker!AJ54,IF(AB3=Rækker!AL47,Rækker!AL54,IF(AB3=Rækker!AN47,Rækker!AN54,0))))</f>
        <v>x</v>
      </c>
      <c r="CY4" s="16">
        <f>IF(AH3=Rækker!B47,Rækker!B54,IF(AH3=Rækker!D47,Rækker!D54,IF(AH3=Rækker!F47,Rækker!F54,IF(AH3=Rækker!H47,Rækker!H54,IF(AH3=Rækker!J47,Rækker!J54,IF(AH3=Rækker!L47,Rækker!L54,IF(AH3=Rækker!N47,Rækker!N54,IF(AH3=Rækker!P47,Rækker!P54,CZ4))))))))</f>
        <v>2</v>
      </c>
      <c r="CZ4" s="16">
        <f>IF(AH3=Rækker!R47,Rækker!R54,IF(AH3=Rækker!T47,Rækker!T54,IF(AH3=Rækker!V47,Rækker!V54,IF(AH3=Rækker!X47,Rækker!X54,IF(AH3=Rækker!Z47,Rækker!Z54,IF(AH3=Rækker!AB47,Rækker!AB54,IF(AH3=Rækker!AD47,Rækker!AD54,IF(AH3=Rækker!AF47,Rækker!AF54,DA4))))))))</f>
        <v>2</v>
      </c>
      <c r="DA4" s="16">
        <f>IF(AH3=Rækker!AH47,Rækker!AH54,IF(AH3=Rækker!AJ47,Rækker!AJ54,IF(AH3=Rækker!AL47,Rækker!AL54,IF(AH3=Rækker!AN47,Rækker!AN54,0))))</f>
        <v>0</v>
      </c>
      <c r="DB4" s="16">
        <f>IF(AN3=Rækker!B47,Rækker!B54,IF(AN3=Rækker!D47,Rækker!D54,IF(AN3=Rækker!F47,Rækker!F54,IF(AN3=Rækker!H47,Rækker!H54,IF(AN3=Rækker!J47,Rækker!J54,IF(AN3=Rækker!L47,Rækker!L54,IF(AN3=Rækker!N47,Rækker!N54,IF(AN3=Rækker!P47,Rækker!P54,DC4))))))))</f>
        <v>1</v>
      </c>
      <c r="DC4" s="16">
        <f>IF(AN3=Rækker!R47,Rækker!R54,IF(AN3=Rækker!T47,Rækker!T54,IF(AN3=Rækker!V47,Rækker!V54,IF(AN3=Rækker!X47,Rækker!X54,IF(AN3=Rækker!Z47,Rækker!Z54,IF(AN3=Rækker!AB47,Rækker!AB54,IF(AN3=Rækker!AD47,Rækker!AD54,IF(AN3=Rækker!AF47,Rækker!AF54,DD4))))))))</f>
        <v>1</v>
      </c>
      <c r="DD4" s="16">
        <f>IF(AN3=Rækker!AH47,Rækker!AH54,IF(AN3=Rækker!AJ47,Rækker!AJ54,IF(AN3=Rækker!AL47,Rækker!AL54,IF(AN3=Rækker!AN47,Rækker!AN54,0))))</f>
        <v>0</v>
      </c>
      <c r="DE4" s="16" t="str">
        <f>IF(AT3=Rækker!B47,Rækker!B54,IF(AT3=Rækker!D47,Rækker!D54,IF(AT3=Rækker!F47,Rækker!F54,IF(AT3=Rækker!H47,Rækker!H54,IF(AT3=Rækker!J47,Rækker!J54,IF(AT3=Rækker!L47,Rækker!L54,IF(AT3=Rækker!N47,Rækker!N54,IF(AT3=Rækker!P47,Rækker!P54,DF4))))))))</f>
        <v>x</v>
      </c>
      <c r="DF4" s="16">
        <f>IF(AT3=Rækker!R47,Rækker!R54,IF(AT3=Rækker!T47,Rækker!T54,IF(AT3=Rækker!V47,Rækker!V54,IF(AT3=Rækker!X47,Rækker!X54,IF(AT3=Rækker!Z47,Rækker!Z54,IF(AT3=Rækker!AB47,Rækker!AB54,IF(AT3=Rækker!AD47,Rækker!AD54,IF(AT3=Rækker!AF47,Rækker!AF54,DG4))))))))</f>
        <v>0</v>
      </c>
      <c r="DG4" s="16">
        <f>IF(AT3=Rækker!AH47,Rækker!AH54,IF(AT3=Rækker!AJ47,Rækker!AJ54,IF(AT3=Rækker!AL47,Rækker!AL54,IF(AT3=Rækker!AN47,Rækker!AN54,0))))</f>
        <v>0</v>
      </c>
      <c r="DH4" s="16">
        <f>IF(AZ3=Rækker!B47,Rækker!B54,IF(AZ3=Rækker!D47,Rækker!D54,IF(AZ3=Rækker!F47,Rækker!F54,IF(AZ3=Rækker!H47,Rækker!H54,IF(AZ3=Rækker!J47,Rækker!J54,IF(AZ3=Rækker!L47,Rækker!L54,IF(AZ3=Rækker!N47,Rækker!N54,IF(AZ3=Rækker!P47,Rækker!P54,DI4))))))))</f>
        <v>1</v>
      </c>
      <c r="DI4" s="16">
        <f>IF(AZ3=Rækker!R47,Rækker!R54,IF(AZ3=Rækker!T47,Rækker!T54,IF(AZ3=Rækker!V47,Rækker!V54,IF(AZ3=Rækker!X47,Rækker!X54,IF(AZ3=Rækker!Z47,Rækker!Z54,IF(AZ3=Rækker!AB47,Rækker!AB54,IF(AZ3=Rækker!AD47,Rækker!AD54,IF(AZ3=Rækker!AF47,Rækker!AF54,DJ4))))))))</f>
        <v>0</v>
      </c>
      <c r="DJ4" s="16">
        <f>IF(AZ3=Rækker!AH47,Rækker!AH54,IF(AZ3=Rækker!AJ47,Rækker!AJ54,IF(AZ3=Rækker!AL47,Rækker!AL54,IF(AZ3=Rækker!AN47,Rækker!AN54,0))))</f>
        <v>0</v>
      </c>
      <c r="DK4" s="16">
        <f>IF(BF3=Rækker!B47,Rækker!B54,IF(BF3=Rækker!D47,Rækker!D54,IF(BF3=Rækker!F47,Rækker!F54,IF(BF3=Rækker!H47,Rækker!H54,IF(BF3=Rækker!J47,Rækker!J54,IF(BF3=Rækker!L47,Rækker!L54,IF(BF3=Rækker!N47,Rækker!N54,IF(BF3=Rækker!P47,Rækker!P54,DL4))))))))</f>
        <v>1</v>
      </c>
      <c r="DL4" s="16">
        <f>IF(BF3=Rækker!R47,Rækker!R54,IF(BF3=Rækker!T47,Rækker!T54,IF(BF3=Rækker!V47,Rækker!V54,IF(BF3=Rækker!X47,Rækker!X54,IF(BF3=Rækker!Z47,Rækker!Z54,IF(BF3=Rækker!AB47,Rækker!AB54,IF(BF3=Rækker!AD47,Rækker!AD54,IF(BF3=Rækker!AF47,Rækker!AF54,DM4))))))))</f>
        <v>1</v>
      </c>
      <c r="DM4" s="16">
        <f>IF(BF3=Rækker!AH47,Rækker!AH54,IF(BF3=Rækker!AJ47,Rækker!AJ54,IF(BF3=Rækker!AL47,Rækker!AL54,IF(BF3=Rækker!AN47,Rækker!AN54,0))))</f>
        <v>0</v>
      </c>
      <c r="DN4" s="16">
        <f>IF(BL3=Rækker!B47,Rækker!B54,IF(BL3=Rækker!D47,Rækker!D54,IF(BL3=Rækker!F47,Rækker!F54,IF(BL3=Rækker!H47,Rækker!H54,IF(BL3=Rækker!J47,Rækker!J54,IF(BL3=Rækker!L47,Rækker!L54,IF(BL3=Rækker!N47,Rækker!N54,IF(BL3=Rækker!P47,Rækker!P54,DO4))))))))</f>
        <v>1</v>
      </c>
      <c r="DO4" s="16">
        <f>IF(BL3=Rækker!R47,Rækker!R54,IF(BL3=Rækker!T47,Rækker!T54,IF(BL3=Rækker!V47,Rækker!V54,IF(BL3=Rækker!X47,Rækker!X54,IF(BL3=Rækker!Z47,Rækker!Z54,IF(BL3=Rækker!AB47,Rækker!AB54,IF(BL3=Rækker!AD47,Rækker!AD54,IF(BL3=Rækker!AF47,Rækker!AF54,DP4))))))))</f>
        <v>0</v>
      </c>
      <c r="DP4" s="16">
        <f>IF(BL3=Rækker!AH47,Rækker!AH54,IF(BL3=Rækker!AJ47,Rækker!AJ54,IF(BL3=Rækker!AL47,Rækker!AL54,IF(BL3=Rækker!AN47,Rækker!AN54,0))))</f>
        <v>0</v>
      </c>
    </row>
    <row r="5" spans="1:120" ht="14.45" customHeight="1" x14ac:dyDescent="0.15">
      <c r="A5" s="104"/>
      <c r="B5" s="105"/>
      <c r="C5" s="105"/>
      <c r="D5" s="105"/>
      <c r="E5" s="105"/>
      <c r="F5" s="105"/>
      <c r="G5" s="106"/>
      <c r="H5" s="111"/>
      <c r="I5" s="113"/>
      <c r="J5" s="138"/>
      <c r="K5" s="138"/>
      <c r="L5" s="138"/>
      <c r="M5" s="138"/>
      <c r="N5" s="98"/>
      <c r="O5" s="98"/>
      <c r="P5" s="138"/>
      <c r="Q5" s="138"/>
      <c r="R5" s="138"/>
      <c r="S5" s="138"/>
      <c r="T5" s="127"/>
      <c r="U5" s="113"/>
      <c r="V5" s="137"/>
      <c r="W5" s="137"/>
      <c r="X5" s="137"/>
      <c r="Y5" s="137"/>
      <c r="Z5" s="98"/>
      <c r="AA5" s="98"/>
      <c r="AB5" s="138"/>
      <c r="AC5" s="138"/>
      <c r="AD5" s="138"/>
      <c r="AE5" s="138"/>
      <c r="AF5" s="127"/>
      <c r="AG5" s="113"/>
      <c r="AH5" s="138"/>
      <c r="AI5" s="138"/>
      <c r="AJ5" s="138"/>
      <c r="AK5" s="138"/>
      <c r="AL5" s="98"/>
      <c r="AM5" s="98"/>
      <c r="AN5" s="138"/>
      <c r="AO5" s="138"/>
      <c r="AP5" s="138"/>
      <c r="AQ5" s="138"/>
      <c r="AR5" s="127"/>
      <c r="AS5" s="113"/>
      <c r="AT5" s="138"/>
      <c r="AU5" s="138"/>
      <c r="AV5" s="138"/>
      <c r="AW5" s="138"/>
      <c r="AX5" s="98"/>
      <c r="AY5" s="98"/>
      <c r="AZ5" s="138"/>
      <c r="BA5" s="138"/>
      <c r="BB5" s="138"/>
      <c r="BC5" s="138"/>
      <c r="BD5" s="127"/>
      <c r="BE5" s="113"/>
      <c r="BF5" s="138"/>
      <c r="BG5" s="138"/>
      <c r="BH5" s="138"/>
      <c r="BI5" s="138"/>
      <c r="BJ5" s="98"/>
      <c r="BK5" s="98"/>
      <c r="BL5" s="138"/>
      <c r="BM5" s="138"/>
      <c r="BN5" s="138"/>
      <c r="BO5" s="138"/>
      <c r="BP5" s="127"/>
      <c r="BQ5" s="17"/>
      <c r="BR5" s="185" t="str">
        <f>IF(CG14=13,DB!E29,DB!A29)</f>
        <v>McCoist</v>
      </c>
      <c r="BS5" s="185"/>
      <c r="BT5" s="16" t="s">
        <v>20</v>
      </c>
      <c r="BU5" s="139" t="str">
        <f>IF(CG14=13,DB!F29,DB!B29)</f>
        <v>Sergio</v>
      </c>
      <c r="BV5" s="139"/>
      <c r="BW5" s="139"/>
      <c r="BX5" s="139"/>
      <c r="BY5" s="139"/>
      <c r="BZ5" s="139"/>
      <c r="CA5" s="139"/>
      <c r="CB5" s="21">
        <f>IF(CG14=13,DB!G29,DB!C29)</f>
        <v>8</v>
      </c>
      <c r="CC5" s="16" t="s">
        <v>20</v>
      </c>
      <c r="CD5" s="22">
        <f>IF(CG14=13,DB!H29,DB!D29)</f>
        <v>5</v>
      </c>
      <c r="CE5" s="16"/>
      <c r="CF5" s="16"/>
      <c r="CG5" s="16">
        <f t="shared" si="0"/>
        <v>1</v>
      </c>
      <c r="CH5" s="16">
        <f>IF(AG9="",CY14,0)</f>
        <v>7</v>
      </c>
      <c r="CI5" s="16">
        <f>IF(AG9="",1,0)</f>
        <v>1</v>
      </c>
      <c r="CJ5" s="16" t="str">
        <f>IF(AH3=DB!K48,DB!W48,IF(AH3=DB!K49,DB!W49,IF(AH3=DB!K50,DB!W50,IF(AH3=DB!K51,DB!W51,IF(AH3=DB!K52,DB!W52,IF(AH3=DB!K53,DB!W53,IF(AH3=DB!K54,DB!W54,IF(AH3=DB!K55,DB!W55,CK5))))))))</f>
        <v/>
      </c>
      <c r="CK5" s="16" t="str">
        <f>IF(AH3=DB!K56,DB!W56,IF(AH3=DB!K57,DB!W57,IF(AH3=DB!K58,DB!W58,IF(AH3=DB!K59,DB!W59,IF(AH3=DB!K60,DB!W60,IF(AH3=DB!K61,DB!W61,IF(AH3=DB!K62,DB!W62,IF(AH3=DB!K63,DB!W63,CL5))))))))</f>
        <v/>
      </c>
      <c r="CL5" s="16" t="str">
        <f>IF(AH3=DB!K64,DB!W64,IF(AH3=DB!K65,DB!W65,IF(AH3=DB!K66,DB!W66,DB!W67)))</f>
        <v/>
      </c>
      <c r="CM5" s="16">
        <f>IF(J3=Rækker!B47,Rækker!B55,IF(J3=Rækker!D47,Rækker!D55,IF(J3=Rækker!F47,Rækker!F55,IF(J3=Rækker!H47,Rækker!H55,IF(J3=Rækker!J47,Rækker!J55,IF(J3=Rækker!L47,Rækker!L55,IF(J3=Rækker!N47,Rækker!N55,IF(J3=Rækker!P47,Rækker!P55,CN5))))))))</f>
        <v>1</v>
      </c>
      <c r="CN5" s="16">
        <f>IF(J3=Rækker!R47,Rækker!R55,IF(J3=Rækker!T47,Rækker!T55,IF(J3=Rækker!V47,Rækker!V55,IF(J3=Rækker!X47,Rækker!X55,IF(J3=Rækker!Z47,Rækker!Z55,IF(J3=Rækker!AB47,Rækker!AB55,IF(J3=Rækker!AD47,Rækker!AD55,IF(J3=Rækker!AF47,Rækker!AF55,CO5))))))))</f>
        <v>1</v>
      </c>
      <c r="CO5" s="16">
        <f>IF(J3=Rækker!AH47,Rækker!AH55,IF(J3=Rækker!AJ47,Rækker!AJ55,IF(J3=Rækker!AL47,Rækker!AL55,IF(J3=Rækker!AN47,Rækker!AN55,0))))</f>
        <v>0</v>
      </c>
      <c r="CP5" s="16">
        <f>IF(P3=Rækker!B47,Rækker!B55,IF(P3=Rækker!D47,Rækker!D55,IF(P3=Rækker!F47,Rækker!F55,IF(P3=Rækker!H47,Rækker!H55,IF(P3=Rækker!J47,Rækker!J55,IF(P3=Rækker!L47,Rækker!L55,IF(P3=Rækker!N47,Rækker!N55,IF(P3=Rækker!P47,Rækker!P55,CQ5))))))))</f>
        <v>1</v>
      </c>
      <c r="CQ5" s="16">
        <f>IF(P3=Rækker!R47,Rækker!R55,IF(P3=Rækker!T47,Rækker!T55,IF(P3=Rækker!V47,Rækker!V55,IF(P3=Rækker!X47,Rækker!X55,IF(P3=Rækker!Z47,Rækker!Z55,IF(P3=Rækker!AB47,Rækker!AB55,IF(P3=Rækker!AD47,Rækker!AD55,IF(P3=Rækker!AF47,Rækker!AF55,CR5))))))))</f>
        <v>0</v>
      </c>
      <c r="CR5" s="16">
        <f>IF(P3=Rækker!AH47,Rækker!AH55,IF(P3=Rækker!AJ47,Rækker!AJ55,IF(P3=Rækker!AL47,Rækker!AL55,IF(P3=Rækker!AN47,Rækker!AN55,0))))</f>
        <v>0</v>
      </c>
      <c r="CS5" s="16">
        <f>IF(V3=Rækker!B47,Rækker!B55,IF(V3=Rækker!D47,Rækker!D55,IF(V3=Rækker!F47,Rækker!F55,IF(V3=Rækker!H47,Rækker!H55,IF(V3=Rækker!J47,Rækker!J55,IF(V3=Rækker!L47,Rækker!L55,IF(V3=Rækker!N47,Rækker!N55,IF(V3=Rækker!P47,Rækker!P55,CT5))))))))</f>
        <v>1</v>
      </c>
      <c r="CT5" s="16">
        <f>IF(V3=Rækker!R47,Rækker!R55,IF(V3=Rækker!T47,Rækker!T55,IF(V3=Rækker!V47,Rækker!V55,IF(V3=Rækker!X47,Rækker!X55,IF(V3=Rækker!Z47,Rækker!Z55,IF(V3=Rækker!AB47,Rækker!AB55,IF(V3=Rækker!AD47,Rækker!AD55,IF(V3=Rækker!AF47,Rækker!AF55,CU5))))))))</f>
        <v>1</v>
      </c>
      <c r="CU5" s="16">
        <f>IF(V3=Rækker!AH47,Rækker!AH55,IF(V3=Rækker!AJ47,Rækker!AJ55,IF(V3=Rækker!AL47,Rækker!AL55,IF(V3=Rækker!AN47,Rækker!AN55,0))))</f>
        <v>0</v>
      </c>
      <c r="CV5" s="16">
        <f>IF(AB3=Rækker!B47,Rækker!B55,IF(AB3=Rækker!D47,Rækker!D55,IF(AB3=Rækker!F47,Rækker!F55,IF(AB3=Rækker!H47,Rækker!H55,IF(AB3=Rækker!J47,Rækker!J55,IF(AB3=Rækker!L47,Rækker!L55,IF(AB3=Rækker!N47,Rækker!N55,IF(AB3=Rækker!P47,Rækker!P55,CW5))))))))</f>
        <v>1</v>
      </c>
      <c r="CW5" s="16">
        <f>IF(AB3=Rækker!R47,Rækker!R55,IF(AB3=Rækker!T47,Rækker!T55,IF(AB3=Rækker!V47,Rækker!V55,IF(AB3=Rækker!X47,Rækker!X55,IF(AB3=Rækker!Z47,Rækker!Z55,IF(AB3=Rækker!AB47,Rækker!AB55,IF(AB3=Rækker!AD47,Rækker!AD55,IF(AB3=Rækker!AF47,Rækker!AF55,CX5))))))))</f>
        <v>1</v>
      </c>
      <c r="CX5" s="16">
        <f>IF(AB3=Rækker!AH47,Rækker!AH55,IF(AB3=Rækker!AJ47,Rækker!AJ55,IF(AB3=Rækker!AL47,Rækker!AL55,IF(AB3=Rækker!AN47,Rækker!AN55,0))))</f>
        <v>1</v>
      </c>
      <c r="CY5" s="16">
        <f>IF(AH3=Rækker!B47,Rækker!B55,IF(AH3=Rækker!D47,Rækker!D55,IF(AH3=Rækker!F47,Rækker!F55,IF(AH3=Rækker!H47,Rækker!H55,IF(AH3=Rækker!J47,Rækker!J55,IF(AH3=Rækker!L47,Rækker!L55,IF(AH3=Rækker!N47,Rækker!N55,IF(AH3=Rækker!P47,Rækker!P55,CZ5))))))))</f>
        <v>1</v>
      </c>
      <c r="CZ5" s="16">
        <f>IF(AH3=Rækker!R47,Rækker!R55,IF(AH3=Rækker!T47,Rækker!T55,IF(AH3=Rækker!V47,Rækker!V55,IF(AH3=Rækker!X47,Rækker!X55,IF(AH3=Rækker!Z47,Rækker!Z55,IF(AH3=Rækker!AB47,Rækker!AB55,IF(AH3=Rækker!AD47,Rækker!AD55,IF(AH3=Rækker!AF47,Rækker!AF55,DA5))))))))</f>
        <v>1</v>
      </c>
      <c r="DA5" s="16">
        <f>IF(AH3=Rækker!AH47,Rækker!AH55,IF(AH3=Rækker!AJ47,Rækker!AJ55,IF(AH3=Rækker!AL47,Rækker!AL55,IF(AH3=Rækker!AN47,Rækker!AN55,0))))</f>
        <v>0</v>
      </c>
      <c r="DB5" s="16">
        <f>IF(AN3=Rækker!B47,Rækker!B55,IF(AN3=Rækker!D47,Rækker!D55,IF(AN3=Rækker!F47,Rækker!F55,IF(AN3=Rækker!H47,Rækker!H55,IF(AN3=Rækker!J47,Rækker!J55,IF(AN3=Rækker!L47,Rækker!L55,IF(AN3=Rækker!N47,Rækker!N55,IF(AN3=Rækker!P47,Rækker!P55,DC5))))))))</f>
        <v>1</v>
      </c>
      <c r="DC5" s="16">
        <f>IF(AN3=Rækker!R47,Rækker!R55,IF(AN3=Rækker!T47,Rækker!T55,IF(AN3=Rækker!V47,Rækker!V55,IF(AN3=Rækker!X47,Rækker!X55,IF(AN3=Rækker!Z47,Rækker!Z55,IF(AN3=Rækker!AB47,Rækker!AB55,IF(AN3=Rækker!AD47,Rækker!AD55,IF(AN3=Rækker!AF47,Rækker!AF55,DD5))))))))</f>
        <v>1</v>
      </c>
      <c r="DD5" s="16">
        <f>IF(AN3=Rækker!AH47,Rækker!AH55,IF(AN3=Rækker!AJ47,Rækker!AJ55,IF(AN3=Rækker!AL47,Rækker!AL55,IF(AN3=Rækker!AN47,Rækker!AN55,0))))</f>
        <v>0</v>
      </c>
      <c r="DE5" s="16">
        <f>IF(AT3=Rækker!B47,Rækker!B55,IF(AT3=Rækker!D47,Rækker!D55,IF(AT3=Rækker!F47,Rækker!F55,IF(AT3=Rækker!H47,Rækker!H55,IF(AT3=Rækker!J47,Rækker!J55,IF(AT3=Rækker!L47,Rækker!L55,IF(AT3=Rækker!N47,Rækker!N55,IF(AT3=Rækker!P47,Rækker!P55,DF5))))))))</f>
        <v>1</v>
      </c>
      <c r="DF5" s="16">
        <f>IF(AT3=Rækker!R47,Rækker!R55,IF(AT3=Rækker!T47,Rækker!T55,IF(AT3=Rækker!V47,Rækker!V55,IF(AT3=Rækker!X47,Rækker!X55,IF(AT3=Rækker!Z47,Rækker!Z55,IF(AT3=Rækker!AB47,Rækker!AB55,IF(AT3=Rækker!AD47,Rækker!AD55,IF(AT3=Rækker!AF47,Rækker!AF55,DG5))))))))</f>
        <v>0</v>
      </c>
      <c r="DG5" s="16">
        <f>IF(AT3=Rækker!AH47,Rækker!AH55,IF(AT3=Rækker!AJ47,Rækker!AJ55,IF(AT3=Rækker!AL47,Rækker!AL55,IF(AT3=Rækker!AN47,Rækker!AN55,0))))</f>
        <v>0</v>
      </c>
      <c r="DH5" s="16">
        <f>IF(AZ3=Rækker!B47,Rækker!B55,IF(AZ3=Rækker!D47,Rækker!D55,IF(AZ3=Rækker!F47,Rækker!F55,IF(AZ3=Rækker!H47,Rækker!H55,IF(AZ3=Rækker!J47,Rækker!J55,IF(AZ3=Rækker!L47,Rækker!L55,IF(AZ3=Rækker!N47,Rækker!N55,IF(AZ3=Rækker!P47,Rækker!P55,DI5))))))))</f>
        <v>1</v>
      </c>
      <c r="DI5" s="16">
        <f>IF(AZ3=Rækker!R47,Rækker!R55,IF(AZ3=Rækker!T47,Rækker!T55,IF(AZ3=Rækker!V47,Rækker!V55,IF(AZ3=Rækker!X47,Rækker!X55,IF(AZ3=Rækker!Z47,Rækker!Z55,IF(AZ3=Rækker!AB47,Rækker!AB55,IF(AZ3=Rækker!AD47,Rækker!AD55,IF(AZ3=Rækker!AF47,Rækker!AF55,DJ5))))))))</f>
        <v>0</v>
      </c>
      <c r="DJ5" s="16">
        <f>IF(AZ3=Rækker!AH47,Rækker!AH55,IF(AZ3=Rækker!AJ47,Rækker!AJ55,IF(AZ3=Rækker!AL47,Rækker!AL55,IF(AZ3=Rækker!AN47,Rækker!AN55,0))))</f>
        <v>0</v>
      </c>
      <c r="DK5" s="16">
        <f>IF(BF3=Rækker!B47,Rækker!B55,IF(BF3=Rækker!D47,Rækker!D55,IF(BF3=Rækker!F47,Rækker!F55,IF(BF3=Rækker!H47,Rækker!H55,IF(BF3=Rækker!J47,Rækker!J55,IF(BF3=Rækker!L47,Rækker!L55,IF(BF3=Rækker!N47,Rækker!N55,IF(BF3=Rækker!P47,Rækker!P55,DL5))))))))</f>
        <v>1</v>
      </c>
      <c r="DL5" s="16">
        <f>IF(BF3=Rækker!R47,Rækker!R55,IF(BF3=Rækker!T47,Rækker!T55,IF(BF3=Rækker!V47,Rækker!V55,IF(BF3=Rækker!X47,Rækker!X55,IF(BF3=Rækker!Z47,Rækker!Z55,IF(BF3=Rækker!AB47,Rækker!AB55,IF(BF3=Rækker!AD47,Rækker!AD55,IF(BF3=Rækker!AF47,Rækker!AF55,DM5))))))))</f>
        <v>1</v>
      </c>
      <c r="DM5" s="16">
        <f>IF(BF3=Rækker!AH47,Rækker!AH55,IF(BF3=Rækker!AJ47,Rækker!AJ55,IF(BF3=Rækker!AL47,Rækker!AL55,IF(BF3=Rækker!AN47,Rækker!AN55,0))))</f>
        <v>0</v>
      </c>
      <c r="DN5" s="16">
        <f>IF(BL3=Rækker!B47,Rækker!B55,IF(BL3=Rækker!D47,Rækker!D55,IF(BL3=Rækker!F47,Rækker!F55,IF(BL3=Rækker!H47,Rækker!H55,IF(BL3=Rækker!J47,Rækker!J55,IF(BL3=Rækker!L47,Rækker!L55,IF(BL3=Rækker!N47,Rækker!N55,IF(BL3=Rækker!P47,Rækker!P55,DO5))))))))</f>
        <v>1</v>
      </c>
      <c r="DO5" s="16">
        <f>IF(BL3=Rækker!R47,Rækker!R55,IF(BL3=Rækker!T47,Rækker!T55,IF(BL3=Rækker!V47,Rækker!V55,IF(BL3=Rækker!X47,Rækker!X55,IF(BL3=Rækker!Z47,Rækker!Z55,IF(BL3=Rækker!AB47,Rækker!AB55,IF(BL3=Rækker!AD47,Rækker!AD55,IF(BL3=Rækker!AF47,Rækker!AF55,DP5))))))))</f>
        <v>0</v>
      </c>
      <c r="DP5" s="16">
        <f>IF(BL3=Rækker!AH47,Rækker!AH55,IF(BL3=Rækker!AJ47,Rækker!AJ55,IF(BL3=Rækker!AL47,Rækker!AL55,IF(BL3=Rækker!AN47,Rækker!AN55,0))))</f>
        <v>0</v>
      </c>
    </row>
    <row r="6" spans="1:120" ht="14.45" customHeight="1" x14ac:dyDescent="0.15">
      <c r="A6" s="104"/>
      <c r="B6" s="105"/>
      <c r="C6" s="105"/>
      <c r="D6" s="105"/>
      <c r="E6" s="105"/>
      <c r="F6" s="105"/>
      <c r="G6" s="106"/>
      <c r="H6" s="111"/>
      <c r="I6" s="113"/>
      <c r="J6" s="138"/>
      <c r="K6" s="138"/>
      <c r="L6" s="138"/>
      <c r="M6" s="138"/>
      <c r="N6" s="98"/>
      <c r="O6" s="98"/>
      <c r="P6" s="138"/>
      <c r="Q6" s="138"/>
      <c r="R6" s="138"/>
      <c r="S6" s="138"/>
      <c r="T6" s="127"/>
      <c r="U6" s="113"/>
      <c r="V6" s="137"/>
      <c r="W6" s="137"/>
      <c r="X6" s="137"/>
      <c r="Y6" s="137"/>
      <c r="Z6" s="98"/>
      <c r="AA6" s="98"/>
      <c r="AB6" s="138"/>
      <c r="AC6" s="138"/>
      <c r="AD6" s="138"/>
      <c r="AE6" s="138"/>
      <c r="AF6" s="127"/>
      <c r="AG6" s="113"/>
      <c r="AH6" s="138"/>
      <c r="AI6" s="138"/>
      <c r="AJ6" s="138"/>
      <c r="AK6" s="138"/>
      <c r="AL6" s="98"/>
      <c r="AM6" s="98"/>
      <c r="AN6" s="138"/>
      <c r="AO6" s="138"/>
      <c r="AP6" s="138"/>
      <c r="AQ6" s="138"/>
      <c r="AR6" s="127"/>
      <c r="AS6" s="113"/>
      <c r="AT6" s="138"/>
      <c r="AU6" s="138"/>
      <c r="AV6" s="138"/>
      <c r="AW6" s="138"/>
      <c r="AX6" s="98"/>
      <c r="AY6" s="98"/>
      <c r="AZ6" s="138"/>
      <c r="BA6" s="138"/>
      <c r="BB6" s="138"/>
      <c r="BC6" s="138"/>
      <c r="BD6" s="127"/>
      <c r="BE6" s="113"/>
      <c r="BF6" s="138"/>
      <c r="BG6" s="138"/>
      <c r="BH6" s="138"/>
      <c r="BI6" s="138"/>
      <c r="BJ6" s="98"/>
      <c r="BK6" s="98"/>
      <c r="BL6" s="138"/>
      <c r="BM6" s="138"/>
      <c r="BN6" s="138"/>
      <c r="BO6" s="138"/>
      <c r="BP6" s="127"/>
      <c r="BQ6" s="17"/>
      <c r="BR6" s="185" t="str">
        <f>IF(CG14=13,DB!E30,DB!A30)</f>
        <v>Schøn</v>
      </c>
      <c r="BS6" s="185"/>
      <c r="BT6" s="16" t="s">
        <v>20</v>
      </c>
      <c r="BU6" s="139" t="str">
        <f>IF(CG14=13,DB!F30,DB!B30)</f>
        <v>Lucky</v>
      </c>
      <c r="BV6" s="139"/>
      <c r="BW6" s="139"/>
      <c r="BX6" s="139"/>
      <c r="BY6" s="139"/>
      <c r="BZ6" s="139"/>
      <c r="CA6" s="139"/>
      <c r="CB6" s="21">
        <f>IF(CG14=13,DB!G30,DB!C30)</f>
        <v>7</v>
      </c>
      <c r="CC6" s="16" t="s">
        <v>20</v>
      </c>
      <c r="CD6" s="22">
        <f>IF(CG14=13,DB!H30,DB!D30)</f>
        <v>7</v>
      </c>
      <c r="CE6" s="16"/>
      <c r="CF6" s="16"/>
      <c r="CG6" s="16">
        <f t="shared" si="0"/>
        <v>1</v>
      </c>
      <c r="CH6" s="16">
        <f>IF(AM9="",DB14,0)</f>
        <v>7</v>
      </c>
      <c r="CI6" s="16">
        <f>IF(AM9="",1,0)</f>
        <v>1</v>
      </c>
      <c r="CJ6" s="16" t="str">
        <f>IF(AN3=DB!K48,DB!W48,IF(AN3=DB!K49,DB!W49,IF(AN3=DB!K50,DB!W50,IF(AN3=DB!K51,DB!W51,IF(AN3=DB!K52,DB!W52,IF(AN3=DB!K53,DB!W53,IF(AN3=DB!K54,DB!W54,IF(AN3=DB!K55,DB!W55,CK6))))))))</f>
        <v/>
      </c>
      <c r="CK6" s="16" t="str">
        <f>IF(AN3=DB!K56,DB!W56,IF(AN3=DB!K57,DB!W57,IF(AN3=DB!K58,DB!W58,IF(AN3=DB!K59,DB!W59,IF(AN3=DB!K60,DB!W60,IF(AN3=DB!K61,DB!W61,IF(AN3=DB!K62,DB!W62,IF(AN3=DB!K63,DB!W63,CL6))))))))</f>
        <v/>
      </c>
      <c r="CL6" s="16" t="str">
        <f>IF(AN3=DB!K64,DB!W64,IF(AN3=DB!K65,DB!W65,IF(AN3=DB!K66,DB!W66,DB!W67)))</f>
        <v/>
      </c>
      <c r="CM6" s="16">
        <f>IF(J3=Rækker!B47,Rækker!B56,IF(J3=Rækker!D47,Rækker!D56,IF(J3=Rækker!F47,Rækker!F56,IF(J3=Rækker!H47,Rækker!H56,IF(J3=Rækker!J47,Rækker!J56,IF(J3=Rækker!L47,Rækker!L56,IF(J3=Rækker!N47,Rækker!N56,IF(J3=Rækker!P47,Rækker!P56,CN6))))))))</f>
        <v>1</v>
      </c>
      <c r="CN6" s="16">
        <f>IF(J3=Rækker!R47,Rækker!R56,IF(J3=Rækker!T47,Rækker!T56,IF(J3=Rækker!V47,Rækker!V56,IF(J3=Rækker!X47,Rækker!X56,IF(J3=Rækker!Z47,Rækker!Z56,IF(J3=Rækker!AB47,Rækker!AB56,IF(J3=Rækker!AD47,Rækker!AD56,IF(J3=Rækker!AF47,Rækker!AF56,CO6))))))))</f>
        <v>1</v>
      </c>
      <c r="CO6" s="16">
        <f>IF(J3=Rækker!AH47,Rækker!AH56,IF(J3=Rækker!AJ47,Rækker!AJ56,IF(J3=Rækker!AL47,Rækker!AL56,IF(J3=Rækker!AN47,Rækker!AN56,0))))</f>
        <v>0</v>
      </c>
      <c r="CP6" s="16">
        <f>IF(P3=Rækker!B47,Rækker!B56,IF(P3=Rækker!D47,Rækker!D56,IF(P3=Rækker!F47,Rækker!F56,IF(P3=Rækker!H47,Rækker!H56,IF(P3=Rækker!J47,Rækker!J56,IF(P3=Rækker!L47,Rækker!L56,IF(P3=Rækker!N47,Rækker!N56,IF(P3=Rækker!P47,Rækker!P56,CQ6))))))))</f>
        <v>1</v>
      </c>
      <c r="CQ6" s="16">
        <f>IF(P3=Rækker!R47,Rækker!R56,IF(P3=Rækker!T47,Rækker!T56,IF(P3=Rækker!V47,Rækker!V56,IF(P3=Rækker!X47,Rækker!X56,IF(P3=Rækker!Z47,Rækker!Z56,IF(P3=Rækker!AB47,Rækker!AB56,IF(P3=Rækker!AD47,Rækker!AD56,IF(P3=Rækker!AF47,Rækker!AF56,CR6))))))))</f>
        <v>0</v>
      </c>
      <c r="CR6" s="16">
        <f>IF(P3=Rækker!AH47,Rækker!AH56,IF(P3=Rækker!AJ47,Rækker!AJ56,IF(P3=Rækker!AL47,Rækker!AL56,IF(P3=Rækker!AN47,Rækker!AN56,0))))</f>
        <v>0</v>
      </c>
      <c r="CS6" s="16">
        <f>IF(V3=Rækker!B47,Rækker!B56,IF(V3=Rækker!D47,Rækker!D56,IF(V3=Rækker!F47,Rækker!F56,IF(V3=Rækker!H47,Rækker!H56,IF(V3=Rækker!J47,Rækker!J56,IF(V3=Rækker!L47,Rækker!L56,IF(V3=Rækker!N47,Rækker!N56,IF(V3=Rækker!P47,Rækker!P56,CT6))))))))</f>
        <v>1</v>
      </c>
      <c r="CT6" s="16">
        <f>IF(V3=Rækker!R47,Rækker!R56,IF(V3=Rækker!T47,Rækker!T56,IF(V3=Rækker!V47,Rækker!V56,IF(V3=Rækker!X47,Rækker!X56,IF(V3=Rækker!Z47,Rækker!Z56,IF(V3=Rækker!AB47,Rækker!AB56,IF(V3=Rækker!AD47,Rækker!AD56,IF(V3=Rækker!AF47,Rækker!AF56,CU6))))))))</f>
        <v>1</v>
      </c>
      <c r="CU6" s="16">
        <f>IF(V3=Rækker!AH47,Rækker!AH56,IF(V3=Rækker!AJ47,Rækker!AJ56,IF(V3=Rækker!AL47,Rækker!AL56,IF(V3=Rækker!AN47,Rækker!AN56,0))))</f>
        <v>0</v>
      </c>
      <c r="CV6" s="16">
        <f>IF(AB3=Rækker!B47,Rækker!B56,IF(AB3=Rækker!D47,Rækker!D56,IF(AB3=Rækker!F47,Rækker!F56,IF(AB3=Rækker!H47,Rækker!H56,IF(AB3=Rækker!J47,Rækker!J56,IF(AB3=Rækker!L47,Rækker!L56,IF(AB3=Rækker!N47,Rækker!N56,IF(AB3=Rækker!P47,Rækker!P56,CW6))))))))</f>
        <v>1</v>
      </c>
      <c r="CW6" s="16">
        <f>IF(AB3=Rækker!R47,Rækker!R56,IF(AB3=Rækker!T47,Rækker!T56,IF(AB3=Rækker!V47,Rækker!V56,IF(AB3=Rækker!X47,Rækker!X56,IF(AB3=Rækker!Z47,Rækker!Z56,IF(AB3=Rækker!AB47,Rækker!AB56,IF(AB3=Rækker!AD47,Rækker!AD56,IF(AB3=Rækker!AF47,Rækker!AF56,CX6))))))))</f>
        <v>1</v>
      </c>
      <c r="CX6" s="16">
        <f>IF(AB3=Rækker!AH47,Rækker!AH56,IF(AB3=Rækker!AJ47,Rækker!AJ56,IF(AB3=Rækker!AL47,Rækker!AL56,IF(AB3=Rækker!AN47,Rækker!AN56,0))))</f>
        <v>1</v>
      </c>
      <c r="CY6" s="16">
        <f>IF(AH3=Rækker!B47,Rækker!B56,IF(AH3=Rækker!D47,Rækker!D56,IF(AH3=Rækker!F47,Rækker!F56,IF(AH3=Rækker!H47,Rækker!H56,IF(AH3=Rækker!J47,Rækker!J56,IF(AH3=Rækker!L47,Rækker!L56,IF(AH3=Rækker!N47,Rækker!N56,IF(AH3=Rækker!P47,Rækker!P56,CZ6))))))))</f>
        <v>1</v>
      </c>
      <c r="CZ6" s="16">
        <f>IF(AH3=Rækker!R47,Rækker!R56,IF(AH3=Rækker!T47,Rækker!T56,IF(AH3=Rækker!V47,Rækker!V56,IF(AH3=Rækker!X47,Rækker!X56,IF(AH3=Rækker!Z47,Rækker!Z56,IF(AH3=Rækker!AB47,Rækker!AB56,IF(AH3=Rækker!AD47,Rækker!AD56,IF(AH3=Rækker!AF47,Rækker!AF56,DA6))))))))</f>
        <v>1</v>
      </c>
      <c r="DA6" s="16">
        <f>IF(AH3=Rækker!AH47,Rækker!AH56,IF(AH3=Rækker!AJ47,Rækker!AJ56,IF(AH3=Rækker!AL47,Rækker!AL56,IF(AH3=Rækker!AN47,Rækker!AN56,0))))</f>
        <v>0</v>
      </c>
      <c r="DB6" s="16">
        <f>IF(AN3=Rækker!B47,Rækker!B56,IF(AN3=Rækker!D47,Rækker!D56,IF(AN3=Rækker!F47,Rækker!F56,IF(AN3=Rækker!H47,Rækker!H56,IF(AN3=Rækker!J47,Rækker!J56,IF(AN3=Rækker!L47,Rækker!L56,IF(AN3=Rækker!N47,Rækker!N56,IF(AN3=Rækker!P47,Rækker!P56,DC6))))))))</f>
        <v>1</v>
      </c>
      <c r="DC6" s="16">
        <f>IF(AN3=Rækker!R47,Rækker!R56,IF(AN3=Rækker!T47,Rækker!T56,IF(AN3=Rækker!V47,Rækker!V56,IF(AN3=Rækker!X47,Rækker!X56,IF(AN3=Rækker!Z47,Rækker!Z56,IF(AN3=Rækker!AB47,Rækker!AB56,IF(AN3=Rækker!AD47,Rækker!AD56,IF(AN3=Rækker!AF47,Rækker!AF56,DD6))))))))</f>
        <v>1</v>
      </c>
      <c r="DD6" s="16">
        <f>IF(AN3=Rækker!AH47,Rækker!AH56,IF(AN3=Rækker!AJ47,Rækker!AJ56,IF(AN3=Rækker!AL47,Rækker!AL56,IF(AN3=Rækker!AN47,Rækker!AN56,0))))</f>
        <v>0</v>
      </c>
      <c r="DE6" s="16">
        <f>IF(AT3=Rækker!B47,Rækker!B56,IF(AT3=Rækker!D47,Rækker!D56,IF(AT3=Rækker!F47,Rækker!F56,IF(AT3=Rækker!H47,Rækker!H56,IF(AT3=Rækker!J47,Rækker!J56,IF(AT3=Rækker!L47,Rækker!L56,IF(AT3=Rækker!N47,Rækker!N56,IF(AT3=Rækker!P47,Rækker!P56,DF6))))))))</f>
        <v>1</v>
      </c>
      <c r="DF6" s="16">
        <f>IF(AT3=Rækker!R47,Rækker!R56,IF(AT3=Rækker!T47,Rækker!T56,IF(AT3=Rækker!V47,Rækker!V56,IF(AT3=Rækker!X47,Rækker!X56,IF(AT3=Rækker!Z47,Rækker!Z56,IF(AT3=Rækker!AB47,Rækker!AB56,IF(AT3=Rækker!AD47,Rækker!AD56,IF(AT3=Rækker!AF47,Rækker!AF56,DG6))))))))</f>
        <v>0</v>
      </c>
      <c r="DG6" s="16">
        <f>IF(AT3=Rækker!AH47,Rækker!AH56,IF(AT3=Rækker!AJ47,Rækker!AJ56,IF(AT3=Rækker!AL47,Rækker!AL56,IF(AT3=Rækker!AN47,Rækker!AN56,0))))</f>
        <v>0</v>
      </c>
      <c r="DH6" s="16">
        <f>IF(AZ3=Rækker!B47,Rækker!B56,IF(AZ3=Rækker!D47,Rækker!D56,IF(AZ3=Rækker!F47,Rækker!F56,IF(AZ3=Rækker!H47,Rækker!H56,IF(AZ3=Rækker!J47,Rækker!J56,IF(AZ3=Rækker!L47,Rækker!L56,IF(AZ3=Rækker!N47,Rækker!N56,IF(AZ3=Rækker!P47,Rækker!P56,DI6))))))))</f>
        <v>1</v>
      </c>
      <c r="DI6" s="16">
        <f>IF(AZ3=Rækker!R47,Rækker!R56,IF(AZ3=Rækker!T47,Rækker!T56,IF(AZ3=Rækker!V47,Rækker!V56,IF(AZ3=Rækker!X47,Rækker!X56,IF(AZ3=Rækker!Z47,Rækker!Z56,IF(AZ3=Rækker!AB47,Rækker!AB56,IF(AZ3=Rækker!AD47,Rækker!AD56,IF(AZ3=Rækker!AF47,Rækker!AF56,DJ6))))))))</f>
        <v>0</v>
      </c>
      <c r="DJ6" s="16">
        <f>IF(AZ3=Rækker!AH47,Rækker!AH56,IF(AZ3=Rækker!AJ47,Rækker!AJ56,IF(AZ3=Rækker!AL47,Rækker!AL56,IF(AZ3=Rækker!AN47,Rækker!AN56,0))))</f>
        <v>0</v>
      </c>
      <c r="DK6" s="16">
        <f>IF(BF3=Rækker!B47,Rækker!B56,IF(BF3=Rækker!D47,Rækker!D56,IF(BF3=Rækker!F47,Rækker!F56,IF(BF3=Rækker!H47,Rækker!H56,IF(BF3=Rækker!J47,Rækker!J56,IF(BF3=Rækker!L47,Rækker!L56,IF(BF3=Rækker!N47,Rækker!N56,IF(BF3=Rækker!P47,Rækker!P56,DL6))))))))</f>
        <v>1</v>
      </c>
      <c r="DL6" s="16">
        <f>IF(BF3=Rækker!R47,Rækker!R56,IF(BF3=Rækker!T47,Rækker!T56,IF(BF3=Rækker!V47,Rækker!V56,IF(BF3=Rækker!X47,Rækker!X56,IF(BF3=Rækker!Z47,Rækker!Z56,IF(BF3=Rækker!AB47,Rækker!AB56,IF(BF3=Rækker!AD47,Rækker!AD56,IF(BF3=Rækker!AF47,Rækker!AF56,DM6))))))))</f>
        <v>1</v>
      </c>
      <c r="DM6" s="16">
        <f>IF(BF3=Rækker!AH47,Rækker!AH56,IF(BF3=Rækker!AJ47,Rækker!AJ56,IF(BF3=Rækker!AL47,Rækker!AL56,IF(BF3=Rækker!AN47,Rækker!AN56,0))))</f>
        <v>0</v>
      </c>
      <c r="DN6" s="16">
        <f>IF(BL3=Rækker!B47,Rækker!B56,IF(BL3=Rækker!D47,Rækker!D56,IF(BL3=Rækker!F47,Rækker!F56,IF(BL3=Rækker!H47,Rækker!H56,IF(BL3=Rækker!J47,Rækker!J56,IF(BL3=Rækker!L47,Rækker!L56,IF(BL3=Rækker!N47,Rækker!N56,IF(BL3=Rækker!P47,Rækker!P56,DO6))))))))</f>
        <v>1</v>
      </c>
      <c r="DO6" s="16">
        <f>IF(BL3=Rækker!R47,Rækker!R56,IF(BL3=Rækker!T47,Rækker!T56,IF(BL3=Rækker!V47,Rækker!V56,IF(BL3=Rækker!X47,Rækker!X56,IF(BL3=Rækker!Z47,Rækker!Z56,IF(BL3=Rækker!AB47,Rækker!AB56,IF(BL3=Rækker!AD47,Rækker!AD56,IF(BL3=Rækker!AF47,Rækker!AF56,DP6))))))))</f>
        <v>0</v>
      </c>
      <c r="DP6" s="16">
        <f>IF(BL3=Rækker!AH47,Rækker!AH56,IF(BL3=Rækker!AJ47,Rækker!AJ56,IF(BL3=Rækker!AL47,Rækker!AL56,IF(BL3=Rækker!AN47,Rækker!AN56,0))))</f>
        <v>0</v>
      </c>
    </row>
    <row r="7" spans="1:120" ht="14.45" customHeight="1" x14ac:dyDescent="0.15">
      <c r="A7" s="104"/>
      <c r="B7" s="105"/>
      <c r="C7" s="105"/>
      <c r="D7" s="105"/>
      <c r="E7" s="105"/>
      <c r="F7" s="105"/>
      <c r="G7" s="106"/>
      <c r="H7" s="111"/>
      <c r="I7" s="113"/>
      <c r="J7" s="138"/>
      <c r="K7" s="138"/>
      <c r="L7" s="138"/>
      <c r="M7" s="138"/>
      <c r="N7" s="98"/>
      <c r="O7" s="98"/>
      <c r="P7" s="138"/>
      <c r="Q7" s="138"/>
      <c r="R7" s="138"/>
      <c r="S7" s="138"/>
      <c r="T7" s="127"/>
      <c r="U7" s="113"/>
      <c r="V7" s="137"/>
      <c r="W7" s="137"/>
      <c r="X7" s="137"/>
      <c r="Y7" s="137"/>
      <c r="Z7" s="98"/>
      <c r="AA7" s="98"/>
      <c r="AB7" s="138"/>
      <c r="AC7" s="138"/>
      <c r="AD7" s="138"/>
      <c r="AE7" s="138"/>
      <c r="AF7" s="127"/>
      <c r="AG7" s="113"/>
      <c r="AH7" s="138"/>
      <c r="AI7" s="138"/>
      <c r="AJ7" s="138"/>
      <c r="AK7" s="138"/>
      <c r="AL7" s="98"/>
      <c r="AM7" s="98"/>
      <c r="AN7" s="138"/>
      <c r="AO7" s="138"/>
      <c r="AP7" s="138"/>
      <c r="AQ7" s="138"/>
      <c r="AR7" s="127"/>
      <c r="AS7" s="113"/>
      <c r="AT7" s="138"/>
      <c r="AU7" s="138"/>
      <c r="AV7" s="138"/>
      <c r="AW7" s="138"/>
      <c r="AX7" s="98"/>
      <c r="AY7" s="98"/>
      <c r="AZ7" s="138"/>
      <c r="BA7" s="138"/>
      <c r="BB7" s="138"/>
      <c r="BC7" s="138"/>
      <c r="BD7" s="127"/>
      <c r="BE7" s="113"/>
      <c r="BF7" s="138"/>
      <c r="BG7" s="138"/>
      <c r="BH7" s="138"/>
      <c r="BI7" s="138"/>
      <c r="BJ7" s="98"/>
      <c r="BK7" s="98"/>
      <c r="BL7" s="138"/>
      <c r="BM7" s="138"/>
      <c r="BN7" s="138"/>
      <c r="BO7" s="138"/>
      <c r="BP7" s="127"/>
      <c r="BQ7" s="17"/>
      <c r="BR7" s="185" t="str">
        <f>IF(CG14=13,DB!E31,DB!A31)</f>
        <v>Gunners</v>
      </c>
      <c r="BS7" s="185"/>
      <c r="BT7" s="16" t="s">
        <v>20</v>
      </c>
      <c r="BU7" s="139" t="str">
        <f>IF(CG14=13,DB!F31,DB!B31)</f>
        <v>LPHJ</v>
      </c>
      <c r="BV7" s="139"/>
      <c r="BW7" s="139"/>
      <c r="BX7" s="139"/>
      <c r="BY7" s="139"/>
      <c r="BZ7" s="139"/>
      <c r="CA7" s="139"/>
      <c r="CB7" s="21">
        <f>IF(CG14=13,DB!G31,DB!C31)</f>
        <v>7</v>
      </c>
      <c r="CC7" s="16" t="s">
        <v>20</v>
      </c>
      <c r="CD7" s="22">
        <f>IF(CG14=13,DB!H31,DB!D31)</f>
        <v>6</v>
      </c>
      <c r="CE7" s="16"/>
      <c r="CF7" s="16"/>
      <c r="CG7" s="16">
        <f t="shared" si="0"/>
        <v>1</v>
      </c>
      <c r="CH7" s="16">
        <f>IF(AS9="",DE14,0)</f>
        <v>7</v>
      </c>
      <c r="CI7" s="16">
        <f>IF(AS9="",1,0)</f>
        <v>1</v>
      </c>
      <c r="CJ7" s="16" t="str">
        <f>IF(AT3=DB!K48,DB!W48,IF(AT3=DB!K49,DB!W49,IF(AT3=DB!K50,DB!W50,IF(AT3=DB!K51,DB!W51,IF(AT3=DB!K52,DB!W52,IF(AT3=DB!K53,DB!W53,IF(AT3=DB!K54,DB!W54,IF(AT3=DB!K55,DB!W55,CK7))))))))</f>
        <v/>
      </c>
      <c r="CK7" s="16" t="str">
        <f>IF(AT3=DB!K56,DB!W56,IF(AT3=DB!K57,DB!W57,IF(AT3=DB!K58,DB!W58,IF(AT3=DB!K59,DB!W59,IF(AT3=DB!K60,DB!W60,IF(AT3=DB!K61,DB!W61,IF(AT3=DB!K62,DB!W62,IF(AT3=DB!K63,DB!W63,CL7))))))))</f>
        <v/>
      </c>
      <c r="CL7" s="16" t="str">
        <f>IF(AT3=DB!K64,DB!W64,IF(AT3=DB!K65,DB!W65,IF(AT3=DB!K66,DB!W66,DB!W67)))</f>
        <v/>
      </c>
      <c r="CM7" s="16">
        <f>IF(J3=Rækker!B47,Rækker!B57,IF(J3=Rækker!D47,Rækker!D57,IF(J3=Rækker!F47,Rækker!F57,IF(J3=Rækker!H47,Rækker!H57,IF(J3=Rækker!J47,Rækker!J57,IF(J3=Rækker!L47,Rækker!L57,IF(J3=Rækker!N47,Rækker!N57,IF(J3=Rækker!P47,Rækker!P57,CN7))))))))</f>
        <v>1</v>
      </c>
      <c r="CN7" s="16">
        <f>IF(J3=Rækker!R47,Rækker!R57,IF(J3=Rækker!T47,Rækker!T57,IF(J3=Rækker!V47,Rækker!V57,IF(J3=Rækker!X47,Rækker!X57,IF(J3=Rækker!Z47,Rækker!Z57,IF(J3=Rækker!AB47,Rækker!AB57,IF(J3=Rækker!AD47,Rækker!AD57,IF(J3=Rækker!AF47,Rækker!AF57,CO7))))))))</f>
        <v>1</v>
      </c>
      <c r="CO7" s="16">
        <f>IF(J3=Rækker!AH47,Rækker!AH57,IF(J3=Rækker!AJ47,Rækker!AJ57,IF(J3=Rækker!AL47,Rækker!AL57,IF(J3=Rækker!AN47,Rækker!AN57,0))))</f>
        <v>0</v>
      </c>
      <c r="CP7" s="16">
        <f>IF(P3=Rækker!B47,Rækker!B57,IF(P3=Rækker!D47,Rækker!D57,IF(P3=Rækker!F47,Rækker!F57,IF(P3=Rækker!H47,Rækker!H57,IF(P3=Rækker!J47,Rækker!J57,IF(P3=Rækker!L47,Rækker!L57,IF(P3=Rækker!N47,Rækker!N57,IF(P3=Rækker!P47,Rækker!P57,CQ7))))))))</f>
        <v>2</v>
      </c>
      <c r="CQ7" s="16">
        <f>IF(P3=Rækker!R47,Rækker!R57,IF(P3=Rækker!T47,Rækker!T57,IF(P3=Rækker!V47,Rækker!V57,IF(P3=Rækker!X47,Rækker!X57,IF(P3=Rækker!Z47,Rækker!Z57,IF(P3=Rækker!AB47,Rækker!AB57,IF(P3=Rækker!AD47,Rækker!AD57,IF(P3=Rækker!AF47,Rækker!AF57,CR7))))))))</f>
        <v>0</v>
      </c>
      <c r="CR7" s="16">
        <f>IF(P3=Rækker!AH47,Rækker!AH57,IF(P3=Rækker!AJ47,Rækker!AJ57,IF(P3=Rækker!AL47,Rækker!AL57,IF(P3=Rækker!AN47,Rækker!AN57,0))))</f>
        <v>0</v>
      </c>
      <c r="CS7" s="16">
        <f>IF(V3=Rækker!B47,Rækker!B57,IF(V3=Rækker!D47,Rækker!D57,IF(V3=Rækker!F47,Rækker!F57,IF(V3=Rækker!H47,Rækker!H57,IF(V3=Rækker!J47,Rækker!J57,IF(V3=Rækker!L47,Rækker!L57,IF(V3=Rækker!N47,Rækker!N57,IF(V3=Rækker!P47,Rækker!P57,CT7))))))))</f>
        <v>2</v>
      </c>
      <c r="CT7" s="16">
        <f>IF(V3=Rækker!R47,Rækker!R57,IF(V3=Rækker!T47,Rækker!T57,IF(V3=Rækker!V47,Rækker!V57,IF(V3=Rækker!X47,Rækker!X57,IF(V3=Rækker!Z47,Rækker!Z57,IF(V3=Rækker!AB47,Rækker!AB57,IF(V3=Rækker!AD47,Rækker!AD57,IF(V3=Rækker!AF47,Rækker!AF57,CU7))))))))</f>
        <v>2</v>
      </c>
      <c r="CU7" s="16">
        <f>IF(V3=Rækker!AH47,Rækker!AH57,IF(V3=Rækker!AJ47,Rækker!AJ57,IF(V3=Rækker!AL47,Rækker!AL57,IF(V3=Rækker!AN47,Rækker!AN57,0))))</f>
        <v>0</v>
      </c>
      <c r="CV7" s="16">
        <f>IF(AB3=Rækker!B47,Rækker!B57,IF(AB3=Rækker!D47,Rækker!D57,IF(AB3=Rækker!F47,Rækker!F57,IF(AB3=Rækker!H47,Rækker!H57,IF(AB3=Rækker!J47,Rækker!J57,IF(AB3=Rækker!L47,Rækker!L57,IF(AB3=Rækker!N47,Rækker!N57,IF(AB3=Rækker!P47,Rækker!P57,CW7))))))))</f>
        <v>1</v>
      </c>
      <c r="CW7" s="16">
        <f>IF(AB3=Rækker!R47,Rækker!R57,IF(AB3=Rækker!T47,Rækker!T57,IF(AB3=Rækker!V47,Rækker!V57,IF(AB3=Rækker!X47,Rækker!X57,IF(AB3=Rækker!Z47,Rækker!Z57,IF(AB3=Rækker!AB47,Rækker!AB57,IF(AB3=Rækker!AD47,Rækker!AD57,IF(AB3=Rækker!AF47,Rækker!AF57,CX7))))))))</f>
        <v>1</v>
      </c>
      <c r="CX7" s="16">
        <f>IF(AB3=Rækker!AH47,Rækker!AH57,IF(AB3=Rækker!AJ47,Rækker!AJ57,IF(AB3=Rækker!AL47,Rækker!AL57,IF(AB3=Rækker!AN47,Rækker!AN57,0))))</f>
        <v>1</v>
      </c>
      <c r="CY7" s="16">
        <f>IF(AH3=Rækker!B47,Rækker!B57,IF(AH3=Rækker!D47,Rækker!D57,IF(AH3=Rækker!F47,Rækker!F57,IF(AH3=Rækker!H47,Rækker!H57,IF(AH3=Rækker!J47,Rækker!J57,IF(AH3=Rækker!L47,Rækker!L57,IF(AH3=Rækker!N47,Rækker!N57,IF(AH3=Rækker!P47,Rækker!P57,CZ7))))))))</f>
        <v>2</v>
      </c>
      <c r="CZ7" s="16">
        <f>IF(AH3=Rækker!R47,Rækker!R57,IF(AH3=Rækker!T47,Rækker!T57,IF(AH3=Rækker!V47,Rækker!V57,IF(AH3=Rækker!X47,Rækker!X57,IF(AH3=Rækker!Z47,Rækker!Z57,IF(AH3=Rækker!AB47,Rækker!AB57,IF(AH3=Rækker!AD47,Rækker!AD57,IF(AH3=Rækker!AF47,Rækker!AF57,DA7))))))))</f>
        <v>2</v>
      </c>
      <c r="DA7" s="16">
        <f>IF(AH3=Rækker!AH47,Rækker!AH57,IF(AH3=Rækker!AJ47,Rækker!AJ57,IF(AH3=Rækker!AL47,Rækker!AL57,IF(AH3=Rækker!AN47,Rækker!AN57,0))))</f>
        <v>0</v>
      </c>
      <c r="DB7" s="16" t="str">
        <f>IF(AN3=Rækker!B47,Rækker!B57,IF(AN3=Rækker!D47,Rækker!D57,IF(AN3=Rækker!F47,Rækker!F57,IF(AN3=Rækker!H47,Rækker!H57,IF(AN3=Rækker!J47,Rækker!J57,IF(AN3=Rækker!L47,Rækker!L57,IF(AN3=Rækker!N47,Rækker!N57,IF(AN3=Rækker!P47,Rækker!P57,DC7))))))))</f>
        <v>x</v>
      </c>
      <c r="DC7" s="16" t="str">
        <f>IF(AN3=Rækker!R47,Rækker!R57,IF(AN3=Rækker!T47,Rækker!T57,IF(AN3=Rækker!V47,Rækker!V57,IF(AN3=Rækker!X47,Rækker!X57,IF(AN3=Rækker!Z47,Rækker!Z57,IF(AN3=Rækker!AB47,Rækker!AB57,IF(AN3=Rækker!AD47,Rækker!AD57,IF(AN3=Rækker!AF47,Rækker!AF57,DD7))))))))</f>
        <v>x</v>
      </c>
      <c r="DD7" s="16">
        <f>IF(AN3=Rækker!AH47,Rækker!AH57,IF(AN3=Rækker!AJ47,Rækker!AJ57,IF(AN3=Rækker!AL47,Rækker!AL57,IF(AN3=Rækker!AN47,Rækker!AN57,0))))</f>
        <v>0</v>
      </c>
      <c r="DE7" s="16">
        <f>IF(AT3=Rækker!B47,Rækker!B57,IF(AT3=Rækker!D47,Rækker!D57,IF(AT3=Rækker!F47,Rækker!F57,IF(AT3=Rækker!H47,Rækker!H57,IF(AT3=Rækker!J47,Rækker!J57,IF(AT3=Rækker!L47,Rækker!L57,IF(AT3=Rækker!N47,Rækker!N57,IF(AT3=Rækker!P47,Rækker!P57,DF7))))))))</f>
        <v>1</v>
      </c>
      <c r="DF7" s="16">
        <f>IF(AT3=Rækker!R47,Rækker!R57,IF(AT3=Rækker!T47,Rækker!T57,IF(AT3=Rækker!V47,Rækker!V57,IF(AT3=Rækker!X47,Rækker!X57,IF(AT3=Rækker!Z47,Rækker!Z57,IF(AT3=Rækker!AB47,Rækker!AB57,IF(AT3=Rækker!AD47,Rækker!AD57,IF(AT3=Rækker!AF47,Rækker!AF57,DG7))))))))</f>
        <v>0</v>
      </c>
      <c r="DG7" s="16">
        <f>IF(AT3=Rækker!AH47,Rækker!AH57,IF(AT3=Rækker!AJ47,Rækker!AJ57,IF(AT3=Rækker!AL47,Rækker!AL57,IF(AT3=Rækker!AN47,Rækker!AN57,0))))</f>
        <v>0</v>
      </c>
      <c r="DH7" s="16">
        <f>IF(AZ3=Rækker!B47,Rækker!B57,IF(AZ3=Rækker!D47,Rækker!D57,IF(AZ3=Rækker!F47,Rækker!F57,IF(AZ3=Rækker!H47,Rækker!H57,IF(AZ3=Rækker!J47,Rækker!J57,IF(AZ3=Rækker!L47,Rækker!L57,IF(AZ3=Rækker!N47,Rækker!N57,IF(AZ3=Rækker!P47,Rækker!P57,DI7))))))))</f>
        <v>2</v>
      </c>
      <c r="DI7" s="16">
        <f>IF(AZ3=Rækker!R47,Rækker!R57,IF(AZ3=Rækker!T47,Rækker!T57,IF(AZ3=Rækker!V47,Rækker!V57,IF(AZ3=Rækker!X47,Rækker!X57,IF(AZ3=Rækker!Z47,Rækker!Z57,IF(AZ3=Rækker!AB47,Rækker!AB57,IF(AZ3=Rækker!AD47,Rækker!AD57,IF(AZ3=Rækker!AF47,Rækker!AF57,DJ7))))))))</f>
        <v>0</v>
      </c>
      <c r="DJ7" s="16">
        <f>IF(AZ3=Rækker!AH47,Rækker!AH57,IF(AZ3=Rækker!AJ47,Rækker!AJ57,IF(AZ3=Rækker!AL47,Rækker!AL57,IF(AZ3=Rækker!AN47,Rækker!AN57,0))))</f>
        <v>0</v>
      </c>
      <c r="DK7" s="16">
        <f>IF(BF3=Rækker!B47,Rækker!B57,IF(BF3=Rækker!D47,Rækker!D57,IF(BF3=Rækker!F47,Rækker!F57,IF(BF3=Rækker!H47,Rækker!H57,IF(BF3=Rækker!J47,Rækker!J57,IF(BF3=Rækker!L47,Rækker!L57,IF(BF3=Rækker!N47,Rækker!N57,IF(BF3=Rækker!P47,Rækker!P57,DL7))))))))</f>
        <v>2</v>
      </c>
      <c r="DL7" s="16">
        <f>IF(BF3=Rækker!R47,Rækker!R57,IF(BF3=Rækker!T47,Rækker!T57,IF(BF3=Rækker!V47,Rækker!V57,IF(BF3=Rækker!X47,Rækker!X57,IF(BF3=Rækker!Z47,Rækker!Z57,IF(BF3=Rækker!AB47,Rækker!AB57,IF(BF3=Rækker!AD47,Rækker!AD57,IF(BF3=Rækker!AF47,Rækker!AF57,DM7))))))))</f>
        <v>2</v>
      </c>
      <c r="DM7" s="16">
        <f>IF(BF3=Rækker!AH47,Rækker!AH57,IF(BF3=Rækker!AJ47,Rækker!AJ57,IF(BF3=Rækker!AL47,Rækker!AL57,IF(BF3=Rækker!AN47,Rækker!AN57,0))))</f>
        <v>0</v>
      </c>
      <c r="DN7" s="16">
        <f>IF(BL3=Rækker!B47,Rækker!B57,IF(BL3=Rækker!D47,Rækker!D57,IF(BL3=Rækker!F47,Rækker!F57,IF(BL3=Rækker!H47,Rækker!H57,IF(BL3=Rækker!J47,Rækker!J57,IF(BL3=Rækker!L47,Rækker!L57,IF(BL3=Rækker!N47,Rækker!N57,IF(BL3=Rækker!P47,Rækker!P57,DO7))))))))</f>
        <v>1</v>
      </c>
      <c r="DO7" s="16">
        <f>IF(BL3=Rækker!R47,Rækker!R57,IF(BL3=Rækker!T47,Rækker!T57,IF(BL3=Rækker!V47,Rækker!V57,IF(BL3=Rækker!X47,Rækker!X57,IF(BL3=Rækker!Z47,Rækker!Z57,IF(BL3=Rækker!AB47,Rækker!AB57,IF(BL3=Rækker!AD47,Rækker!AD57,IF(BL3=Rækker!AF47,Rækker!AF57,DP7))))))))</f>
        <v>0</v>
      </c>
      <c r="DP7" s="16">
        <f>IF(BL3=Rækker!AH47,Rækker!AH57,IF(BL3=Rækker!AJ47,Rækker!AJ57,IF(BL3=Rækker!AL47,Rækker!AL57,IF(BL3=Rækker!AN47,Rækker!AN57,0))))</f>
        <v>0</v>
      </c>
    </row>
    <row r="8" spans="1:120" ht="14.45" customHeight="1" x14ac:dyDescent="0.15">
      <c r="A8" s="104"/>
      <c r="B8" s="105"/>
      <c r="C8" s="105"/>
      <c r="D8" s="105"/>
      <c r="E8" s="105"/>
      <c r="F8" s="105"/>
      <c r="G8" s="106"/>
      <c r="H8" s="111"/>
      <c r="I8" s="113"/>
      <c r="J8" s="138"/>
      <c r="K8" s="138"/>
      <c r="L8" s="138"/>
      <c r="M8" s="138"/>
      <c r="N8" s="98"/>
      <c r="O8" s="98"/>
      <c r="P8" s="138"/>
      <c r="Q8" s="138"/>
      <c r="R8" s="138"/>
      <c r="S8" s="138"/>
      <c r="T8" s="127"/>
      <c r="U8" s="113"/>
      <c r="V8" s="137"/>
      <c r="W8" s="137"/>
      <c r="X8" s="137"/>
      <c r="Y8" s="137"/>
      <c r="Z8" s="98"/>
      <c r="AA8" s="98"/>
      <c r="AB8" s="138"/>
      <c r="AC8" s="138"/>
      <c r="AD8" s="138"/>
      <c r="AE8" s="138"/>
      <c r="AF8" s="127"/>
      <c r="AG8" s="113"/>
      <c r="AH8" s="138"/>
      <c r="AI8" s="138"/>
      <c r="AJ8" s="138"/>
      <c r="AK8" s="138"/>
      <c r="AL8" s="98"/>
      <c r="AM8" s="98"/>
      <c r="AN8" s="138"/>
      <c r="AO8" s="138"/>
      <c r="AP8" s="138"/>
      <c r="AQ8" s="138"/>
      <c r="AR8" s="127"/>
      <c r="AS8" s="113"/>
      <c r="AT8" s="138"/>
      <c r="AU8" s="138"/>
      <c r="AV8" s="138"/>
      <c r="AW8" s="138"/>
      <c r="AX8" s="98"/>
      <c r="AY8" s="98"/>
      <c r="AZ8" s="138"/>
      <c r="BA8" s="138"/>
      <c r="BB8" s="138"/>
      <c r="BC8" s="138"/>
      <c r="BD8" s="127"/>
      <c r="BE8" s="113"/>
      <c r="BF8" s="138"/>
      <c r="BG8" s="138"/>
      <c r="BH8" s="138"/>
      <c r="BI8" s="138"/>
      <c r="BJ8" s="98"/>
      <c r="BK8" s="98"/>
      <c r="BL8" s="138"/>
      <c r="BM8" s="138"/>
      <c r="BN8" s="138"/>
      <c r="BO8" s="138"/>
      <c r="BP8" s="127"/>
      <c r="BQ8" s="17"/>
      <c r="BR8" s="185" t="str">
        <f>IF(CG14=13,DB!E32,DB!A32)</f>
        <v>Mauer</v>
      </c>
      <c r="BS8" s="185"/>
      <c r="BT8" s="16" t="s">
        <v>20</v>
      </c>
      <c r="BU8" s="139" t="str">
        <f>IF(CG14=13,DB!F32,DB!B32)</f>
        <v>Kudsken</v>
      </c>
      <c r="BV8" s="139"/>
      <c r="BW8" s="139"/>
      <c r="BX8" s="139"/>
      <c r="BY8" s="139"/>
      <c r="BZ8" s="139"/>
      <c r="CA8" s="139"/>
      <c r="CB8" s="21">
        <f>IF(CG14=13,DB!G32,DB!C32)</f>
        <v>7</v>
      </c>
      <c r="CC8" s="16" t="s">
        <v>20</v>
      </c>
      <c r="CD8" s="22">
        <f>IF(CG14=13,DB!H32,DB!D32)</f>
        <v>5</v>
      </c>
      <c r="CE8" s="16"/>
      <c r="CF8" s="16"/>
      <c r="CG8" s="16">
        <f t="shared" si="0"/>
        <v>1</v>
      </c>
      <c r="CH8" s="16">
        <f>IF(AY9="",DH14,0)</f>
        <v>6</v>
      </c>
      <c r="CI8" s="16">
        <f>IF(AY9="",1,0)</f>
        <v>1</v>
      </c>
      <c r="CJ8" s="16" t="str">
        <f>IF(AZ3=DB!K48,DB!W48,IF(AZ3=DB!K49,DB!W49,IF(AZ3=DB!K50,DB!W50,IF(AZ3=DB!K51,DB!W51,IF(AZ3=DB!K52,DB!W52,IF(AZ3=DB!K53,DB!W53,IF(AZ3=DB!K54,DB!W54,IF(AZ3=DB!K55,DB!W55,CK8))))))))</f>
        <v/>
      </c>
      <c r="CK8" s="16" t="str">
        <f>IF(AZ3=DB!K56,DB!W56,IF(AZ3=DB!K57,DB!W57,IF(AZ3=DB!K58,DB!W58,IF(AZ3=DB!K59,DB!W59,IF(AZ3=DB!K60,DB!W60,IF(AZ3=DB!K61,DB!W61,IF(AZ3=DB!K62,DB!W62,IF(AZ3=DB!K63,DB!W63,CL8))))))))</f>
        <v/>
      </c>
      <c r="CL8" s="16" t="str">
        <f>IF(AZ3=DB!K64,DB!W64,IF(AZ3=DB!K65,DB!W65,IF(AZ3=DB!K66,DB!W66,DB!W67)))</f>
        <v/>
      </c>
      <c r="CM8" s="16">
        <f>IF(J3=Rækker!B47,Rækker!B58,IF(J3=Rækker!D47,Rækker!D58,IF(J3=Rækker!F47,Rækker!F58,IF(J3=Rækker!H47,Rækker!H58,IF(J3=Rækker!J47,Rækker!J58,IF(J3=Rækker!L47,Rækker!L58,IF(J3=Rækker!N47,Rækker!N58,IF(J3=Rækker!P47,Rækker!P58,CN8))))))))</f>
        <v>1</v>
      </c>
      <c r="CN8" s="16">
        <f>IF(J3=Rækker!R47,Rækker!R58,IF(J3=Rækker!T47,Rækker!T58,IF(J3=Rækker!V47,Rækker!V58,IF(J3=Rækker!X47,Rækker!X58,IF(J3=Rækker!Z47,Rækker!Z58,IF(J3=Rækker!AB47,Rækker!AB58,IF(J3=Rækker!AD47,Rækker!AD58,IF(J3=Rækker!AF47,Rækker!AF58,CO8))))))))</f>
        <v>1</v>
      </c>
      <c r="CO8" s="16">
        <f>IF(J3=Rækker!AH47,Rækker!AH58,IF(J3=Rækker!AJ47,Rækker!AJ58,IF(J3=Rækker!AL47,Rækker!AL58,IF(J3=Rækker!AN47,Rækker!AN58,0))))</f>
        <v>0</v>
      </c>
      <c r="CP8" s="16">
        <f>IF(P3=Rækker!B47,Rækker!B58,IF(P3=Rækker!D47,Rækker!D58,IF(P3=Rækker!F47,Rækker!F58,IF(P3=Rækker!H47,Rækker!H58,IF(P3=Rækker!J47,Rækker!J58,IF(P3=Rækker!L47,Rækker!L58,IF(P3=Rækker!N47,Rækker!N58,IF(P3=Rækker!P47,Rækker!P58,CQ8))))))))</f>
        <v>1</v>
      </c>
      <c r="CQ8" s="16">
        <f>IF(P3=Rækker!R47,Rækker!R58,IF(P3=Rækker!T47,Rækker!T58,IF(P3=Rækker!V47,Rækker!V58,IF(P3=Rækker!X47,Rækker!X58,IF(P3=Rækker!Z47,Rækker!Z58,IF(P3=Rækker!AB47,Rækker!AB58,IF(P3=Rækker!AD47,Rækker!AD58,IF(P3=Rækker!AF47,Rækker!AF58,CR8))))))))</f>
        <v>0</v>
      </c>
      <c r="CR8" s="16">
        <f>IF(P3=Rækker!AH47,Rækker!AH58,IF(P3=Rækker!AJ47,Rækker!AJ58,IF(P3=Rækker!AL47,Rækker!AL58,IF(P3=Rækker!AN47,Rækker!AN58,0))))</f>
        <v>0</v>
      </c>
      <c r="CS8" s="16">
        <f>IF(V3=Rækker!B47,Rækker!B58,IF(V3=Rækker!D47,Rækker!D58,IF(V3=Rækker!F47,Rækker!F58,IF(V3=Rækker!H47,Rækker!H58,IF(V3=Rækker!J47,Rækker!J58,IF(V3=Rækker!L47,Rækker!L58,IF(V3=Rækker!N47,Rækker!N58,IF(V3=Rækker!P47,Rækker!P58,CT8))))))))</f>
        <v>1</v>
      </c>
      <c r="CT8" s="16">
        <f>IF(V3=Rækker!R47,Rækker!R58,IF(V3=Rækker!T47,Rækker!T58,IF(V3=Rækker!V47,Rækker!V58,IF(V3=Rækker!X47,Rækker!X58,IF(V3=Rækker!Z47,Rækker!Z58,IF(V3=Rækker!AB47,Rækker!AB58,IF(V3=Rækker!AD47,Rækker!AD58,IF(V3=Rækker!AF47,Rækker!AF58,CU8))))))))</f>
        <v>1</v>
      </c>
      <c r="CU8" s="16">
        <f>IF(V3=Rækker!AH47,Rækker!AH58,IF(V3=Rækker!AJ47,Rækker!AJ58,IF(V3=Rækker!AL47,Rækker!AL58,IF(V3=Rækker!AN47,Rækker!AN58,0))))</f>
        <v>0</v>
      </c>
      <c r="CV8" s="16">
        <f>IF(AB3=Rækker!B47,Rækker!B58,IF(AB3=Rækker!D47,Rækker!D58,IF(AB3=Rækker!F47,Rækker!F58,IF(AB3=Rækker!H47,Rækker!H58,IF(AB3=Rækker!J47,Rækker!J58,IF(AB3=Rækker!L47,Rækker!L58,IF(AB3=Rækker!N47,Rækker!N58,IF(AB3=Rækker!P47,Rækker!P58,CW8))))))))</f>
        <v>1</v>
      </c>
      <c r="CW8" s="16">
        <f>IF(AB3=Rækker!R47,Rækker!R58,IF(AB3=Rækker!T47,Rækker!T58,IF(AB3=Rækker!V47,Rækker!V58,IF(AB3=Rækker!X47,Rækker!X58,IF(AB3=Rækker!Z47,Rækker!Z58,IF(AB3=Rækker!AB47,Rækker!AB58,IF(AB3=Rækker!AD47,Rækker!AD58,IF(AB3=Rækker!AF47,Rækker!AF58,CX8))))))))</f>
        <v>1</v>
      </c>
      <c r="CX8" s="16">
        <f>IF(AB3=Rækker!AH47,Rækker!AH58,IF(AB3=Rækker!AJ47,Rækker!AJ58,IF(AB3=Rækker!AL47,Rækker!AL58,IF(AB3=Rækker!AN47,Rækker!AN58,0))))</f>
        <v>1</v>
      </c>
      <c r="CY8" s="16">
        <f>IF(AH3=Rækker!B47,Rækker!B58,IF(AH3=Rækker!D47,Rækker!D58,IF(AH3=Rækker!F47,Rækker!F58,IF(AH3=Rækker!H47,Rækker!H58,IF(AH3=Rækker!J47,Rækker!J58,IF(AH3=Rækker!L47,Rækker!L58,IF(AH3=Rækker!N47,Rækker!N58,IF(AH3=Rækker!P47,Rækker!P58,CZ8))))))))</f>
        <v>1</v>
      </c>
      <c r="CZ8" s="16">
        <f>IF(AH3=Rækker!R47,Rækker!R58,IF(AH3=Rækker!T47,Rækker!T58,IF(AH3=Rækker!V47,Rækker!V58,IF(AH3=Rækker!X47,Rækker!X58,IF(AH3=Rækker!Z47,Rækker!Z58,IF(AH3=Rækker!AB47,Rækker!AB58,IF(AH3=Rækker!AD47,Rækker!AD58,IF(AH3=Rækker!AF47,Rækker!AF58,DA8))))))))</f>
        <v>1</v>
      </c>
      <c r="DA8" s="16">
        <f>IF(AH3=Rækker!AH47,Rækker!AH58,IF(AH3=Rækker!AJ47,Rækker!AJ58,IF(AH3=Rækker!AL47,Rækker!AL58,IF(AH3=Rækker!AN47,Rækker!AN58,0))))</f>
        <v>0</v>
      </c>
      <c r="DB8" s="16">
        <f>IF(AN3=Rækker!B47,Rækker!B58,IF(AN3=Rækker!D47,Rækker!D58,IF(AN3=Rækker!F47,Rækker!F58,IF(AN3=Rækker!H47,Rækker!H58,IF(AN3=Rækker!J47,Rækker!J58,IF(AN3=Rækker!L47,Rækker!L58,IF(AN3=Rækker!N47,Rækker!N58,IF(AN3=Rækker!P47,Rækker!P58,DC8))))))))</f>
        <v>1</v>
      </c>
      <c r="DC8" s="16">
        <f>IF(AN3=Rækker!R47,Rækker!R58,IF(AN3=Rækker!T47,Rækker!T58,IF(AN3=Rækker!V47,Rækker!V58,IF(AN3=Rækker!X47,Rækker!X58,IF(AN3=Rækker!Z47,Rækker!Z58,IF(AN3=Rækker!AB47,Rækker!AB58,IF(AN3=Rækker!AD47,Rækker!AD58,IF(AN3=Rækker!AF47,Rækker!AF58,DD8))))))))</f>
        <v>1</v>
      </c>
      <c r="DD8" s="16">
        <f>IF(AN3=Rækker!AH47,Rækker!AH58,IF(AN3=Rækker!AJ47,Rækker!AJ58,IF(AN3=Rækker!AL47,Rækker!AL58,IF(AN3=Rækker!AN47,Rækker!AN58,0))))</f>
        <v>0</v>
      </c>
      <c r="DE8" s="16">
        <f>IF(AT3=Rækker!B47,Rækker!B58,IF(AT3=Rækker!D47,Rækker!D58,IF(AT3=Rækker!F47,Rækker!F58,IF(AT3=Rækker!H47,Rækker!H58,IF(AT3=Rækker!J47,Rækker!J58,IF(AT3=Rækker!L47,Rækker!L58,IF(AT3=Rækker!N47,Rækker!N58,IF(AT3=Rækker!P47,Rækker!P58,DF8))))))))</f>
        <v>1</v>
      </c>
      <c r="DF8" s="16">
        <f>IF(AT3=Rækker!R47,Rækker!R58,IF(AT3=Rækker!T47,Rækker!T58,IF(AT3=Rækker!V47,Rækker!V58,IF(AT3=Rækker!X47,Rækker!X58,IF(AT3=Rækker!Z47,Rækker!Z58,IF(AT3=Rækker!AB47,Rækker!AB58,IF(AT3=Rækker!AD47,Rækker!AD58,IF(AT3=Rækker!AF47,Rækker!AF58,DG8))))))))</f>
        <v>0</v>
      </c>
      <c r="DG8" s="16">
        <f>IF(AT3=Rækker!AH47,Rækker!AH58,IF(AT3=Rækker!AJ47,Rækker!AJ58,IF(AT3=Rækker!AL47,Rækker!AL58,IF(AT3=Rækker!AN47,Rækker!AN58,0))))</f>
        <v>0</v>
      </c>
      <c r="DH8" s="16">
        <f>IF(AZ3=Rækker!B47,Rækker!B58,IF(AZ3=Rækker!D47,Rækker!D58,IF(AZ3=Rækker!F47,Rækker!F58,IF(AZ3=Rækker!H47,Rækker!H58,IF(AZ3=Rækker!J47,Rækker!J58,IF(AZ3=Rækker!L47,Rækker!L58,IF(AZ3=Rækker!N47,Rækker!N58,IF(AZ3=Rækker!P47,Rækker!P58,DI8))))))))</f>
        <v>1</v>
      </c>
      <c r="DI8" s="16">
        <f>IF(AZ3=Rækker!R47,Rækker!R58,IF(AZ3=Rækker!T47,Rækker!T58,IF(AZ3=Rækker!V47,Rækker!V58,IF(AZ3=Rækker!X47,Rækker!X58,IF(AZ3=Rækker!Z47,Rækker!Z58,IF(AZ3=Rækker!AB47,Rækker!AB58,IF(AZ3=Rækker!AD47,Rækker!AD58,IF(AZ3=Rækker!AF47,Rækker!AF58,DJ8))))))))</f>
        <v>0</v>
      </c>
      <c r="DJ8" s="16">
        <f>IF(AZ3=Rækker!AH47,Rækker!AH58,IF(AZ3=Rækker!AJ47,Rækker!AJ58,IF(AZ3=Rækker!AL47,Rækker!AL58,IF(AZ3=Rækker!AN47,Rækker!AN58,0))))</f>
        <v>0</v>
      </c>
      <c r="DK8" s="16">
        <f>IF(BF3=Rækker!B47,Rækker!B58,IF(BF3=Rækker!D47,Rækker!D58,IF(BF3=Rækker!F47,Rækker!F58,IF(BF3=Rækker!H47,Rækker!H58,IF(BF3=Rækker!J47,Rækker!J58,IF(BF3=Rækker!L47,Rækker!L58,IF(BF3=Rækker!N47,Rækker!N58,IF(BF3=Rækker!P47,Rækker!P58,DL8))))))))</f>
        <v>1</v>
      </c>
      <c r="DL8" s="16">
        <f>IF(BF3=Rækker!R47,Rækker!R58,IF(BF3=Rækker!T47,Rækker!T58,IF(BF3=Rækker!V47,Rækker!V58,IF(BF3=Rækker!X47,Rækker!X58,IF(BF3=Rækker!Z47,Rækker!Z58,IF(BF3=Rækker!AB47,Rækker!AB58,IF(BF3=Rækker!AD47,Rækker!AD58,IF(BF3=Rækker!AF47,Rækker!AF58,DM8))))))))</f>
        <v>1</v>
      </c>
      <c r="DM8" s="16">
        <f>IF(BF3=Rækker!AH47,Rækker!AH58,IF(BF3=Rækker!AJ47,Rækker!AJ58,IF(BF3=Rækker!AL47,Rækker!AL58,IF(BF3=Rækker!AN47,Rækker!AN58,0))))</f>
        <v>0</v>
      </c>
      <c r="DN8" s="16">
        <f>IF(BL3=Rækker!B47,Rækker!B58,IF(BL3=Rækker!D47,Rækker!D58,IF(BL3=Rækker!F47,Rækker!F58,IF(BL3=Rækker!H47,Rækker!H58,IF(BL3=Rækker!J47,Rækker!J58,IF(BL3=Rækker!L47,Rækker!L58,IF(BL3=Rækker!N47,Rækker!N58,IF(BL3=Rækker!P47,Rækker!P58,DO8))))))))</f>
        <v>1</v>
      </c>
      <c r="DO8" s="16">
        <f>IF(BL3=Rækker!R47,Rækker!R58,IF(BL3=Rækker!T47,Rækker!T58,IF(BL3=Rækker!V47,Rækker!V58,IF(BL3=Rækker!X47,Rækker!X58,IF(BL3=Rækker!Z47,Rækker!Z58,IF(BL3=Rækker!AB47,Rækker!AB58,IF(BL3=Rækker!AD47,Rækker!AD58,IF(BL3=Rækker!AF47,Rækker!AF58,DP8))))))))</f>
        <v>0</v>
      </c>
      <c r="DP8" s="16">
        <f>IF(BL3=Rækker!AH47,Rækker!AH58,IF(BL3=Rækker!AJ47,Rækker!AJ58,IF(BL3=Rækker!AL47,Rækker!AL58,IF(BL3=Rækker!AN47,Rækker!AN58,0))))</f>
        <v>0</v>
      </c>
    </row>
    <row r="9" spans="1:120" ht="14.45" customHeight="1" thickBot="1" x14ac:dyDescent="0.2">
      <c r="A9" s="104"/>
      <c r="B9" s="105"/>
      <c r="C9" s="105"/>
      <c r="D9" s="105"/>
      <c r="E9" s="105"/>
      <c r="F9" s="105"/>
      <c r="G9" s="106"/>
      <c r="H9" s="111"/>
      <c r="I9" s="116" t="str">
        <f>CJ1</f>
        <v/>
      </c>
      <c r="J9" s="114"/>
      <c r="K9" s="114"/>
      <c r="L9" s="114"/>
      <c r="M9" s="114"/>
      <c r="N9" s="114"/>
      <c r="O9" s="114" t="str">
        <f>CJ2</f>
        <v/>
      </c>
      <c r="P9" s="114"/>
      <c r="Q9" s="114"/>
      <c r="R9" s="114"/>
      <c r="S9" s="114"/>
      <c r="T9" s="115"/>
      <c r="U9" s="116" t="str">
        <f>CJ3</f>
        <v/>
      </c>
      <c r="V9" s="114"/>
      <c r="W9" s="114"/>
      <c r="X9" s="114"/>
      <c r="Y9" s="114"/>
      <c r="Z9" s="114"/>
      <c r="AA9" s="114" t="str">
        <f>CJ4</f>
        <v/>
      </c>
      <c r="AB9" s="114"/>
      <c r="AC9" s="114"/>
      <c r="AD9" s="114"/>
      <c r="AE9" s="114"/>
      <c r="AF9" s="115"/>
      <c r="AG9" s="116" t="str">
        <f>CJ5</f>
        <v/>
      </c>
      <c r="AH9" s="114"/>
      <c r="AI9" s="114"/>
      <c r="AJ9" s="114"/>
      <c r="AK9" s="114"/>
      <c r="AL9" s="114"/>
      <c r="AM9" s="114" t="str">
        <f>CJ6</f>
        <v/>
      </c>
      <c r="AN9" s="114"/>
      <c r="AO9" s="114"/>
      <c r="AP9" s="114"/>
      <c r="AQ9" s="114"/>
      <c r="AR9" s="115"/>
      <c r="AS9" s="116" t="str">
        <f>CJ7</f>
        <v/>
      </c>
      <c r="AT9" s="114"/>
      <c r="AU9" s="114"/>
      <c r="AV9" s="114"/>
      <c r="AW9" s="114"/>
      <c r="AX9" s="114"/>
      <c r="AY9" s="114" t="str">
        <f>CJ8</f>
        <v/>
      </c>
      <c r="AZ9" s="114"/>
      <c r="BA9" s="114"/>
      <c r="BB9" s="114"/>
      <c r="BC9" s="114"/>
      <c r="BD9" s="115"/>
      <c r="BE9" s="116" t="str">
        <f>CJ9</f>
        <v/>
      </c>
      <c r="BF9" s="114"/>
      <c r="BG9" s="114"/>
      <c r="BH9" s="114"/>
      <c r="BI9" s="114"/>
      <c r="BJ9" s="114"/>
      <c r="BK9" s="114" t="str">
        <f>CJ10</f>
        <v/>
      </c>
      <c r="BL9" s="114"/>
      <c r="BM9" s="114"/>
      <c r="BN9" s="114"/>
      <c r="BO9" s="114"/>
      <c r="BP9" s="115"/>
      <c r="BQ9" s="17"/>
      <c r="BR9" s="185" t="str">
        <f>IF(CG14=13,DB!E33,DB!A33)</f>
        <v>Håvard</v>
      </c>
      <c r="BS9" s="185"/>
      <c r="BT9" s="16" t="s">
        <v>20</v>
      </c>
      <c r="BU9" s="139" t="str">
        <f>IF(CG14=13,DB!F33,DB!B33)</f>
        <v>Nielsen</v>
      </c>
      <c r="BV9" s="139"/>
      <c r="BW9" s="139"/>
      <c r="BX9" s="139"/>
      <c r="BY9" s="139"/>
      <c r="BZ9" s="139"/>
      <c r="CA9" s="139"/>
      <c r="CB9" s="21">
        <f>IF(CG14=13,DB!G33,DB!C33)</f>
        <v>7</v>
      </c>
      <c r="CC9" s="16" t="s">
        <v>20</v>
      </c>
      <c r="CD9" s="22">
        <f>IF(CG14=13,DB!H33,DB!D33)</f>
        <v>9</v>
      </c>
      <c r="CE9" s="16"/>
      <c r="CF9" s="16"/>
      <c r="CG9" s="16">
        <f t="shared" si="0"/>
        <v>1</v>
      </c>
      <c r="CH9" s="16">
        <f>IF(BE9="",DK14,0)</f>
        <v>7</v>
      </c>
      <c r="CI9" s="16">
        <f>IF(BE9="",1,0)</f>
        <v>1</v>
      </c>
      <c r="CJ9" s="16" t="str">
        <f>IF(BF3=DB!K48,DB!W48,IF(BF3=DB!K49,DB!W49,IF(BF3=DB!K50,DB!W50,IF(BF3=DB!K51,DB!W51,IF(BF3=DB!K52,DB!W52,IF(BF3=DB!K53,DB!W53,IF(BF3=DB!K54,DB!W54,IF(BF3=DB!K55,DB!W55,CK9))))))))</f>
        <v/>
      </c>
      <c r="CK9" s="16" t="str">
        <f>IF(BF3=DB!K56,DB!W56,IF(BF3=DB!K57,DB!W57,IF(BF3=DB!K58,DB!W58,IF(BF3=DB!K59,DB!W59,IF(BF3=DB!K60,DB!W60,IF(BF3=DB!K61,DB!W61,IF(BF3=DB!K62,DB!W62,IF(BF3=DB!K63,DB!W63,CL9))))))))</f>
        <v/>
      </c>
      <c r="CL9" s="16" t="str">
        <f>IF(BF3=DB!K64,DB!W64,IF(BF3=DB!K65,DB!W65,IF(BF3=DB!K66,DB!W66,DB!W67)))</f>
        <v/>
      </c>
      <c r="CM9" s="16">
        <f>IF(J3=Rækker!B47,Rækker!B59,IF(J3=Rækker!D47,Rækker!D59,IF(J3=Rækker!F47,Rækker!F59,IF(J3=Rækker!H47,Rækker!H59,IF(J3=Rækker!J47,Rækker!J59,IF(J3=Rækker!L47,Rækker!L59,IF(J3=Rækker!N47,Rækker!N59,IF(J3=Rækker!P47,Rækker!P59,CN9))))))))</f>
        <v>2</v>
      </c>
      <c r="CN9" s="16">
        <f>IF(J3=Rækker!R47,Rækker!R59,IF(J3=Rækker!T47,Rækker!T59,IF(J3=Rækker!V47,Rækker!V59,IF(J3=Rækker!X47,Rækker!X59,IF(J3=Rækker!Z47,Rækker!Z59,IF(J3=Rækker!AB47,Rækker!AB59,IF(J3=Rækker!AD47,Rækker!AD59,IF(J3=Rækker!AF47,Rækker!AF59,CO9))))))))</f>
        <v>2</v>
      </c>
      <c r="CO9" s="16">
        <f>IF(J3=Rækker!AH47,Rækker!AH59,IF(J3=Rækker!AJ47,Rækker!AJ59,IF(J3=Rækker!AL47,Rækker!AL59,IF(J3=Rækker!AN47,Rækker!AN59,0))))</f>
        <v>0</v>
      </c>
      <c r="CP9" s="16">
        <f>IF(P3=Rækker!B47,Rækker!B59,IF(P3=Rækker!D47,Rækker!D59,IF(P3=Rækker!F47,Rækker!F59,IF(P3=Rækker!H47,Rækker!H59,IF(P3=Rækker!J47,Rækker!J59,IF(P3=Rækker!L47,Rækker!L59,IF(P3=Rækker!N47,Rækker!N59,IF(P3=Rækker!P47,Rækker!P59,CQ9))))))))</f>
        <v>2</v>
      </c>
      <c r="CQ9" s="16">
        <f>IF(P3=Rækker!R47,Rækker!R59,IF(P3=Rækker!T47,Rækker!T59,IF(P3=Rækker!V47,Rækker!V59,IF(P3=Rækker!X47,Rækker!X59,IF(P3=Rækker!Z47,Rækker!Z59,IF(P3=Rækker!AB47,Rækker!AB59,IF(P3=Rækker!AD47,Rækker!AD59,IF(P3=Rækker!AF47,Rækker!AF59,CR9))))))))</f>
        <v>0</v>
      </c>
      <c r="CR9" s="16">
        <f>IF(P3=Rækker!AH47,Rækker!AH59,IF(P3=Rækker!AJ47,Rækker!AJ59,IF(P3=Rækker!AL47,Rækker!AL59,IF(P3=Rækker!AN47,Rækker!AN59,0))))</f>
        <v>0</v>
      </c>
      <c r="CS9" s="16" t="str">
        <f>IF(V3=Rækker!B47,Rækker!B59,IF(V3=Rækker!D47,Rækker!D59,IF(V3=Rækker!F47,Rækker!F59,IF(V3=Rækker!H47,Rækker!H59,IF(V3=Rækker!J47,Rækker!J59,IF(V3=Rækker!L47,Rækker!L59,IF(V3=Rækker!N47,Rækker!N59,IF(V3=Rækker!P47,Rækker!P59,CT9))))))))</f>
        <v>x</v>
      </c>
      <c r="CT9" s="16" t="str">
        <f>IF(V3=Rækker!R47,Rækker!R59,IF(V3=Rækker!T47,Rækker!T59,IF(V3=Rækker!V47,Rækker!V59,IF(V3=Rækker!X47,Rækker!X59,IF(V3=Rækker!Z47,Rækker!Z59,IF(V3=Rækker!AB47,Rækker!AB59,IF(V3=Rækker!AD47,Rækker!AD59,IF(V3=Rækker!AF47,Rækker!AF59,CU9))))))))</f>
        <v>x</v>
      </c>
      <c r="CU9" s="16">
        <f>IF(V3=Rækker!AH47,Rækker!AH59,IF(V3=Rækker!AJ47,Rækker!AJ59,IF(V3=Rækker!AL47,Rækker!AL59,IF(V3=Rækker!AN47,Rækker!AN59,0))))</f>
        <v>0</v>
      </c>
      <c r="CV9" s="16">
        <f>IF(AB3=Rækker!B47,Rækker!B59,IF(AB3=Rækker!D47,Rækker!D59,IF(AB3=Rækker!F47,Rækker!F59,IF(AB3=Rækker!H47,Rækker!H59,IF(AB3=Rækker!J47,Rækker!J59,IF(AB3=Rækker!L47,Rækker!L59,IF(AB3=Rækker!N47,Rækker!N59,IF(AB3=Rækker!P47,Rækker!P59,CW9))))))))</f>
        <v>1</v>
      </c>
      <c r="CW9" s="16">
        <f>IF(AB3=Rækker!R47,Rækker!R59,IF(AB3=Rækker!T47,Rækker!T59,IF(AB3=Rækker!V47,Rækker!V59,IF(AB3=Rækker!X47,Rækker!X59,IF(AB3=Rækker!Z47,Rækker!Z59,IF(AB3=Rækker!AB47,Rækker!AB59,IF(AB3=Rækker!AD47,Rækker!AD59,IF(AB3=Rækker!AF47,Rækker!AF59,CX9))))))))</f>
        <v>1</v>
      </c>
      <c r="CX9" s="16">
        <f>IF(AB3=Rækker!AH47,Rækker!AH59,IF(AB3=Rækker!AJ47,Rækker!AJ59,IF(AB3=Rækker!AL47,Rækker!AL59,IF(AB3=Rækker!AN47,Rækker!AN59,0))))</f>
        <v>1</v>
      </c>
      <c r="CY9" s="16">
        <f>IF(AH3=Rækker!B47,Rækker!B59,IF(AH3=Rækker!D47,Rækker!D59,IF(AH3=Rækker!F47,Rækker!F59,IF(AH3=Rækker!H47,Rækker!H59,IF(AH3=Rækker!J47,Rækker!J59,IF(AH3=Rækker!L47,Rækker!L59,IF(AH3=Rækker!N47,Rækker!N59,IF(AH3=Rækker!P47,Rækker!P59,CZ9))))))))</f>
        <v>2</v>
      </c>
      <c r="CZ9" s="16">
        <f>IF(AH3=Rækker!R47,Rækker!R59,IF(AH3=Rækker!T47,Rækker!T59,IF(AH3=Rækker!V47,Rækker!V59,IF(AH3=Rækker!X47,Rækker!X59,IF(AH3=Rækker!Z47,Rækker!Z59,IF(AH3=Rækker!AB47,Rækker!AB59,IF(AH3=Rækker!AD47,Rækker!AD59,IF(AH3=Rækker!AF47,Rækker!AF59,DA9))))))))</f>
        <v>2</v>
      </c>
      <c r="DA9" s="16">
        <f>IF(AH3=Rækker!AH47,Rækker!AH59,IF(AH3=Rækker!AJ47,Rækker!AJ59,IF(AH3=Rækker!AL47,Rækker!AL59,IF(AH3=Rækker!AN47,Rækker!AN59,0))))</f>
        <v>0</v>
      </c>
      <c r="DB9" s="16">
        <f>IF(AN3=Rækker!B47,Rækker!B59,IF(AN3=Rækker!D47,Rækker!D59,IF(AN3=Rækker!F47,Rækker!F59,IF(AN3=Rækker!H47,Rækker!H59,IF(AN3=Rækker!J47,Rækker!J59,IF(AN3=Rækker!L47,Rækker!L59,IF(AN3=Rækker!N47,Rækker!N59,IF(AN3=Rækker!P47,Rækker!P59,DC9))))))))</f>
        <v>2</v>
      </c>
      <c r="DC9" s="16">
        <f>IF(AN3=Rækker!R47,Rækker!R59,IF(AN3=Rækker!T47,Rækker!T59,IF(AN3=Rækker!V47,Rækker!V59,IF(AN3=Rækker!X47,Rækker!X59,IF(AN3=Rækker!Z47,Rækker!Z59,IF(AN3=Rækker!AB47,Rækker!AB59,IF(AN3=Rækker!AD47,Rækker!AD59,IF(AN3=Rækker!AF47,Rækker!AF59,DD9))))))))</f>
        <v>2</v>
      </c>
      <c r="DD9" s="16">
        <f>IF(AN3=Rækker!AH47,Rækker!AH59,IF(AN3=Rækker!AJ47,Rækker!AJ59,IF(AN3=Rækker!AL47,Rækker!AL59,IF(AN3=Rækker!AN47,Rækker!AN59,0))))</f>
        <v>0</v>
      </c>
      <c r="DE9" s="16">
        <f>IF(AT3=Rækker!B47,Rækker!B59,IF(AT3=Rækker!D47,Rækker!D59,IF(AT3=Rækker!F47,Rækker!F59,IF(AT3=Rækker!H47,Rækker!H59,IF(AT3=Rækker!J47,Rækker!J59,IF(AT3=Rækker!L47,Rækker!L59,IF(AT3=Rækker!N47,Rækker!N59,IF(AT3=Rækker!P47,Rækker!P59,DF9))))))))</f>
        <v>2</v>
      </c>
      <c r="DF9" s="16">
        <f>IF(AT3=Rækker!R47,Rækker!R59,IF(AT3=Rækker!T47,Rækker!T59,IF(AT3=Rækker!V47,Rækker!V59,IF(AT3=Rækker!X47,Rækker!X59,IF(AT3=Rækker!Z47,Rækker!Z59,IF(AT3=Rækker!AB47,Rækker!AB59,IF(AT3=Rækker!AD47,Rækker!AD59,IF(AT3=Rækker!AF47,Rækker!AF59,DG9))))))))</f>
        <v>0</v>
      </c>
      <c r="DG9" s="16">
        <f>IF(AT3=Rækker!AH47,Rækker!AH59,IF(AT3=Rækker!AJ47,Rækker!AJ59,IF(AT3=Rækker!AL47,Rækker!AL59,IF(AT3=Rækker!AN47,Rækker!AN59,0))))</f>
        <v>0</v>
      </c>
      <c r="DH9" s="16">
        <f>IF(AZ3=Rækker!B47,Rækker!B59,IF(AZ3=Rækker!D47,Rækker!D59,IF(AZ3=Rækker!F47,Rækker!F59,IF(AZ3=Rækker!H47,Rækker!H59,IF(AZ3=Rækker!J47,Rækker!J59,IF(AZ3=Rækker!L47,Rækker!L59,IF(AZ3=Rækker!N47,Rækker!N59,IF(AZ3=Rækker!P47,Rækker!P59,DI9))))))))</f>
        <v>1</v>
      </c>
      <c r="DI9" s="16">
        <f>IF(AZ3=Rækker!R47,Rækker!R59,IF(AZ3=Rækker!T47,Rækker!T59,IF(AZ3=Rækker!V47,Rækker!V59,IF(AZ3=Rækker!X47,Rækker!X59,IF(AZ3=Rækker!Z47,Rækker!Z59,IF(AZ3=Rækker!AB47,Rækker!AB59,IF(AZ3=Rækker!AD47,Rækker!AD59,IF(AZ3=Rækker!AF47,Rækker!AF59,DJ9))))))))</f>
        <v>0</v>
      </c>
      <c r="DJ9" s="16">
        <f>IF(AZ3=Rækker!AH47,Rækker!AH59,IF(AZ3=Rækker!AJ47,Rækker!AJ59,IF(AZ3=Rækker!AL47,Rækker!AL59,IF(AZ3=Rækker!AN47,Rækker!AN59,0))))</f>
        <v>0</v>
      </c>
      <c r="DK9" s="16" t="str">
        <f>IF(BF3=Rækker!B47,Rækker!B59,IF(BF3=Rækker!D47,Rækker!D59,IF(BF3=Rækker!F47,Rækker!F59,IF(BF3=Rækker!H47,Rækker!H59,IF(BF3=Rækker!J47,Rækker!J59,IF(BF3=Rækker!L47,Rækker!L59,IF(BF3=Rækker!N47,Rækker!N59,IF(BF3=Rækker!P47,Rækker!P59,DL9))))))))</f>
        <v>x</v>
      </c>
      <c r="DL9" s="16" t="str">
        <f>IF(BF3=Rækker!R47,Rækker!R59,IF(BF3=Rækker!T47,Rækker!T59,IF(BF3=Rækker!V47,Rækker!V59,IF(BF3=Rækker!X47,Rækker!X59,IF(BF3=Rækker!Z47,Rækker!Z59,IF(BF3=Rækker!AB47,Rækker!AB59,IF(BF3=Rækker!AD47,Rækker!AD59,IF(BF3=Rækker!AF47,Rækker!AF59,DM9))))))))</f>
        <v>x</v>
      </c>
      <c r="DM9" s="16">
        <f>IF(BF3=Rækker!AH47,Rækker!AH59,IF(BF3=Rækker!AJ47,Rækker!AJ59,IF(BF3=Rækker!AL47,Rækker!AL59,IF(BF3=Rækker!AN47,Rækker!AN59,0))))</f>
        <v>0</v>
      </c>
      <c r="DN9" s="16">
        <f>IF(BL3=Rækker!B47,Rækker!B59,IF(BL3=Rækker!D47,Rækker!D59,IF(BL3=Rækker!F47,Rækker!F59,IF(BL3=Rækker!H47,Rækker!H59,IF(BL3=Rækker!J47,Rækker!J59,IF(BL3=Rækker!L47,Rækker!L59,IF(BL3=Rækker!N47,Rækker!N59,IF(BL3=Rækker!P47,Rækker!P59,DO9))))))))</f>
        <v>1</v>
      </c>
      <c r="DO9" s="16">
        <f>IF(BL3=Rækker!R47,Rækker!R59,IF(BL3=Rækker!T47,Rækker!T59,IF(BL3=Rækker!V47,Rækker!V59,IF(BL3=Rækker!X47,Rækker!X59,IF(BL3=Rækker!Z47,Rækker!Z59,IF(BL3=Rækker!AB47,Rækker!AB59,IF(BL3=Rækker!AD47,Rækker!AD59,IF(BL3=Rækker!AF47,Rækker!AF59,DP9))))))))</f>
        <v>0</v>
      </c>
      <c r="DP9" s="16">
        <f>IF(BL3=Rækker!AH47,Rækker!AH59,IF(BL3=Rækker!AJ47,Rækker!AJ59,IF(BL3=Rækker!AL47,Rækker!AL59,IF(BL3=Rækker!AN47,Rækker!AN59,0))))</f>
        <v>0</v>
      </c>
    </row>
    <row r="10" spans="1:120" ht="14.45" customHeight="1" thickTop="1" thickBot="1" x14ac:dyDescent="0.2">
      <c r="A10" s="107"/>
      <c r="B10" s="108"/>
      <c r="C10" s="105"/>
      <c r="D10" s="105"/>
      <c r="E10" s="105"/>
      <c r="F10" s="105"/>
      <c r="G10" s="109"/>
      <c r="H10" s="23" t="s">
        <v>22</v>
      </c>
      <c r="I10" s="153">
        <v>1</v>
      </c>
      <c r="J10" s="150"/>
      <c r="K10" s="151" t="s">
        <v>19</v>
      </c>
      <c r="L10" s="152"/>
      <c r="M10" s="153">
        <v>2</v>
      </c>
      <c r="N10" s="154"/>
      <c r="O10" s="153">
        <v>1</v>
      </c>
      <c r="P10" s="150"/>
      <c r="Q10" s="151" t="s">
        <v>19</v>
      </c>
      <c r="R10" s="152"/>
      <c r="S10" s="153">
        <v>2</v>
      </c>
      <c r="T10" s="154"/>
      <c r="U10" s="149">
        <v>1</v>
      </c>
      <c r="V10" s="150"/>
      <c r="W10" s="151" t="s">
        <v>19</v>
      </c>
      <c r="X10" s="152"/>
      <c r="Y10" s="153">
        <v>2</v>
      </c>
      <c r="Z10" s="154"/>
      <c r="AA10" s="153">
        <v>1</v>
      </c>
      <c r="AB10" s="150"/>
      <c r="AC10" s="151" t="s">
        <v>19</v>
      </c>
      <c r="AD10" s="152"/>
      <c r="AE10" s="153">
        <v>2</v>
      </c>
      <c r="AF10" s="154"/>
      <c r="AG10" s="149">
        <v>1</v>
      </c>
      <c r="AH10" s="150"/>
      <c r="AI10" s="151" t="s">
        <v>19</v>
      </c>
      <c r="AJ10" s="152"/>
      <c r="AK10" s="153">
        <v>2</v>
      </c>
      <c r="AL10" s="154"/>
      <c r="AM10" s="153">
        <v>1</v>
      </c>
      <c r="AN10" s="150"/>
      <c r="AO10" s="151" t="s">
        <v>19</v>
      </c>
      <c r="AP10" s="152"/>
      <c r="AQ10" s="153">
        <v>2</v>
      </c>
      <c r="AR10" s="154"/>
      <c r="AS10" s="149">
        <v>1</v>
      </c>
      <c r="AT10" s="150"/>
      <c r="AU10" s="151" t="s">
        <v>19</v>
      </c>
      <c r="AV10" s="152"/>
      <c r="AW10" s="153">
        <v>2</v>
      </c>
      <c r="AX10" s="154"/>
      <c r="AY10" s="153">
        <v>1</v>
      </c>
      <c r="AZ10" s="150"/>
      <c r="BA10" s="151" t="s">
        <v>19</v>
      </c>
      <c r="BB10" s="152"/>
      <c r="BC10" s="153">
        <v>2</v>
      </c>
      <c r="BD10" s="154"/>
      <c r="BE10" s="149">
        <v>1</v>
      </c>
      <c r="BF10" s="150"/>
      <c r="BG10" s="151" t="s">
        <v>19</v>
      </c>
      <c r="BH10" s="152"/>
      <c r="BI10" s="153">
        <v>2</v>
      </c>
      <c r="BJ10" s="154"/>
      <c r="BK10" s="153">
        <v>1</v>
      </c>
      <c r="BL10" s="150"/>
      <c r="BM10" s="151" t="s">
        <v>19</v>
      </c>
      <c r="BN10" s="152"/>
      <c r="BO10" s="153">
        <v>2</v>
      </c>
      <c r="BP10" s="154"/>
      <c r="BQ10" s="24"/>
      <c r="BR10" s="185" t="str">
        <f>IF(CG14=13,DB!E34,DB!A34)</f>
        <v>Sebjoh</v>
      </c>
      <c r="BS10" s="185"/>
      <c r="BT10" s="16" t="s">
        <v>20</v>
      </c>
      <c r="BU10" s="139" t="str">
        <f>IF(CG14=13,DB!F34,DB!B34)</f>
        <v>ÅZÆTZØW</v>
      </c>
      <c r="BV10" s="139"/>
      <c r="BW10" s="139"/>
      <c r="BX10" s="139"/>
      <c r="BY10" s="139"/>
      <c r="BZ10" s="139"/>
      <c r="CA10" s="139"/>
      <c r="CB10" s="21">
        <f>IF(CG14=13,DB!G34,DB!C34)</f>
        <v>6</v>
      </c>
      <c r="CC10" s="16" t="s">
        <v>20</v>
      </c>
      <c r="CD10" s="22">
        <f>IF(CG14=13,DB!H34,DB!D34)</f>
        <v>6</v>
      </c>
      <c r="CE10" s="16"/>
      <c r="CF10" s="16"/>
      <c r="CG10" s="16">
        <f t="shared" si="0"/>
        <v>1</v>
      </c>
      <c r="CH10" s="16">
        <f>IF(BK9="",DN14,0)</f>
        <v>5</v>
      </c>
      <c r="CI10" s="16">
        <f>IF(BK9="",1,0)</f>
        <v>1</v>
      </c>
      <c r="CJ10" s="16" t="str">
        <f>IF(BL3=DB!K48,DB!W48,IF(BL3=DB!K49,DB!W49,IF(BL3=DB!K50,DB!W50,IF(BL3=DB!K51,DB!W51,IF(BL3=DB!K52,DB!W52,IF(BL3=DB!K53,DB!W53,IF(BL3=DB!K54,DB!W54,IF(BL3=DB!K55,DB!W55,CK10))))))))</f>
        <v/>
      </c>
      <c r="CK10" s="16" t="str">
        <f>IF(BL3=DB!K56,DB!W56,IF(BL3=DB!K57,DB!W57,IF(BL3=DB!K58,DB!W58,IF(BL3=DB!K59,DB!W59,IF(BL3=DB!K60,DB!W60,IF(BL3=DB!K61,DB!W61,IF(BL3=DB!K62,DB!W62,IF(BL3=DB!K63,DB!W63,CL10))))))))</f>
        <v/>
      </c>
      <c r="CL10" s="16" t="str">
        <f>IF(BL3=DB!K64,DB!W64,IF(BL3=DB!K65,DB!W65,IF(BL3=DB!K66,DB!W66,DB!W67)))</f>
        <v/>
      </c>
      <c r="CM10" s="16">
        <f>IF(J3=Rækker!B47,Rækker!B60,IF(J3=Rækker!D47,Rækker!D60,IF(J3=Rækker!F47,Rækker!F60,IF(J3=Rækker!H47,Rækker!H60,IF(J3=Rækker!J47,Rækker!J60,IF(J3=Rækker!L47,Rækker!L60,IF(J3=Rækker!N47,Rækker!N60,IF(J3=Rækker!P47,Rækker!P60,CN10))))))))</f>
        <v>1</v>
      </c>
      <c r="CN10" s="16">
        <f>IF(J3=Rækker!R47,Rækker!R60,IF(J3=Rækker!T47,Rækker!T60,IF(J3=Rækker!V47,Rækker!V60,IF(J3=Rækker!X47,Rækker!X60,IF(J3=Rækker!Z47,Rækker!Z60,IF(J3=Rækker!AB47,Rækker!AB60,IF(J3=Rækker!AD47,Rækker!AD60,IF(J3=Rækker!AF47,Rækker!AF60,CO10))))))))</f>
        <v>1</v>
      </c>
      <c r="CO10" s="16">
        <f>IF(J3=Rækker!AH47,Rækker!AH60,IF(J3=Rækker!AJ47,Rækker!AJ60,IF(J3=Rækker!AL47,Rækker!AL60,IF(J3=Rækker!AN47,Rækker!AN60,0))))</f>
        <v>0</v>
      </c>
      <c r="CP10" s="16">
        <f>IF(P3=Rækker!B47,Rækker!B60,IF(P3=Rækker!D47,Rækker!D60,IF(P3=Rækker!F47,Rækker!F60,IF(P3=Rækker!H47,Rækker!H60,IF(P3=Rækker!J47,Rækker!J60,IF(P3=Rækker!L47,Rækker!L60,IF(P3=Rækker!N47,Rækker!N60,IF(P3=Rækker!P47,Rækker!P60,CQ10))))))))</f>
        <v>1</v>
      </c>
      <c r="CQ10" s="16">
        <f>IF(P3=Rækker!R47,Rækker!R60,IF(P3=Rækker!T47,Rækker!T60,IF(P3=Rækker!V47,Rækker!V60,IF(P3=Rækker!X47,Rækker!X60,IF(P3=Rækker!Z47,Rækker!Z60,IF(P3=Rækker!AB47,Rækker!AB60,IF(P3=Rækker!AD47,Rækker!AD60,IF(P3=Rækker!AF47,Rækker!AF60,CR10))))))))</f>
        <v>0</v>
      </c>
      <c r="CR10" s="16">
        <f>IF(P3=Rækker!AH47,Rækker!AH60,IF(P3=Rækker!AJ47,Rækker!AJ60,IF(P3=Rækker!AL47,Rækker!AL60,IF(P3=Rækker!AN47,Rækker!AN60,0))))</f>
        <v>0</v>
      </c>
      <c r="CS10" s="16">
        <f>IF(V3=Rækker!B47,Rækker!B60,IF(V3=Rækker!D47,Rækker!D60,IF(V3=Rækker!F47,Rækker!F60,IF(V3=Rækker!H47,Rækker!H60,IF(V3=Rækker!J47,Rækker!J60,IF(V3=Rækker!L47,Rækker!L60,IF(V3=Rækker!N47,Rækker!N60,IF(V3=Rækker!P47,Rækker!P60,CT10))))))))</f>
        <v>1</v>
      </c>
      <c r="CT10" s="16">
        <f>IF(V3=Rækker!R47,Rækker!R60,IF(V3=Rækker!T47,Rækker!T60,IF(V3=Rækker!V47,Rækker!V60,IF(V3=Rækker!X47,Rækker!X60,IF(V3=Rækker!Z47,Rækker!Z60,IF(V3=Rækker!AB47,Rækker!AB60,IF(V3=Rækker!AD47,Rækker!AD60,IF(V3=Rækker!AF47,Rækker!AF60,CU10))))))))</f>
        <v>1</v>
      </c>
      <c r="CU10" s="16">
        <f>IF(V3=Rækker!AH47,Rækker!AH60,IF(V3=Rækker!AJ47,Rækker!AJ60,IF(V3=Rækker!AL47,Rækker!AL60,IF(V3=Rækker!AN47,Rækker!AN60,0))))</f>
        <v>0</v>
      </c>
      <c r="CV10" s="16">
        <f>IF(AB3=Rækker!B47,Rækker!B60,IF(AB3=Rækker!D47,Rækker!D60,IF(AB3=Rækker!F47,Rækker!F60,IF(AB3=Rækker!H47,Rækker!H60,IF(AB3=Rækker!J47,Rækker!J60,IF(AB3=Rækker!L47,Rækker!L60,IF(AB3=Rækker!N47,Rækker!N60,IF(AB3=Rækker!P47,Rækker!P60,CW10))))))))</f>
        <v>1</v>
      </c>
      <c r="CW10" s="16">
        <f>IF(AB3=Rækker!R47,Rækker!R60,IF(AB3=Rækker!T47,Rækker!T60,IF(AB3=Rækker!V47,Rækker!V60,IF(AB3=Rækker!X47,Rækker!X60,IF(AB3=Rækker!Z47,Rækker!Z60,IF(AB3=Rækker!AB47,Rækker!AB60,IF(AB3=Rækker!AD47,Rækker!AD60,IF(AB3=Rækker!AF47,Rækker!AF60,CX10))))))))</f>
        <v>1</v>
      </c>
      <c r="CX10" s="16">
        <f>IF(AB3=Rækker!AH47,Rækker!AH60,IF(AB3=Rækker!AJ47,Rækker!AJ60,IF(AB3=Rækker!AL47,Rækker!AL60,IF(AB3=Rækker!AN47,Rækker!AN60,0))))</f>
        <v>1</v>
      </c>
      <c r="CY10" s="16">
        <f>IF(AH3=Rækker!B47,Rækker!B60,IF(AH3=Rækker!D47,Rækker!D60,IF(AH3=Rækker!F47,Rækker!F60,IF(AH3=Rækker!H47,Rækker!H60,IF(AH3=Rækker!J47,Rækker!J60,IF(AH3=Rækker!L47,Rækker!L60,IF(AH3=Rækker!N47,Rækker!N60,IF(AH3=Rækker!P47,Rækker!P60,CZ10))))))))</f>
        <v>1</v>
      </c>
      <c r="CZ10" s="16">
        <f>IF(AH3=Rækker!R47,Rækker!R60,IF(AH3=Rækker!T47,Rækker!T60,IF(AH3=Rækker!V47,Rækker!V60,IF(AH3=Rækker!X47,Rækker!X60,IF(AH3=Rækker!Z47,Rækker!Z60,IF(AH3=Rækker!AB47,Rækker!AB60,IF(AH3=Rækker!AD47,Rækker!AD60,IF(AH3=Rækker!AF47,Rækker!AF60,DA10))))))))</f>
        <v>1</v>
      </c>
      <c r="DA10" s="16">
        <f>IF(AH3=Rækker!AH47,Rækker!AH60,IF(AH3=Rækker!AJ47,Rækker!AJ60,IF(AH3=Rækker!AL47,Rækker!AL60,IF(AH3=Rækker!AN47,Rækker!AN60,0))))</f>
        <v>0</v>
      </c>
      <c r="DB10" s="16">
        <f>IF(AN3=Rækker!B47,Rækker!B60,IF(AN3=Rækker!D47,Rækker!D60,IF(AN3=Rækker!F47,Rækker!F60,IF(AN3=Rækker!H47,Rækker!H60,IF(AN3=Rækker!J47,Rækker!J60,IF(AN3=Rækker!L47,Rækker!L60,IF(AN3=Rækker!N47,Rækker!N60,IF(AN3=Rækker!P47,Rækker!P60,DC10))))))))</f>
        <v>1</v>
      </c>
      <c r="DC10" s="16">
        <f>IF(AN3=Rækker!R47,Rækker!R60,IF(AN3=Rækker!T47,Rækker!T60,IF(AN3=Rækker!V47,Rækker!V60,IF(AN3=Rækker!X47,Rækker!X60,IF(AN3=Rækker!Z47,Rækker!Z60,IF(AN3=Rækker!AB47,Rækker!AB60,IF(AN3=Rækker!AD47,Rækker!AD60,IF(AN3=Rækker!AF47,Rækker!AF60,DD10))))))))</f>
        <v>1</v>
      </c>
      <c r="DD10" s="16">
        <f>IF(AN3=Rækker!AH47,Rækker!AH60,IF(AN3=Rækker!AJ47,Rækker!AJ60,IF(AN3=Rækker!AL47,Rækker!AL60,IF(AN3=Rækker!AN47,Rækker!AN60,0))))</f>
        <v>0</v>
      </c>
      <c r="DE10" s="16">
        <f>IF(AT3=Rækker!B47,Rækker!B60,IF(AT3=Rækker!D47,Rækker!D60,IF(AT3=Rækker!F47,Rækker!F60,IF(AT3=Rækker!H47,Rækker!H60,IF(AT3=Rækker!J47,Rækker!J60,IF(AT3=Rækker!L47,Rækker!L60,IF(AT3=Rækker!N47,Rækker!N60,IF(AT3=Rækker!P47,Rækker!P60,DF10))))))))</f>
        <v>1</v>
      </c>
      <c r="DF10" s="16">
        <f>IF(AT3=Rækker!R47,Rækker!R60,IF(AT3=Rækker!T47,Rækker!T60,IF(AT3=Rækker!V47,Rækker!V60,IF(AT3=Rækker!X47,Rækker!X60,IF(AT3=Rækker!Z47,Rækker!Z60,IF(AT3=Rækker!AB47,Rækker!AB60,IF(AT3=Rækker!AD47,Rækker!AD60,IF(AT3=Rækker!AF47,Rækker!AF60,DG10))))))))</f>
        <v>0</v>
      </c>
      <c r="DG10" s="16">
        <f>IF(AT3=Rækker!AH47,Rækker!AH60,IF(AT3=Rækker!AJ47,Rækker!AJ60,IF(AT3=Rækker!AL47,Rækker!AL60,IF(AT3=Rækker!AN47,Rækker!AN60,0))))</f>
        <v>0</v>
      </c>
      <c r="DH10" s="16">
        <f>IF(AZ3=Rækker!B47,Rækker!B60,IF(AZ3=Rækker!D47,Rækker!D60,IF(AZ3=Rækker!F47,Rækker!F60,IF(AZ3=Rækker!H47,Rækker!H60,IF(AZ3=Rækker!J47,Rækker!J60,IF(AZ3=Rækker!L47,Rækker!L60,IF(AZ3=Rækker!N47,Rækker!N60,IF(AZ3=Rækker!P47,Rækker!P60,DI10))))))))</f>
        <v>1</v>
      </c>
      <c r="DI10" s="16">
        <f>IF(AZ3=Rækker!R47,Rækker!R60,IF(AZ3=Rækker!T47,Rækker!T60,IF(AZ3=Rækker!V47,Rækker!V60,IF(AZ3=Rækker!X47,Rækker!X60,IF(AZ3=Rækker!Z47,Rækker!Z60,IF(AZ3=Rækker!AB47,Rækker!AB60,IF(AZ3=Rækker!AD47,Rækker!AD60,IF(AZ3=Rækker!AF47,Rækker!AF60,DJ10))))))))</f>
        <v>0</v>
      </c>
      <c r="DJ10" s="16">
        <f>IF(AZ3=Rækker!AH47,Rækker!AH60,IF(AZ3=Rækker!AJ47,Rækker!AJ60,IF(AZ3=Rækker!AL47,Rækker!AL60,IF(AZ3=Rækker!AN47,Rækker!AN60,0))))</f>
        <v>0</v>
      </c>
      <c r="DK10" s="16">
        <f>IF(BF3=Rækker!B47,Rækker!B60,IF(BF3=Rækker!D47,Rækker!D60,IF(BF3=Rækker!F47,Rækker!F60,IF(BF3=Rækker!H47,Rækker!H60,IF(BF3=Rækker!J47,Rækker!J60,IF(BF3=Rækker!L47,Rækker!L60,IF(BF3=Rækker!N47,Rækker!N60,IF(BF3=Rækker!P47,Rækker!P60,DL10))))))))</f>
        <v>1</v>
      </c>
      <c r="DL10" s="16">
        <f>IF(BF3=Rækker!R47,Rækker!R60,IF(BF3=Rækker!T47,Rækker!T60,IF(BF3=Rækker!V47,Rækker!V60,IF(BF3=Rækker!X47,Rækker!X60,IF(BF3=Rækker!Z47,Rækker!Z60,IF(BF3=Rækker!AB47,Rækker!AB60,IF(BF3=Rækker!AD47,Rækker!AD60,IF(BF3=Rækker!AF47,Rækker!AF60,DM10))))))))</f>
        <v>1</v>
      </c>
      <c r="DM10" s="16">
        <f>IF(BF3=Rækker!AH47,Rækker!AH60,IF(BF3=Rækker!AJ47,Rækker!AJ60,IF(BF3=Rækker!AL47,Rækker!AL60,IF(BF3=Rækker!AN47,Rækker!AN60,0))))</f>
        <v>0</v>
      </c>
      <c r="DN10" s="16">
        <f>IF(BL3=Rækker!B47,Rækker!B60,IF(BL3=Rækker!D47,Rækker!D60,IF(BL3=Rækker!F47,Rækker!F60,IF(BL3=Rækker!H47,Rækker!H60,IF(BL3=Rækker!J47,Rækker!J60,IF(BL3=Rækker!L47,Rækker!L60,IF(BL3=Rækker!N47,Rækker!N60,IF(BL3=Rækker!P47,Rækker!P60,DO10))))))))</f>
        <v>1</v>
      </c>
      <c r="DO10" s="16">
        <f>IF(BL3=Rækker!R47,Rækker!R60,IF(BL3=Rækker!T47,Rækker!T60,IF(BL3=Rækker!V47,Rækker!V60,IF(BL3=Rækker!X47,Rækker!X60,IF(BL3=Rækker!Z47,Rækker!Z60,IF(BL3=Rækker!AB47,Rækker!AB60,IF(BL3=Rækker!AD47,Rækker!AD60,IF(BL3=Rækker!AF47,Rækker!AF60,DP10))))))))</f>
        <v>0</v>
      </c>
      <c r="DP10" s="16">
        <f>IF(BL3=Rækker!AH47,Rækker!AH60,IF(BL3=Rækker!AJ47,Rækker!AJ60,IF(BL3=Rækker!AL47,Rækker!AL60,IF(BL3=Rækker!AN47,Rækker!AN60,0))))</f>
        <v>0</v>
      </c>
    </row>
    <row r="11" spans="1:120" ht="14.45" customHeight="1" x14ac:dyDescent="0.15">
      <c r="A11" s="60"/>
      <c r="B11" s="62" t="s">
        <v>58</v>
      </c>
      <c r="C11" s="91" t="str">
        <f>CONCATENATE(Kampe!B5," - ",Kampe!D5,"..........................................................................................")</f>
        <v>Liverpool - Crystal Palace..........................................................................................</v>
      </c>
      <c r="D11" s="91"/>
      <c r="E11" s="91"/>
      <c r="F11" s="92"/>
      <c r="G11" s="61" t="s">
        <v>74</v>
      </c>
      <c r="H11" s="39">
        <f>IF('1. Division'!H11&lt;&gt;"",'1. Division'!H11,"")</f>
        <v>1</v>
      </c>
      <c r="I11" s="160">
        <f t="shared" ref="I11:I23" si="1">IF(CM1=1,1,"")</f>
        <v>1</v>
      </c>
      <c r="J11" s="161"/>
      <c r="K11" s="162" t="str">
        <f t="shared" ref="K11:K23" si="2">IF(CM1="X","X","")</f>
        <v/>
      </c>
      <c r="L11" s="161"/>
      <c r="M11" s="162" t="str">
        <f t="shared" ref="M11:M23" si="3">IF(CM1=2,2,"")</f>
        <v/>
      </c>
      <c r="N11" s="163"/>
      <c r="O11" s="164">
        <f t="shared" ref="O11:O23" si="4">IF(CP1=1,1,"")</f>
        <v>1</v>
      </c>
      <c r="P11" s="161"/>
      <c r="Q11" s="162" t="str">
        <f t="shared" ref="Q11:Q23" si="5">IF(CP1="X","X","")</f>
        <v/>
      </c>
      <c r="R11" s="161"/>
      <c r="S11" s="162" t="str">
        <f t="shared" ref="S11:S23" si="6">IF(CP1=2,2,"")</f>
        <v/>
      </c>
      <c r="T11" s="163"/>
      <c r="U11" s="118">
        <f t="shared" ref="U11:U23" si="7">IF(CS1=1,1,"")</f>
        <v>1</v>
      </c>
      <c r="V11" s="102"/>
      <c r="W11" s="121" t="str">
        <f t="shared" ref="W11:W23" si="8">IF(CS1="X","X","")</f>
        <v/>
      </c>
      <c r="X11" s="96"/>
      <c r="Y11" s="95" t="str">
        <f t="shared" ref="Y11:Y23" si="9">IF(CS1=2,2,"")</f>
        <v/>
      </c>
      <c r="Z11" s="96"/>
      <c r="AA11" s="118">
        <f t="shared" ref="AA11:AA23" si="10">IF(CV1=1,1,"")</f>
        <v>1</v>
      </c>
      <c r="AB11" s="102"/>
      <c r="AC11" s="121" t="str">
        <f t="shared" ref="AC11:AC23" si="11">IF(CV1="X","X","")</f>
        <v/>
      </c>
      <c r="AD11" s="96"/>
      <c r="AE11" s="121" t="str">
        <f t="shared" ref="AE11:AE23" si="12">IF(CV1=2,2,"")</f>
        <v/>
      </c>
      <c r="AF11" s="103"/>
      <c r="AG11" s="118">
        <f t="shared" ref="AG11:AG23" si="13">IF(CY1=1,1,"")</f>
        <v>1</v>
      </c>
      <c r="AH11" s="102"/>
      <c r="AI11" s="121" t="str">
        <f t="shared" ref="AI11:AI23" si="14">IF(CY1="X","X","")</f>
        <v/>
      </c>
      <c r="AJ11" s="96"/>
      <c r="AK11" s="95" t="str">
        <f t="shared" ref="AK11:AK23" si="15">IF(CY1=2,2,"")</f>
        <v/>
      </c>
      <c r="AL11" s="96"/>
      <c r="AM11" s="118">
        <f t="shared" ref="AM11:AM23" si="16">IF(DB1=1,1,"")</f>
        <v>1</v>
      </c>
      <c r="AN11" s="102"/>
      <c r="AO11" s="121" t="str">
        <f t="shared" ref="AO11:AO23" si="17">IF(DB1="X","X","")</f>
        <v/>
      </c>
      <c r="AP11" s="96"/>
      <c r="AQ11" s="121" t="str">
        <f t="shared" ref="AQ11:AQ23" si="18">IF(DB1=2,2,"")</f>
        <v/>
      </c>
      <c r="AR11" s="103"/>
      <c r="AS11" s="118">
        <f t="shared" ref="AS11:AS23" si="19">IF(DE1=1,1,"")</f>
        <v>1</v>
      </c>
      <c r="AT11" s="102"/>
      <c r="AU11" s="121" t="str">
        <f t="shared" ref="AU11:AU23" si="20">IF(DE1="X","X","")</f>
        <v/>
      </c>
      <c r="AV11" s="96"/>
      <c r="AW11" s="95" t="str">
        <f t="shared" ref="AW11:AW23" si="21">IF(DE1=2,2,"")</f>
        <v/>
      </c>
      <c r="AX11" s="96"/>
      <c r="AY11" s="118">
        <f t="shared" ref="AY11:AY23" si="22">IF(DH1=1,1,"")</f>
        <v>1</v>
      </c>
      <c r="AZ11" s="102"/>
      <c r="BA11" s="121" t="str">
        <f t="shared" ref="BA11:BA23" si="23">IF(DH1="X","X","")</f>
        <v/>
      </c>
      <c r="BB11" s="96"/>
      <c r="BC11" s="121" t="str">
        <f t="shared" ref="BC11:BC23" si="24">IF(DH1=2,2,"")</f>
        <v/>
      </c>
      <c r="BD11" s="103"/>
      <c r="BE11" s="118">
        <f t="shared" ref="BE11:BE23" si="25">IF(DK1=1,1,"")</f>
        <v>1</v>
      </c>
      <c r="BF11" s="102"/>
      <c r="BG11" s="121" t="str">
        <f t="shared" ref="BG11:BG23" si="26">IF(DK1="X","X","")</f>
        <v/>
      </c>
      <c r="BH11" s="96"/>
      <c r="BI11" s="95" t="str">
        <f t="shared" ref="BI11:BI23" si="27">IF(DK1=2,2,"")</f>
        <v/>
      </c>
      <c r="BJ11" s="96"/>
      <c r="BK11" s="118">
        <f t="shared" ref="BK11:BK23" si="28">IF(DN1=1,1,"")</f>
        <v>1</v>
      </c>
      <c r="BL11" s="102"/>
      <c r="BM11" s="121" t="str">
        <f t="shared" ref="BM11:BM23" si="29">IF(DN1="X","X","")</f>
        <v/>
      </c>
      <c r="BN11" s="96"/>
      <c r="BO11" s="121" t="str">
        <f t="shared" ref="BO11:BO23" si="30">IF(DN1=2,2,"")</f>
        <v/>
      </c>
      <c r="BP11" s="103"/>
      <c r="BQ11" s="25"/>
      <c r="BR11" s="185" t="str">
        <f>IF(CG14=13,DB!E35,DB!A35)</f>
        <v>Randers</v>
      </c>
      <c r="BS11" s="185"/>
      <c r="BT11" s="16" t="s">
        <v>20</v>
      </c>
      <c r="BU11" s="139" t="str">
        <f>IF(CG14=13,DB!F35,DB!B35)</f>
        <v>Magpies</v>
      </c>
      <c r="BV11" s="139"/>
      <c r="BW11" s="139"/>
      <c r="BX11" s="139"/>
      <c r="BY11" s="139"/>
      <c r="BZ11" s="139"/>
      <c r="CA11" s="139"/>
      <c r="CB11" s="21">
        <f>IF(CG14=13,DB!G35,DB!C35)</f>
        <v>6</v>
      </c>
      <c r="CC11" s="16" t="s">
        <v>20</v>
      </c>
      <c r="CD11" s="22">
        <f>IF(CG14=13,DB!H35,DB!D35)</f>
        <v>7</v>
      </c>
      <c r="CE11" s="16"/>
      <c r="CF11" s="16"/>
      <c r="CG11" s="16">
        <f t="shared" si="0"/>
        <v>1</v>
      </c>
      <c r="CH11" s="16">
        <f>IF(I32="",CM28,0)</f>
        <v>7</v>
      </c>
      <c r="CI11" s="16">
        <f>IF(I32="",1,0)</f>
        <v>1</v>
      </c>
      <c r="CJ11" s="16" t="str">
        <f>IF(J26=DB!K48,DB!W48,IF(J26=DB!K49,DB!W49,IF(J26=DB!K50,DB!W50,IF(J26=DB!K51,DB!W51,IF(J26=DB!K52,DB!W52,IF(J26=DB!K53,DB!W53,IF(J26=DB!K54,DB!W54,IF(J26=DB!K55,DB!W55,CK11))))))))</f>
        <v/>
      </c>
      <c r="CK11" s="16" t="str">
        <f>IF(J26=DB!K56,DB!W56,IF(J26=DB!K57,DB!W57,IF(J26=DB!K58,DB!W58,IF(J26=DB!K59,DB!W59,IF(J26=DB!K60,DB!W60,IF(J26=DB!K61,DB!W61,IF(J26=DB!K62,DB!W62,IF(J26=DB!K63,DB!W63,CL11))))))))</f>
        <v/>
      </c>
      <c r="CL11" s="16" t="str">
        <f>IF(J26=DB!K64,DB!W64,IF(J26=DB!K65,DB!W65,IF(J26=DB!K66,DB!W66,DB!W67)))</f>
        <v/>
      </c>
      <c r="CM11" s="16">
        <f>IF(J3=Rækker!B47,Rækker!B61,IF(J3=Rækker!D47,Rækker!D61,IF(J3=Rækker!F47,Rækker!F61,IF(J3=Rækker!H47,Rækker!H61,IF(J3=Rækker!J47,Rækker!J61,IF(J3=Rækker!L47,Rækker!L61,IF(J3=Rækker!N47,Rækker!N61,IF(J3=Rækker!P47,Rækker!P61,CN11))))))))</f>
        <v>1</v>
      </c>
      <c r="CN11" s="16">
        <f>IF(J3=Rækker!R47,Rækker!R61,IF(J3=Rækker!T47,Rækker!T61,IF(J3=Rækker!V47,Rækker!V61,IF(J3=Rækker!X47,Rækker!X61,IF(J3=Rækker!Z47,Rækker!Z61,IF(J3=Rækker!AB47,Rækker!AB61,IF(J3=Rækker!AD47,Rækker!AD61,IF(J3=Rækker!AF47,Rækker!AF61,CO11))))))))</f>
        <v>1</v>
      </c>
      <c r="CO11" s="16">
        <f>IF(J3=Rækker!AH47,Rækker!AH61,IF(J3=Rækker!AJ47,Rækker!AJ61,IF(J3=Rækker!AL47,Rækker!AL61,IF(J3=Rækker!AN47,Rækker!AN61,0))))</f>
        <v>0</v>
      </c>
      <c r="CP11" s="16" t="str">
        <f>IF(P3=Rækker!B47,Rækker!B61,IF(P3=Rækker!D47,Rækker!D61,IF(P3=Rækker!F47,Rækker!F61,IF(P3=Rækker!H47,Rækker!H61,IF(P3=Rækker!J47,Rækker!J61,IF(P3=Rækker!L47,Rækker!L61,IF(P3=Rækker!N47,Rækker!N61,IF(P3=Rækker!P47,Rækker!P61,CQ11))))))))</f>
        <v>x</v>
      </c>
      <c r="CQ11" s="16">
        <f>IF(P3=Rækker!R47,Rækker!R61,IF(P3=Rækker!T47,Rækker!T61,IF(P3=Rækker!V47,Rækker!V61,IF(P3=Rækker!X47,Rækker!X61,IF(P3=Rækker!Z47,Rækker!Z61,IF(P3=Rækker!AB47,Rækker!AB61,IF(P3=Rækker!AD47,Rækker!AD61,IF(P3=Rækker!AF47,Rækker!AF61,CR11))))))))</f>
        <v>0</v>
      </c>
      <c r="CR11" s="16">
        <f>IF(P3=Rækker!AH47,Rækker!AH61,IF(P3=Rækker!AJ47,Rækker!AJ61,IF(P3=Rækker!AL47,Rækker!AL61,IF(P3=Rækker!AN47,Rækker!AN61,0))))</f>
        <v>0</v>
      </c>
      <c r="CS11" s="16">
        <f>IF(V3=Rækker!B47,Rækker!B61,IF(V3=Rækker!D47,Rækker!D61,IF(V3=Rækker!F47,Rækker!F61,IF(V3=Rækker!H47,Rækker!H61,IF(V3=Rækker!J47,Rækker!J61,IF(V3=Rækker!L47,Rækker!L61,IF(V3=Rækker!N47,Rækker!N61,IF(V3=Rækker!P47,Rækker!P61,CT11))))))))</f>
        <v>1</v>
      </c>
      <c r="CT11" s="16">
        <f>IF(V3=Rækker!R47,Rækker!R61,IF(V3=Rækker!T47,Rækker!T61,IF(V3=Rækker!V47,Rækker!V61,IF(V3=Rækker!X47,Rækker!X61,IF(V3=Rækker!Z47,Rækker!Z61,IF(V3=Rækker!AB47,Rækker!AB61,IF(V3=Rækker!AD47,Rækker!AD61,IF(V3=Rækker!AF47,Rækker!AF61,CU11))))))))</f>
        <v>1</v>
      </c>
      <c r="CU11" s="16">
        <f>IF(V3=Rækker!AH47,Rækker!AH61,IF(V3=Rækker!AJ47,Rækker!AJ61,IF(V3=Rækker!AL47,Rækker!AL61,IF(V3=Rækker!AN47,Rækker!AN61,0))))</f>
        <v>0</v>
      </c>
      <c r="CV11" s="16">
        <f>IF(AB3=Rækker!B47,Rækker!B61,IF(AB3=Rækker!D47,Rækker!D61,IF(AB3=Rækker!F47,Rækker!F61,IF(AB3=Rækker!H47,Rækker!H61,IF(AB3=Rækker!J47,Rækker!J61,IF(AB3=Rækker!L47,Rækker!L61,IF(AB3=Rækker!N47,Rækker!N61,IF(AB3=Rækker!P47,Rækker!P61,CW11))))))))</f>
        <v>1</v>
      </c>
      <c r="CW11" s="16">
        <f>IF(AB3=Rækker!R47,Rækker!R61,IF(AB3=Rækker!T47,Rækker!T61,IF(AB3=Rækker!V47,Rækker!V61,IF(AB3=Rækker!X47,Rækker!X61,IF(AB3=Rækker!Z47,Rækker!Z61,IF(AB3=Rækker!AB47,Rækker!AB61,IF(AB3=Rækker!AD47,Rækker!AD61,IF(AB3=Rækker!AF47,Rækker!AF61,CX11))))))))</f>
        <v>1</v>
      </c>
      <c r="CX11" s="16">
        <f>IF(AB3=Rækker!AH47,Rækker!AH61,IF(AB3=Rækker!AJ47,Rækker!AJ61,IF(AB3=Rækker!AL47,Rækker!AL61,IF(AB3=Rækker!AN47,Rækker!AN61,0))))</f>
        <v>1</v>
      </c>
      <c r="CY11" s="16">
        <f>IF(AH3=Rækker!B47,Rækker!B61,IF(AH3=Rækker!D47,Rækker!D61,IF(AH3=Rækker!F47,Rækker!F61,IF(AH3=Rækker!H47,Rækker!H61,IF(AH3=Rækker!J47,Rækker!J61,IF(AH3=Rækker!L47,Rækker!L61,IF(AH3=Rækker!N47,Rækker!N61,IF(AH3=Rækker!P47,Rækker!P61,CZ11))))))))</f>
        <v>1</v>
      </c>
      <c r="CZ11" s="16">
        <f>IF(AH3=Rækker!R47,Rækker!R61,IF(AH3=Rækker!T47,Rækker!T61,IF(AH3=Rækker!V47,Rækker!V61,IF(AH3=Rækker!X47,Rækker!X61,IF(AH3=Rækker!Z47,Rækker!Z61,IF(AH3=Rækker!AB47,Rækker!AB61,IF(AH3=Rækker!AD47,Rækker!AD61,IF(AH3=Rækker!AF47,Rækker!AF61,DA11))))))))</f>
        <v>1</v>
      </c>
      <c r="DA11" s="16">
        <f>IF(AH3=Rækker!AH47,Rækker!AH61,IF(AH3=Rækker!AJ47,Rækker!AJ61,IF(AH3=Rækker!AL47,Rækker!AL61,IF(AH3=Rækker!AN47,Rækker!AN61,0))))</f>
        <v>0</v>
      </c>
      <c r="DB11" s="16" t="str">
        <f>IF(AN3=Rækker!B47,Rækker!B61,IF(AN3=Rækker!D47,Rækker!D61,IF(AN3=Rækker!F47,Rækker!F61,IF(AN3=Rækker!H47,Rækker!H61,IF(AN3=Rækker!J47,Rækker!J61,IF(AN3=Rækker!L47,Rækker!L61,IF(AN3=Rækker!N47,Rækker!N61,IF(AN3=Rækker!P47,Rækker!P61,DC11))))))))</f>
        <v>x</v>
      </c>
      <c r="DC11" s="16" t="str">
        <f>IF(AN3=Rækker!R47,Rækker!R61,IF(AN3=Rækker!T47,Rækker!T61,IF(AN3=Rækker!V47,Rækker!V61,IF(AN3=Rækker!X47,Rækker!X61,IF(AN3=Rækker!Z47,Rækker!Z61,IF(AN3=Rækker!AB47,Rækker!AB61,IF(AN3=Rækker!AD47,Rækker!AD61,IF(AN3=Rækker!AF47,Rækker!AF61,DD11))))))))</f>
        <v>x</v>
      </c>
      <c r="DD11" s="16">
        <f>IF(AN3=Rækker!AH47,Rækker!AH61,IF(AN3=Rækker!AJ47,Rækker!AJ61,IF(AN3=Rækker!AL47,Rækker!AL61,IF(AN3=Rækker!AN47,Rækker!AN61,0))))</f>
        <v>0</v>
      </c>
      <c r="DE11" s="16">
        <f>IF(AT3=Rækker!B47,Rækker!B61,IF(AT3=Rækker!D47,Rækker!D61,IF(AT3=Rækker!F47,Rækker!F61,IF(AT3=Rækker!H47,Rækker!H61,IF(AT3=Rækker!J47,Rækker!J61,IF(AT3=Rækker!L47,Rækker!L61,IF(AT3=Rækker!N47,Rækker!N61,IF(AT3=Rækker!P47,Rækker!P61,DF11))))))))</f>
        <v>1</v>
      </c>
      <c r="DF11" s="16">
        <f>IF(AT3=Rækker!R47,Rækker!R61,IF(AT3=Rækker!T47,Rækker!T61,IF(AT3=Rækker!V47,Rækker!V61,IF(AT3=Rækker!X47,Rækker!X61,IF(AT3=Rækker!Z47,Rækker!Z61,IF(AT3=Rækker!AB47,Rækker!AB61,IF(AT3=Rækker!AD47,Rækker!AD61,IF(AT3=Rækker!AF47,Rækker!AF61,DG11))))))))</f>
        <v>0</v>
      </c>
      <c r="DG11" s="16">
        <f>IF(AT3=Rækker!AH47,Rækker!AH61,IF(AT3=Rækker!AJ47,Rækker!AJ61,IF(AT3=Rækker!AL47,Rækker!AL61,IF(AT3=Rækker!AN47,Rækker!AN61,0))))</f>
        <v>0</v>
      </c>
      <c r="DH11" s="16" t="str">
        <f>IF(AZ3=Rækker!B47,Rækker!B61,IF(AZ3=Rækker!D47,Rækker!D61,IF(AZ3=Rækker!F47,Rækker!F61,IF(AZ3=Rækker!H47,Rækker!H61,IF(AZ3=Rækker!J47,Rækker!J61,IF(AZ3=Rækker!L47,Rækker!L61,IF(AZ3=Rækker!N47,Rækker!N61,IF(AZ3=Rækker!P47,Rækker!P61,DI11))))))))</f>
        <v>x</v>
      </c>
      <c r="DI11" s="16">
        <f>IF(AZ3=Rækker!R47,Rækker!R61,IF(AZ3=Rækker!T47,Rækker!T61,IF(AZ3=Rækker!V47,Rækker!V61,IF(AZ3=Rækker!X47,Rækker!X61,IF(AZ3=Rækker!Z47,Rækker!Z61,IF(AZ3=Rækker!AB47,Rækker!AB61,IF(AZ3=Rækker!AD47,Rækker!AD61,IF(AZ3=Rækker!AF47,Rækker!AF61,DJ11))))))))</f>
        <v>0</v>
      </c>
      <c r="DJ11" s="16">
        <f>IF(AZ3=Rækker!AH47,Rækker!AH61,IF(AZ3=Rækker!AJ47,Rækker!AJ61,IF(AZ3=Rækker!AL47,Rækker!AL61,IF(AZ3=Rækker!AN47,Rækker!AN61,0))))</f>
        <v>0</v>
      </c>
      <c r="DK11" s="16">
        <f>IF(BF3=Rækker!B47,Rækker!B61,IF(BF3=Rækker!D47,Rækker!D61,IF(BF3=Rækker!F47,Rækker!F61,IF(BF3=Rækker!H47,Rækker!H61,IF(BF3=Rækker!J47,Rækker!J61,IF(BF3=Rækker!L47,Rækker!L61,IF(BF3=Rækker!N47,Rækker!N61,IF(BF3=Rækker!P47,Rækker!P61,DL11))))))))</f>
        <v>1</v>
      </c>
      <c r="DL11" s="16">
        <f>IF(BF3=Rækker!R47,Rækker!R61,IF(BF3=Rækker!T47,Rækker!T61,IF(BF3=Rækker!V47,Rækker!V61,IF(BF3=Rækker!X47,Rækker!X61,IF(BF3=Rækker!Z47,Rækker!Z61,IF(BF3=Rækker!AB47,Rækker!AB61,IF(BF3=Rækker!AD47,Rækker!AD61,IF(BF3=Rækker!AF47,Rækker!AF61,DM11))))))))</f>
        <v>1</v>
      </c>
      <c r="DM11" s="16">
        <f>IF(BF3=Rækker!AH47,Rækker!AH61,IF(BF3=Rækker!AJ47,Rækker!AJ61,IF(BF3=Rækker!AL47,Rækker!AL61,IF(BF3=Rækker!AN47,Rækker!AN61,0))))</f>
        <v>0</v>
      </c>
      <c r="DN11" s="16">
        <f>IF(BL3=Rækker!B47,Rækker!B61,IF(BL3=Rækker!D47,Rækker!D61,IF(BL3=Rækker!F47,Rækker!F61,IF(BL3=Rækker!H47,Rækker!H61,IF(BL3=Rækker!J47,Rækker!J61,IF(BL3=Rækker!L47,Rækker!L61,IF(BL3=Rækker!N47,Rækker!N61,IF(BL3=Rækker!P47,Rækker!P61,DO11))))))))</f>
        <v>1</v>
      </c>
      <c r="DO11" s="16">
        <f>IF(BL3=Rækker!R47,Rækker!R61,IF(BL3=Rækker!T47,Rækker!T61,IF(BL3=Rækker!V47,Rækker!V61,IF(BL3=Rækker!X47,Rækker!X61,IF(BL3=Rækker!Z47,Rækker!Z61,IF(BL3=Rækker!AB47,Rækker!AB61,IF(BL3=Rækker!AD47,Rækker!AD61,IF(BL3=Rækker!AF47,Rækker!AF61,DP11))))))))</f>
        <v>0</v>
      </c>
      <c r="DP11" s="16">
        <f>IF(BL3=Rækker!AH47,Rækker!AH61,IF(BL3=Rækker!AJ47,Rækker!AJ61,IF(BL3=Rækker!AL47,Rækker!AL61,IF(BL3=Rækker!AN47,Rækker!AN61,0))))</f>
        <v>0</v>
      </c>
    </row>
    <row r="12" spans="1:120" ht="14.45" customHeight="1" x14ac:dyDescent="0.15">
      <c r="A12" s="60"/>
      <c r="B12" s="62" t="s">
        <v>59</v>
      </c>
      <c r="C12" s="91" t="str">
        <f>CONCATENATE(Kampe!B6," - ",Kampe!D6,"..........................................................................................")</f>
        <v>Wolverhampton - Tottenham..........................................................................................</v>
      </c>
      <c r="D12" s="91"/>
      <c r="E12" s="91"/>
      <c r="F12" s="92"/>
      <c r="G12" s="61" t="s">
        <v>74</v>
      </c>
      <c r="H12" s="40">
        <f>IF('1. Division'!H12&lt;&gt;"",'1. Division'!H12,"")</f>
        <v>2</v>
      </c>
      <c r="I12" s="119" t="str">
        <f t="shared" si="1"/>
        <v/>
      </c>
      <c r="J12" s="120"/>
      <c r="K12" s="122" t="str">
        <f t="shared" si="2"/>
        <v/>
      </c>
      <c r="L12" s="120"/>
      <c r="M12" s="122">
        <f t="shared" si="3"/>
        <v>2</v>
      </c>
      <c r="N12" s="123"/>
      <c r="O12" s="124" t="str">
        <f t="shared" si="4"/>
        <v/>
      </c>
      <c r="P12" s="120"/>
      <c r="Q12" s="122" t="str">
        <f t="shared" si="5"/>
        <v/>
      </c>
      <c r="R12" s="120"/>
      <c r="S12" s="122">
        <f t="shared" si="6"/>
        <v>2</v>
      </c>
      <c r="T12" s="123"/>
      <c r="U12" s="124" t="str">
        <f t="shared" si="7"/>
        <v/>
      </c>
      <c r="V12" s="125"/>
      <c r="W12" s="122" t="str">
        <f t="shared" si="8"/>
        <v/>
      </c>
      <c r="X12" s="120"/>
      <c r="Y12" s="119">
        <f t="shared" si="9"/>
        <v>2</v>
      </c>
      <c r="Z12" s="120"/>
      <c r="AA12" s="124" t="str">
        <f t="shared" si="10"/>
        <v/>
      </c>
      <c r="AB12" s="125"/>
      <c r="AC12" s="122" t="str">
        <f t="shared" si="11"/>
        <v/>
      </c>
      <c r="AD12" s="120"/>
      <c r="AE12" s="122">
        <f t="shared" si="12"/>
        <v>2</v>
      </c>
      <c r="AF12" s="123"/>
      <c r="AG12" s="124" t="str">
        <f t="shared" si="13"/>
        <v/>
      </c>
      <c r="AH12" s="125"/>
      <c r="AI12" s="122" t="str">
        <f t="shared" si="14"/>
        <v/>
      </c>
      <c r="AJ12" s="120"/>
      <c r="AK12" s="119">
        <f t="shared" si="15"/>
        <v>2</v>
      </c>
      <c r="AL12" s="120"/>
      <c r="AM12" s="124" t="str">
        <f t="shared" si="16"/>
        <v/>
      </c>
      <c r="AN12" s="125"/>
      <c r="AO12" s="122" t="str">
        <f t="shared" si="17"/>
        <v/>
      </c>
      <c r="AP12" s="120"/>
      <c r="AQ12" s="122">
        <f t="shared" si="18"/>
        <v>2</v>
      </c>
      <c r="AR12" s="123"/>
      <c r="AS12" s="124" t="str">
        <f t="shared" si="19"/>
        <v/>
      </c>
      <c r="AT12" s="125"/>
      <c r="AU12" s="122" t="str">
        <f t="shared" si="20"/>
        <v/>
      </c>
      <c r="AV12" s="120"/>
      <c r="AW12" s="119">
        <f t="shared" si="21"/>
        <v>2</v>
      </c>
      <c r="AX12" s="120"/>
      <c r="AY12" s="124" t="str">
        <f t="shared" si="22"/>
        <v/>
      </c>
      <c r="AZ12" s="125"/>
      <c r="BA12" s="122" t="str">
        <f t="shared" si="23"/>
        <v/>
      </c>
      <c r="BB12" s="120"/>
      <c r="BC12" s="122">
        <f t="shared" si="24"/>
        <v>2</v>
      </c>
      <c r="BD12" s="123"/>
      <c r="BE12" s="124" t="str">
        <f t="shared" si="25"/>
        <v/>
      </c>
      <c r="BF12" s="125"/>
      <c r="BG12" s="122" t="str">
        <f t="shared" si="26"/>
        <v/>
      </c>
      <c r="BH12" s="120"/>
      <c r="BI12" s="119">
        <f t="shared" si="27"/>
        <v>2</v>
      </c>
      <c r="BJ12" s="120"/>
      <c r="BK12" s="124" t="str">
        <f t="shared" si="28"/>
        <v/>
      </c>
      <c r="BL12" s="125"/>
      <c r="BM12" s="122" t="str">
        <f t="shared" si="29"/>
        <v>X</v>
      </c>
      <c r="BN12" s="120"/>
      <c r="BO12" s="122" t="str">
        <f t="shared" si="30"/>
        <v/>
      </c>
      <c r="BP12" s="123"/>
      <c r="BQ12" s="25"/>
      <c r="BR12" s="185" t="str">
        <f>IF(CG14=13,DB!E36,DB!A36)</f>
        <v>Hede</v>
      </c>
      <c r="BS12" s="185"/>
      <c r="BT12" s="16" t="s">
        <v>20</v>
      </c>
      <c r="BU12" s="139" t="str">
        <f>IF(CG14=13,DB!F36,DB!B36)</f>
        <v>Anfield</v>
      </c>
      <c r="BV12" s="139"/>
      <c r="BW12" s="139"/>
      <c r="BX12" s="139"/>
      <c r="BY12" s="139"/>
      <c r="BZ12" s="139"/>
      <c r="CA12" s="139"/>
      <c r="CB12" s="21">
        <f>IF(CG14=13,DB!G36,DB!C36)</f>
        <v>7</v>
      </c>
      <c r="CC12" s="16" t="s">
        <v>20</v>
      </c>
      <c r="CD12" s="22">
        <f>IF(CG14=13,DB!H36,DB!D36)</f>
        <v>8</v>
      </c>
      <c r="CE12" s="16"/>
      <c r="CF12" s="16"/>
      <c r="CG12" s="16">
        <f t="shared" si="0"/>
        <v>1</v>
      </c>
      <c r="CH12" s="16">
        <f>IF(O32="",CP28,0)</f>
        <v>9</v>
      </c>
      <c r="CI12" s="16">
        <f>IF(O32="",1,0)</f>
        <v>1</v>
      </c>
      <c r="CJ12" s="16" t="str">
        <f>IF(P26=DB!K48,DB!W48,IF(P26=DB!K49,DB!W49,IF(P26=DB!K50,DB!W50,IF(P26=DB!K51,DB!W51,IF(P26=DB!K52,DB!W52,IF(P26=DB!K53,DB!W53,IF(P26=DB!K54,DB!W54,IF(P26=DB!K55,DB!W55,CK12))))))))</f>
        <v/>
      </c>
      <c r="CK12" s="16" t="str">
        <f>IF(P26=DB!K56,DB!W56,IF(P26=DB!K57,DB!W57,IF(P26=DB!K58,DB!W58,IF(P26=DB!K59,DB!W59,IF(P26=DB!K60,DB!W60,IF(P26=DB!K61,DB!W61,IF(P26=DB!K62,DB!W62,IF(P26=DB!K63,DB!W63,CL12))))))))</f>
        <v/>
      </c>
      <c r="CL12" s="16" t="str">
        <f>IF(P26=DB!K64,DB!W64,IF(P26=DB!K65,DB!W65,IF(P26=DB!K66,DB!W66,DB!W67)))</f>
        <v/>
      </c>
      <c r="CM12" s="16">
        <f>IF(J3=Rækker!B47,Rækker!B62,IF(J3=Rækker!D47,Rækker!D62,IF(J3=Rækker!F47,Rækker!F62,IF(J3=Rækker!H47,Rækker!H62,IF(J3=Rækker!J47,Rækker!J62,IF(J3=Rækker!L47,Rækker!L62,IF(J3=Rækker!N47,Rækker!N62,IF(J3=Rækker!P47,Rækker!P62,CN12))))))))</f>
        <v>1</v>
      </c>
      <c r="CN12" s="16">
        <f>IF(J3=Rækker!R47,Rækker!R62,IF(J3=Rækker!T47,Rækker!T62,IF(J3=Rækker!V47,Rækker!V62,IF(J3=Rækker!X47,Rækker!X62,IF(J3=Rækker!Z47,Rækker!Z62,IF(J3=Rækker!AB47,Rækker!AB62,IF(J3=Rækker!AD47,Rækker!AD62,IF(J3=Rækker!AF47,Rækker!AF62,CO12))))))))</f>
        <v>1</v>
      </c>
      <c r="CO12" s="16">
        <f>IF(J3=Rækker!AH47,Rækker!AH62,IF(J3=Rækker!AJ47,Rækker!AJ62,IF(J3=Rækker!AL47,Rækker!AL62,IF(J3=Rækker!AN47,Rækker!AN62,0))))</f>
        <v>0</v>
      </c>
      <c r="CP12" s="16">
        <f>IF(P3=Rækker!B47,Rækker!B62,IF(P3=Rækker!D47,Rækker!D62,IF(P3=Rækker!F47,Rækker!F62,IF(P3=Rækker!H47,Rækker!H62,IF(P3=Rækker!J47,Rækker!J62,IF(P3=Rækker!L47,Rækker!L62,IF(P3=Rækker!N47,Rækker!N62,IF(P3=Rækker!P47,Rækker!P62,CQ12))))))))</f>
        <v>1</v>
      </c>
      <c r="CQ12" s="16">
        <f>IF(P3=Rækker!R47,Rækker!R62,IF(P3=Rækker!T47,Rækker!T62,IF(P3=Rækker!V47,Rækker!V62,IF(P3=Rækker!X47,Rækker!X62,IF(P3=Rækker!Z47,Rækker!Z62,IF(P3=Rækker!AB47,Rækker!AB62,IF(P3=Rækker!AD47,Rækker!AD62,IF(P3=Rækker!AF47,Rækker!AF62,CR12))))))))</f>
        <v>0</v>
      </c>
      <c r="CR12" s="16">
        <f>IF(P3=Rækker!AH47,Rækker!AH62,IF(P3=Rækker!AJ47,Rækker!AJ62,IF(P3=Rækker!AL47,Rækker!AL62,IF(P3=Rækker!AN47,Rækker!AN62,0))))</f>
        <v>0</v>
      </c>
      <c r="CS12" s="16">
        <f>IF(V3=Rækker!B47,Rækker!B62,IF(V3=Rækker!D47,Rækker!D62,IF(V3=Rækker!F47,Rækker!F62,IF(V3=Rækker!H47,Rækker!H62,IF(V3=Rækker!J47,Rækker!J62,IF(V3=Rækker!L47,Rækker!L62,IF(V3=Rækker!N47,Rækker!N62,IF(V3=Rækker!P47,Rækker!P62,CT12))))))))</f>
        <v>1</v>
      </c>
      <c r="CT12" s="16">
        <f>IF(V3=Rækker!R47,Rækker!R62,IF(V3=Rækker!T47,Rækker!T62,IF(V3=Rækker!V47,Rækker!V62,IF(V3=Rækker!X47,Rækker!X62,IF(V3=Rækker!Z47,Rækker!Z62,IF(V3=Rækker!AB47,Rækker!AB62,IF(V3=Rækker!AD47,Rækker!AD62,IF(V3=Rækker!AF47,Rækker!AF62,CU12))))))))</f>
        <v>1</v>
      </c>
      <c r="CU12" s="16">
        <f>IF(V3=Rækker!AH47,Rækker!AH62,IF(V3=Rækker!AJ47,Rækker!AJ62,IF(V3=Rækker!AL47,Rækker!AL62,IF(V3=Rækker!AN47,Rækker!AN62,0))))</f>
        <v>0</v>
      </c>
      <c r="CV12" s="16">
        <f>IF(AB3=Rækker!B47,Rækker!B62,IF(AB3=Rækker!D47,Rækker!D62,IF(AB3=Rækker!F47,Rækker!F62,IF(AB3=Rækker!H47,Rækker!H62,IF(AB3=Rækker!J47,Rækker!J62,IF(AB3=Rækker!L47,Rækker!L62,IF(AB3=Rækker!N47,Rækker!N62,IF(AB3=Rækker!P47,Rækker!P62,CW12))))))))</f>
        <v>1</v>
      </c>
      <c r="CW12" s="16">
        <f>IF(AB3=Rækker!R47,Rækker!R62,IF(AB3=Rækker!T47,Rækker!T62,IF(AB3=Rækker!V47,Rækker!V62,IF(AB3=Rækker!X47,Rækker!X62,IF(AB3=Rækker!Z47,Rækker!Z62,IF(AB3=Rækker!AB47,Rækker!AB62,IF(AB3=Rækker!AD47,Rækker!AD62,IF(AB3=Rækker!AF47,Rækker!AF62,CX12))))))))</f>
        <v>1</v>
      </c>
      <c r="CX12" s="16">
        <f>IF(AB3=Rækker!AH47,Rækker!AH62,IF(AB3=Rækker!AJ47,Rækker!AJ62,IF(AB3=Rækker!AL47,Rækker!AL62,IF(AB3=Rækker!AN47,Rækker!AN62,0))))</f>
        <v>1</v>
      </c>
      <c r="CY12" s="16">
        <f>IF(AH3=Rækker!B47,Rækker!B62,IF(AH3=Rækker!D47,Rækker!D62,IF(AH3=Rækker!F47,Rækker!F62,IF(AH3=Rækker!H47,Rækker!H62,IF(AH3=Rækker!J47,Rækker!J62,IF(AH3=Rækker!L47,Rækker!L62,IF(AH3=Rækker!N47,Rækker!N62,IF(AH3=Rækker!P47,Rækker!P62,CZ12))))))))</f>
        <v>1</v>
      </c>
      <c r="CZ12" s="16">
        <f>IF(AH3=Rækker!R47,Rækker!R62,IF(AH3=Rækker!T47,Rækker!T62,IF(AH3=Rækker!V47,Rækker!V62,IF(AH3=Rækker!X47,Rækker!X62,IF(AH3=Rækker!Z47,Rækker!Z62,IF(AH3=Rækker!AB47,Rækker!AB62,IF(AH3=Rækker!AD47,Rækker!AD62,IF(AH3=Rækker!AF47,Rækker!AF62,DA12))))))))</f>
        <v>1</v>
      </c>
      <c r="DA12" s="16">
        <f>IF(AH3=Rækker!AH47,Rækker!AH62,IF(AH3=Rækker!AJ47,Rækker!AJ62,IF(AH3=Rækker!AL47,Rækker!AL62,IF(AH3=Rækker!AN47,Rækker!AN62,0))))</f>
        <v>0</v>
      </c>
      <c r="DB12" s="16" t="str">
        <f>IF(AN3=Rækker!B47,Rækker!B62,IF(AN3=Rækker!D47,Rækker!D62,IF(AN3=Rækker!F47,Rækker!F62,IF(AN3=Rækker!H47,Rækker!H62,IF(AN3=Rækker!J47,Rækker!J62,IF(AN3=Rækker!L47,Rækker!L62,IF(AN3=Rækker!N47,Rækker!N62,IF(AN3=Rækker!P47,Rækker!P62,DC12))))))))</f>
        <v>x</v>
      </c>
      <c r="DC12" s="16" t="str">
        <f>IF(AN3=Rækker!R47,Rækker!R62,IF(AN3=Rækker!T47,Rækker!T62,IF(AN3=Rækker!V47,Rækker!V62,IF(AN3=Rækker!X47,Rækker!X62,IF(AN3=Rækker!Z47,Rækker!Z62,IF(AN3=Rækker!AB47,Rækker!AB62,IF(AN3=Rækker!AD47,Rækker!AD62,IF(AN3=Rækker!AF47,Rækker!AF62,DD12))))))))</f>
        <v>x</v>
      </c>
      <c r="DD12" s="16">
        <f>IF(AN3=Rækker!AH47,Rækker!AH62,IF(AN3=Rækker!AJ47,Rækker!AJ62,IF(AN3=Rækker!AL47,Rækker!AL62,IF(AN3=Rækker!AN47,Rækker!AN62,0))))</f>
        <v>0</v>
      </c>
      <c r="DE12" s="16">
        <f>IF(AT3=Rækker!B47,Rækker!B62,IF(AT3=Rækker!D47,Rækker!D62,IF(AT3=Rækker!F47,Rækker!F62,IF(AT3=Rækker!H47,Rækker!H62,IF(AT3=Rækker!J47,Rækker!J62,IF(AT3=Rækker!L47,Rækker!L62,IF(AT3=Rækker!N47,Rækker!N62,IF(AT3=Rækker!P47,Rækker!P62,DF12))))))))</f>
        <v>1</v>
      </c>
      <c r="DF12" s="16">
        <f>IF(AT3=Rækker!R47,Rækker!R62,IF(AT3=Rækker!T47,Rækker!T62,IF(AT3=Rækker!V47,Rækker!V62,IF(AT3=Rækker!X47,Rækker!X62,IF(AT3=Rækker!Z47,Rækker!Z62,IF(AT3=Rækker!AB47,Rækker!AB62,IF(AT3=Rækker!AD47,Rækker!AD62,IF(AT3=Rækker!AF47,Rækker!AF62,DG12))))))))</f>
        <v>0</v>
      </c>
      <c r="DG12" s="16">
        <f>IF(AT3=Rækker!AH47,Rækker!AH62,IF(AT3=Rækker!AJ47,Rækker!AJ62,IF(AT3=Rækker!AL47,Rækker!AL62,IF(AT3=Rækker!AN47,Rækker!AN62,0))))</f>
        <v>0</v>
      </c>
      <c r="DH12" s="16">
        <f>IF(AZ3=Rækker!B47,Rækker!B62,IF(AZ3=Rækker!D47,Rækker!D62,IF(AZ3=Rækker!F47,Rækker!F62,IF(AZ3=Rækker!H47,Rækker!H62,IF(AZ3=Rækker!J47,Rækker!J62,IF(AZ3=Rækker!L47,Rækker!L62,IF(AZ3=Rækker!N47,Rækker!N62,IF(AZ3=Rækker!P47,Rækker!P62,DI12))))))))</f>
        <v>1</v>
      </c>
      <c r="DI12" s="16">
        <f>IF(AZ3=Rækker!R47,Rækker!R62,IF(AZ3=Rækker!T47,Rækker!T62,IF(AZ3=Rækker!V47,Rækker!V62,IF(AZ3=Rækker!X47,Rækker!X62,IF(AZ3=Rækker!Z47,Rækker!Z62,IF(AZ3=Rækker!AB47,Rækker!AB62,IF(AZ3=Rækker!AD47,Rækker!AD62,IF(AZ3=Rækker!AF47,Rækker!AF62,DJ12))))))))</f>
        <v>0</v>
      </c>
      <c r="DJ12" s="16">
        <f>IF(AZ3=Rækker!AH47,Rækker!AH62,IF(AZ3=Rækker!AJ47,Rækker!AJ62,IF(AZ3=Rækker!AL47,Rækker!AL62,IF(AZ3=Rækker!AN47,Rækker!AN62,0))))</f>
        <v>0</v>
      </c>
      <c r="DK12" s="16">
        <f>IF(BF3=Rækker!B47,Rækker!B62,IF(BF3=Rækker!D47,Rækker!D62,IF(BF3=Rækker!F47,Rækker!F62,IF(BF3=Rækker!H47,Rækker!H62,IF(BF3=Rækker!J47,Rækker!J62,IF(BF3=Rækker!L47,Rækker!L62,IF(BF3=Rækker!N47,Rækker!N62,IF(BF3=Rækker!P47,Rækker!P62,DL12))))))))</f>
        <v>1</v>
      </c>
      <c r="DL12" s="16">
        <f>IF(BF3=Rækker!R47,Rækker!R62,IF(BF3=Rækker!T47,Rækker!T62,IF(BF3=Rækker!V47,Rækker!V62,IF(BF3=Rækker!X47,Rækker!X62,IF(BF3=Rækker!Z47,Rækker!Z62,IF(BF3=Rækker!AB47,Rækker!AB62,IF(BF3=Rækker!AD47,Rækker!AD62,IF(BF3=Rækker!AF47,Rækker!AF62,DM12))))))))</f>
        <v>1</v>
      </c>
      <c r="DM12" s="16">
        <f>IF(BF3=Rækker!AH47,Rækker!AH62,IF(BF3=Rækker!AJ47,Rækker!AJ62,IF(BF3=Rækker!AL47,Rækker!AL62,IF(BF3=Rækker!AN47,Rækker!AN62,0))))</f>
        <v>0</v>
      </c>
      <c r="DN12" s="16">
        <f>IF(BL3=Rækker!B47,Rækker!B62,IF(BL3=Rækker!D47,Rækker!D62,IF(BL3=Rækker!F47,Rækker!F62,IF(BL3=Rækker!H47,Rækker!H62,IF(BL3=Rækker!J47,Rækker!J62,IF(BL3=Rækker!L47,Rækker!L62,IF(BL3=Rækker!N47,Rækker!N62,IF(BL3=Rækker!P47,Rækker!P62,DO12))))))))</f>
        <v>2</v>
      </c>
      <c r="DO12" s="16">
        <f>IF(BL3=Rækker!R47,Rækker!R62,IF(BL3=Rækker!T47,Rækker!T62,IF(BL3=Rækker!V47,Rækker!V62,IF(BL3=Rækker!X47,Rækker!X62,IF(BL3=Rækker!Z47,Rækker!Z62,IF(BL3=Rækker!AB47,Rækker!AB62,IF(BL3=Rækker!AD47,Rækker!AD62,IF(BL3=Rækker!AF47,Rækker!AF62,DP12))))))))</f>
        <v>0</v>
      </c>
      <c r="DP12" s="16">
        <f>IF(BL3=Rækker!AH47,Rækker!AH62,IF(BL3=Rækker!AJ47,Rækker!AJ62,IF(BL3=Rækker!AL47,Rækker!AL62,IF(BL3=Rækker!AN47,Rækker!AN62,0))))</f>
        <v>0</v>
      </c>
    </row>
    <row r="13" spans="1:120" ht="14.45" customHeight="1" thickBot="1" x14ac:dyDescent="0.2">
      <c r="A13" s="60"/>
      <c r="B13" s="63" t="s">
        <v>60</v>
      </c>
      <c r="C13" s="93" t="str">
        <f>CONCATENATE(Kampe!B7," - ",Kampe!D7,"..........................................................................................")</f>
        <v>West Ham - Everton..........................................................................................</v>
      </c>
      <c r="D13" s="93"/>
      <c r="E13" s="93"/>
      <c r="F13" s="94"/>
      <c r="G13" s="61" t="s">
        <v>74</v>
      </c>
      <c r="H13" s="41">
        <f>IF('1. Division'!H13&lt;&gt;"",'1. Division'!H13,"")</f>
        <v>1</v>
      </c>
      <c r="I13" s="132" t="str">
        <f t="shared" si="1"/>
        <v/>
      </c>
      <c r="J13" s="131"/>
      <c r="K13" s="130" t="str">
        <f t="shared" si="2"/>
        <v>X</v>
      </c>
      <c r="L13" s="131"/>
      <c r="M13" s="130" t="str">
        <f t="shared" si="3"/>
        <v/>
      </c>
      <c r="N13" s="147"/>
      <c r="O13" s="128" t="str">
        <f t="shared" si="4"/>
        <v/>
      </c>
      <c r="P13" s="131"/>
      <c r="Q13" s="130" t="str">
        <f t="shared" si="5"/>
        <v>X</v>
      </c>
      <c r="R13" s="131"/>
      <c r="S13" s="130" t="str">
        <f t="shared" si="6"/>
        <v/>
      </c>
      <c r="T13" s="147"/>
      <c r="U13" s="128">
        <f t="shared" si="7"/>
        <v>1</v>
      </c>
      <c r="V13" s="129"/>
      <c r="W13" s="130" t="str">
        <f t="shared" si="8"/>
        <v/>
      </c>
      <c r="X13" s="131"/>
      <c r="Y13" s="132" t="str">
        <f t="shared" si="9"/>
        <v/>
      </c>
      <c r="Z13" s="131"/>
      <c r="AA13" s="128" t="str">
        <f t="shared" si="10"/>
        <v/>
      </c>
      <c r="AB13" s="129"/>
      <c r="AC13" s="130" t="str">
        <f t="shared" si="11"/>
        <v/>
      </c>
      <c r="AD13" s="131"/>
      <c r="AE13" s="130">
        <f t="shared" si="12"/>
        <v>2</v>
      </c>
      <c r="AF13" s="147"/>
      <c r="AG13" s="128" t="str">
        <f t="shared" si="13"/>
        <v/>
      </c>
      <c r="AH13" s="129"/>
      <c r="AI13" s="130" t="str">
        <f t="shared" si="14"/>
        <v>X</v>
      </c>
      <c r="AJ13" s="131"/>
      <c r="AK13" s="132" t="str">
        <f t="shared" si="15"/>
        <v/>
      </c>
      <c r="AL13" s="131"/>
      <c r="AM13" s="128" t="str">
        <f t="shared" si="16"/>
        <v/>
      </c>
      <c r="AN13" s="129"/>
      <c r="AO13" s="130" t="str">
        <f t="shared" si="17"/>
        <v>X</v>
      </c>
      <c r="AP13" s="131"/>
      <c r="AQ13" s="130" t="str">
        <f t="shared" si="18"/>
        <v/>
      </c>
      <c r="AR13" s="147"/>
      <c r="AS13" s="128">
        <f t="shared" si="19"/>
        <v>1</v>
      </c>
      <c r="AT13" s="129"/>
      <c r="AU13" s="130" t="str">
        <f t="shared" si="20"/>
        <v/>
      </c>
      <c r="AV13" s="131"/>
      <c r="AW13" s="132" t="str">
        <f t="shared" si="21"/>
        <v/>
      </c>
      <c r="AX13" s="131"/>
      <c r="AY13" s="128" t="str">
        <f t="shared" si="22"/>
        <v/>
      </c>
      <c r="AZ13" s="129"/>
      <c r="BA13" s="130" t="str">
        <f t="shared" si="23"/>
        <v>X</v>
      </c>
      <c r="BB13" s="131"/>
      <c r="BC13" s="130" t="str">
        <f t="shared" si="24"/>
        <v/>
      </c>
      <c r="BD13" s="147"/>
      <c r="BE13" s="128" t="str">
        <f t="shared" si="25"/>
        <v/>
      </c>
      <c r="BF13" s="129"/>
      <c r="BG13" s="130" t="str">
        <f t="shared" si="26"/>
        <v>X</v>
      </c>
      <c r="BH13" s="131"/>
      <c r="BI13" s="132" t="str">
        <f t="shared" si="27"/>
        <v/>
      </c>
      <c r="BJ13" s="131"/>
      <c r="BK13" s="128" t="str">
        <f t="shared" si="28"/>
        <v/>
      </c>
      <c r="BL13" s="129"/>
      <c r="BM13" s="130" t="str">
        <f t="shared" si="29"/>
        <v>X</v>
      </c>
      <c r="BN13" s="131"/>
      <c r="BO13" s="130" t="str">
        <f t="shared" si="30"/>
        <v/>
      </c>
      <c r="BP13" s="147"/>
      <c r="BQ13" s="25"/>
      <c r="BR13" s="185" t="str">
        <f>IF(CG14=13,DB!E37,DB!A37)</f>
        <v>Højgård</v>
      </c>
      <c r="BS13" s="185"/>
      <c r="BT13" s="16" t="s">
        <v>20</v>
      </c>
      <c r="BU13" s="139" t="str">
        <f>IF(CG14=13,DB!F37,DB!B37)</f>
        <v>Søknud</v>
      </c>
      <c r="BV13" s="139"/>
      <c r="BW13" s="139"/>
      <c r="BX13" s="139"/>
      <c r="BY13" s="139"/>
      <c r="BZ13" s="139"/>
      <c r="CA13" s="139"/>
      <c r="CB13" s="21">
        <f>IF(CG14=13,DB!G37,DB!C37)</f>
        <v>6</v>
      </c>
      <c r="CC13" s="16" t="s">
        <v>20</v>
      </c>
      <c r="CD13" s="22">
        <f>IF(CG14=13,DB!H37,DB!D37)</f>
        <v>8</v>
      </c>
      <c r="CE13" s="16"/>
      <c r="CF13" s="16"/>
      <c r="CG13" s="16">
        <f t="shared" si="0"/>
        <v>1</v>
      </c>
      <c r="CH13" s="16">
        <f>IF(U32="",CS28,0)</f>
        <v>6</v>
      </c>
      <c r="CI13" s="16">
        <f>IF(U32="",1,0)</f>
        <v>1</v>
      </c>
      <c r="CJ13" s="16" t="str">
        <f>IF(V26=DB!K48,DB!W48,IF(V26=DB!K49,DB!W49,IF(V26=DB!K50,DB!W50,IF(V26=DB!K51,DB!W51,IF(V26=DB!K52,DB!W52,IF(V26=DB!K53,DB!W53,IF(V26=DB!K54,DB!W54,IF(V26=DB!K55,DB!W55,CK13))))))))</f>
        <v/>
      </c>
      <c r="CK13" s="16" t="str">
        <f>IF(V26=DB!K56,DB!W56,IF(V26=DB!K57,DB!W57,IF(V26=DB!K58,DB!W58,IF(V26=DB!K59,DB!W59,IF(V26=DB!K60,DB!W60,IF(V26=DB!K61,DB!W61,IF(V26=DB!K62,DB!W62,IF(V26=DB!K63,DB!W63,CL13))))))))</f>
        <v/>
      </c>
      <c r="CL13" s="16" t="str">
        <f>IF(V26=DB!K64,DB!W64,IF(V26=DB!K65,DB!W65,IF(V26=DB!K66,DB!W66,DB!W67)))</f>
        <v/>
      </c>
      <c r="CM13" s="16">
        <f>IF(J3=Rækker!B47,Rækker!B63,IF(J3=Rækker!D47,Rækker!D63,IF(J3=Rækker!F47,Rækker!F63,IF(J3=Rækker!H47,Rækker!H63,IF(J3=Rækker!J47,Rækker!J63,IF(J3=Rækker!L47,Rækker!L63,IF(J3=Rækker!N47,Rækker!N63,IF(J3=Rækker!P47,Rækker!P63,CN13))))))))</f>
        <v>1</v>
      </c>
      <c r="CN13" s="16">
        <f>IF(J3=Rækker!R47,Rækker!R63,IF(J3=Rækker!T47,Rækker!T63,IF(J3=Rækker!V47,Rækker!V63,IF(J3=Rækker!X47,Rækker!X63,IF(J3=Rækker!Z47,Rækker!Z63,IF(J3=Rækker!AB47,Rækker!AB63,IF(J3=Rækker!AD47,Rækker!AD63,IF(J3=Rækker!AF47,Rækker!AF63,CO13))))))))</f>
        <v>1</v>
      </c>
      <c r="CO13" s="16">
        <f>IF(J3=Rækker!AH47,Rækker!AH63,IF(J3=Rækker!AJ47,Rækker!AJ63,IF(J3=Rækker!AL47,Rækker!AL63,IF(J3=Rækker!AN47,Rækker!AN63,0))))</f>
        <v>0</v>
      </c>
      <c r="CP13" s="16">
        <f>IF(P3=Rækker!B47,Rækker!B63,IF(P3=Rækker!D47,Rækker!D63,IF(P3=Rækker!F47,Rækker!F63,IF(P3=Rækker!H47,Rækker!H63,IF(P3=Rækker!J47,Rækker!J63,IF(P3=Rækker!L47,Rækker!L63,IF(P3=Rækker!N47,Rækker!N63,IF(P3=Rækker!P47,Rækker!P63,CQ13))))))))</f>
        <v>1</v>
      </c>
      <c r="CQ13" s="16">
        <f>IF(P3=Rækker!R47,Rækker!R63,IF(P3=Rækker!T47,Rækker!T63,IF(P3=Rækker!V47,Rækker!V63,IF(P3=Rækker!X47,Rækker!X63,IF(P3=Rækker!Z47,Rækker!Z63,IF(P3=Rækker!AB47,Rækker!AB63,IF(P3=Rækker!AD47,Rækker!AD63,IF(P3=Rækker!AF47,Rækker!AF63,CR13))))))))</f>
        <v>0</v>
      </c>
      <c r="CR13" s="16">
        <f>IF(P3=Rækker!AH47,Rækker!AH63,IF(P3=Rækker!AJ47,Rækker!AJ63,IF(P3=Rækker!AL47,Rækker!AL63,IF(P3=Rækker!AN47,Rækker!AN63,0))))</f>
        <v>0</v>
      </c>
      <c r="CS13" s="16">
        <f>IF(V3=Rækker!B47,Rækker!B63,IF(V3=Rækker!D47,Rækker!D63,IF(V3=Rækker!F47,Rækker!F63,IF(V3=Rækker!H47,Rækker!H63,IF(V3=Rækker!J47,Rækker!J63,IF(V3=Rækker!L47,Rækker!L63,IF(V3=Rækker!N47,Rækker!N63,IF(V3=Rækker!P47,Rækker!P63,CT13))))))))</f>
        <v>1</v>
      </c>
      <c r="CT13" s="16">
        <f>IF(V3=Rækker!R47,Rækker!R63,IF(V3=Rækker!T47,Rækker!T63,IF(V3=Rækker!V47,Rækker!V63,IF(V3=Rækker!X47,Rækker!X63,IF(V3=Rækker!Z47,Rækker!Z63,IF(V3=Rækker!AB47,Rækker!AB63,IF(V3=Rækker!AD47,Rækker!AD63,IF(V3=Rækker!AF47,Rækker!AF63,CU13))))))))</f>
        <v>1</v>
      </c>
      <c r="CU13" s="16">
        <f>IF(V3=Rækker!AH47,Rækker!AH63,IF(V3=Rækker!AJ47,Rækker!AJ63,IF(V3=Rækker!AL47,Rækker!AL63,IF(V3=Rækker!AN47,Rækker!AN63,0))))</f>
        <v>0</v>
      </c>
      <c r="CV13" s="16">
        <f>IF(AB3=Rækker!B47,Rækker!B63,IF(AB3=Rækker!D47,Rækker!D63,IF(AB3=Rækker!F47,Rækker!F63,IF(AB3=Rækker!H47,Rækker!H63,IF(AB3=Rækker!J47,Rækker!J63,IF(AB3=Rækker!L47,Rækker!L63,IF(AB3=Rækker!N47,Rækker!N63,IF(AB3=Rækker!P47,Rækker!P63,CW13))))))))</f>
        <v>1</v>
      </c>
      <c r="CW13" s="16">
        <f>IF(AB3=Rækker!R47,Rækker!R63,IF(AB3=Rækker!T47,Rækker!T63,IF(AB3=Rækker!V47,Rækker!V63,IF(AB3=Rækker!X47,Rækker!X63,IF(AB3=Rækker!Z47,Rækker!Z63,IF(AB3=Rækker!AB47,Rækker!AB63,IF(AB3=Rækker!AD47,Rækker!AD63,IF(AB3=Rækker!AF47,Rækker!AF63,CX13))))))))</f>
        <v>1</v>
      </c>
      <c r="CX13" s="16">
        <f>IF(AB3=Rækker!AH47,Rækker!AH63,IF(AB3=Rækker!AJ47,Rækker!AJ63,IF(AB3=Rækker!AL47,Rækker!AL63,IF(AB3=Rækker!AN47,Rækker!AN63,0))))</f>
        <v>1</v>
      </c>
      <c r="CY13" s="16">
        <f>IF(AH3=Rækker!B47,Rækker!B63,IF(AH3=Rækker!D47,Rækker!D63,IF(AH3=Rækker!F47,Rækker!F63,IF(AH3=Rækker!H47,Rækker!H63,IF(AH3=Rækker!J47,Rækker!J63,IF(AH3=Rækker!L47,Rækker!L63,IF(AH3=Rækker!N47,Rækker!N63,IF(AH3=Rækker!P47,Rækker!P63,CZ13))))))))</f>
        <v>1</v>
      </c>
      <c r="CZ13" s="16">
        <f>IF(AH3=Rækker!R47,Rækker!R63,IF(AH3=Rækker!T47,Rækker!T63,IF(AH3=Rækker!V47,Rækker!V63,IF(AH3=Rækker!X47,Rækker!X63,IF(AH3=Rækker!Z47,Rækker!Z63,IF(AH3=Rækker!AB47,Rækker!AB63,IF(AH3=Rækker!AD47,Rækker!AD63,IF(AH3=Rækker!AF47,Rækker!AF63,DA13))))))))</f>
        <v>1</v>
      </c>
      <c r="DA13" s="16">
        <f>IF(AH3=Rækker!AH47,Rækker!AH63,IF(AH3=Rækker!AJ47,Rækker!AJ63,IF(AH3=Rækker!AL47,Rækker!AL63,IF(AH3=Rækker!AN47,Rækker!AN63,0))))</f>
        <v>0</v>
      </c>
      <c r="DB13" s="16">
        <f>IF(AN3=Rækker!B47,Rækker!B63,IF(AN3=Rækker!D47,Rækker!D63,IF(AN3=Rækker!F47,Rækker!F63,IF(AN3=Rækker!H47,Rækker!H63,IF(AN3=Rækker!J47,Rækker!J63,IF(AN3=Rækker!L47,Rækker!L63,IF(AN3=Rækker!N47,Rækker!N63,IF(AN3=Rækker!P47,Rækker!P63,DC13))))))))</f>
        <v>1</v>
      </c>
      <c r="DC13" s="16">
        <f>IF(AN3=Rækker!R47,Rækker!R63,IF(AN3=Rækker!T47,Rækker!T63,IF(AN3=Rækker!V47,Rækker!V63,IF(AN3=Rækker!X47,Rækker!X63,IF(AN3=Rækker!Z47,Rækker!Z63,IF(AN3=Rækker!AB47,Rækker!AB63,IF(AN3=Rækker!AD47,Rækker!AD63,IF(AN3=Rækker!AF47,Rækker!AF63,DD13))))))))</f>
        <v>1</v>
      </c>
      <c r="DD13" s="16">
        <f>IF(AN3=Rækker!AH47,Rækker!AH63,IF(AN3=Rækker!AJ47,Rækker!AJ63,IF(AN3=Rækker!AL47,Rækker!AL63,IF(AN3=Rækker!AN47,Rækker!AN63,0))))</f>
        <v>0</v>
      </c>
      <c r="DE13" s="16">
        <f>IF(AT3=Rækker!B47,Rækker!B63,IF(AT3=Rækker!D47,Rækker!D63,IF(AT3=Rækker!F47,Rækker!F63,IF(AT3=Rækker!H47,Rækker!H63,IF(AT3=Rækker!J47,Rækker!J63,IF(AT3=Rækker!L47,Rækker!L63,IF(AT3=Rækker!N47,Rækker!N63,IF(AT3=Rækker!P47,Rækker!P63,DF13))))))))</f>
        <v>1</v>
      </c>
      <c r="DF13" s="16">
        <f>IF(AT3=Rækker!R47,Rækker!R63,IF(AT3=Rækker!T47,Rækker!T63,IF(AT3=Rækker!V47,Rækker!V63,IF(AT3=Rækker!X47,Rækker!X63,IF(AT3=Rækker!Z47,Rækker!Z63,IF(AT3=Rækker!AB47,Rækker!AB63,IF(AT3=Rækker!AD47,Rækker!AD63,IF(AT3=Rækker!AF47,Rækker!AF63,DG13))))))))</f>
        <v>0</v>
      </c>
      <c r="DG13" s="16">
        <f>IF(AT3=Rækker!AH47,Rækker!AH63,IF(AT3=Rækker!AJ47,Rækker!AJ63,IF(AT3=Rækker!AL47,Rækker!AL63,IF(AT3=Rækker!AN47,Rækker!AN63,0))))</f>
        <v>0</v>
      </c>
      <c r="DH13" s="16">
        <f>IF(AZ3=Rækker!B47,Rækker!B63,IF(AZ3=Rækker!D47,Rækker!D63,IF(AZ3=Rækker!F47,Rækker!F63,IF(AZ3=Rækker!H47,Rækker!H63,IF(AZ3=Rækker!J47,Rækker!J63,IF(AZ3=Rækker!L47,Rækker!L63,IF(AZ3=Rækker!N47,Rækker!N63,IF(AZ3=Rækker!P47,Rækker!P63,DI13))))))))</f>
        <v>1</v>
      </c>
      <c r="DI13" s="16">
        <f>IF(AZ3=Rækker!R47,Rækker!R63,IF(AZ3=Rækker!T47,Rækker!T63,IF(AZ3=Rækker!V47,Rækker!V63,IF(AZ3=Rækker!X47,Rækker!X63,IF(AZ3=Rækker!Z47,Rækker!Z63,IF(AZ3=Rækker!AB47,Rækker!AB63,IF(AZ3=Rækker!AD47,Rækker!AD63,IF(AZ3=Rækker!AF47,Rækker!AF63,DJ13))))))))</f>
        <v>0</v>
      </c>
      <c r="DJ13" s="16">
        <f>IF(AZ3=Rækker!AH47,Rækker!AH63,IF(AZ3=Rækker!AJ47,Rækker!AJ63,IF(AZ3=Rækker!AL47,Rækker!AL63,IF(AZ3=Rækker!AN47,Rækker!AN63,0))))</f>
        <v>0</v>
      </c>
      <c r="DK13" s="16">
        <f>IF(BF3=Rækker!B47,Rækker!B63,IF(BF3=Rækker!D47,Rækker!D63,IF(BF3=Rækker!F47,Rækker!F63,IF(BF3=Rækker!H47,Rækker!H63,IF(BF3=Rækker!J47,Rækker!J63,IF(BF3=Rækker!L47,Rækker!L63,IF(BF3=Rækker!N47,Rækker!N63,IF(BF3=Rækker!P47,Rækker!P63,DL13))))))))</f>
        <v>1</v>
      </c>
      <c r="DL13" s="16">
        <f>IF(BF3=Rækker!R47,Rækker!R63,IF(BF3=Rækker!T47,Rækker!T63,IF(BF3=Rækker!V47,Rækker!V63,IF(BF3=Rækker!X47,Rækker!X63,IF(BF3=Rækker!Z47,Rækker!Z63,IF(BF3=Rækker!AB47,Rækker!AB63,IF(BF3=Rækker!AD47,Rækker!AD63,IF(BF3=Rækker!AF47,Rækker!AF63,DM13))))))))</f>
        <v>1</v>
      </c>
      <c r="DM13" s="16">
        <f>IF(BF3=Rækker!AH47,Rækker!AH63,IF(BF3=Rækker!AJ47,Rækker!AJ63,IF(BF3=Rækker!AL47,Rækker!AL63,IF(BF3=Rækker!AN47,Rækker!AN63,0))))</f>
        <v>0</v>
      </c>
      <c r="DN13" s="16">
        <f>IF(BL3=Rækker!B47,Rækker!B63,IF(BL3=Rækker!D47,Rækker!D63,IF(BL3=Rækker!F47,Rækker!F63,IF(BL3=Rækker!H47,Rækker!H63,IF(BL3=Rækker!J47,Rækker!J63,IF(BL3=Rækker!L47,Rækker!L63,IF(BL3=Rækker!N47,Rækker!N63,IF(BL3=Rækker!P47,Rækker!P63,DO13))))))))</f>
        <v>1</v>
      </c>
      <c r="DO13" s="16">
        <f>IF(BL3=Rækker!R47,Rækker!R63,IF(BL3=Rækker!T47,Rækker!T63,IF(BL3=Rækker!V47,Rækker!V63,IF(BL3=Rækker!X47,Rækker!X63,IF(BL3=Rækker!Z47,Rækker!Z63,IF(BL3=Rækker!AB47,Rækker!AB63,IF(BL3=Rækker!AD47,Rækker!AD63,IF(BL3=Rækker!AF47,Rækker!AF63,DP13))))))))</f>
        <v>0</v>
      </c>
      <c r="DP13" s="16">
        <f>IF(BL3=Rækker!AH47,Rækker!AH63,IF(BL3=Rækker!AJ47,Rækker!AJ63,IF(BL3=Rækker!AL47,Rækker!AL63,IF(BL3=Rækker!AN47,Rækker!AN63,0))))</f>
        <v>0</v>
      </c>
    </row>
    <row r="14" spans="1:120" ht="14.45" customHeight="1" x14ac:dyDescent="0.15">
      <c r="A14" s="60"/>
      <c r="B14" s="62" t="s">
        <v>61</v>
      </c>
      <c r="C14" s="91" t="str">
        <f>CONCATENATE(Kampe!B8," - ",Kampe!D8,"..........................................................................................")</f>
        <v>Birmingham - Bristol C..........................................................................................</v>
      </c>
      <c r="D14" s="91"/>
      <c r="E14" s="91"/>
      <c r="F14" s="92"/>
      <c r="G14" s="61" t="s">
        <v>74</v>
      </c>
      <c r="H14" s="39">
        <f>IF('1. Division'!H14&lt;&gt;"",'1. Division'!H14,"")</f>
        <v>1</v>
      </c>
      <c r="I14" s="160">
        <f t="shared" si="1"/>
        <v>1</v>
      </c>
      <c r="J14" s="161"/>
      <c r="K14" s="162" t="str">
        <f t="shared" si="2"/>
        <v/>
      </c>
      <c r="L14" s="161"/>
      <c r="M14" s="162" t="str">
        <f t="shared" si="3"/>
        <v/>
      </c>
      <c r="N14" s="163"/>
      <c r="O14" s="164">
        <f t="shared" si="4"/>
        <v>1</v>
      </c>
      <c r="P14" s="161"/>
      <c r="Q14" s="162" t="str">
        <f t="shared" si="5"/>
        <v/>
      </c>
      <c r="R14" s="161"/>
      <c r="S14" s="162" t="str">
        <f t="shared" si="6"/>
        <v/>
      </c>
      <c r="T14" s="163"/>
      <c r="U14" s="140">
        <f t="shared" si="7"/>
        <v>1</v>
      </c>
      <c r="V14" s="141"/>
      <c r="W14" s="142" t="str">
        <f t="shared" si="8"/>
        <v/>
      </c>
      <c r="X14" s="143"/>
      <c r="Y14" s="144" t="str">
        <f t="shared" si="9"/>
        <v/>
      </c>
      <c r="Z14" s="143"/>
      <c r="AA14" s="140" t="str">
        <f t="shared" si="10"/>
        <v/>
      </c>
      <c r="AB14" s="141"/>
      <c r="AC14" s="142" t="str">
        <f t="shared" si="11"/>
        <v>X</v>
      </c>
      <c r="AD14" s="143"/>
      <c r="AE14" s="142" t="str">
        <f t="shared" si="12"/>
        <v/>
      </c>
      <c r="AF14" s="148"/>
      <c r="AG14" s="140" t="str">
        <f t="shared" si="13"/>
        <v/>
      </c>
      <c r="AH14" s="141"/>
      <c r="AI14" s="142" t="str">
        <f t="shared" si="14"/>
        <v/>
      </c>
      <c r="AJ14" s="143"/>
      <c r="AK14" s="144">
        <f t="shared" si="15"/>
        <v>2</v>
      </c>
      <c r="AL14" s="143"/>
      <c r="AM14" s="140">
        <f t="shared" si="16"/>
        <v>1</v>
      </c>
      <c r="AN14" s="141"/>
      <c r="AO14" s="142" t="str">
        <f t="shared" si="17"/>
        <v/>
      </c>
      <c r="AP14" s="143"/>
      <c r="AQ14" s="142" t="str">
        <f t="shared" si="18"/>
        <v/>
      </c>
      <c r="AR14" s="148"/>
      <c r="AS14" s="140" t="str">
        <f t="shared" si="19"/>
        <v/>
      </c>
      <c r="AT14" s="141"/>
      <c r="AU14" s="142" t="str">
        <f t="shared" si="20"/>
        <v>X</v>
      </c>
      <c r="AV14" s="143"/>
      <c r="AW14" s="144" t="str">
        <f t="shared" si="21"/>
        <v/>
      </c>
      <c r="AX14" s="143"/>
      <c r="AY14" s="140">
        <f t="shared" si="22"/>
        <v>1</v>
      </c>
      <c r="AZ14" s="141"/>
      <c r="BA14" s="142" t="str">
        <f t="shared" si="23"/>
        <v/>
      </c>
      <c r="BB14" s="143"/>
      <c r="BC14" s="142" t="str">
        <f t="shared" si="24"/>
        <v/>
      </c>
      <c r="BD14" s="148"/>
      <c r="BE14" s="140">
        <f t="shared" si="25"/>
        <v>1</v>
      </c>
      <c r="BF14" s="141"/>
      <c r="BG14" s="142" t="str">
        <f t="shared" si="26"/>
        <v/>
      </c>
      <c r="BH14" s="143"/>
      <c r="BI14" s="144" t="str">
        <f t="shared" si="27"/>
        <v/>
      </c>
      <c r="BJ14" s="143"/>
      <c r="BK14" s="140">
        <f t="shared" si="28"/>
        <v>1</v>
      </c>
      <c r="BL14" s="141"/>
      <c r="BM14" s="142" t="str">
        <f t="shared" si="29"/>
        <v/>
      </c>
      <c r="BN14" s="143"/>
      <c r="BO14" s="142" t="str">
        <f t="shared" si="30"/>
        <v/>
      </c>
      <c r="BP14" s="148"/>
      <c r="BQ14" s="25"/>
      <c r="BR14" s="185" t="s">
        <v>78</v>
      </c>
      <c r="BS14" s="185"/>
      <c r="BT14" s="185"/>
      <c r="BU14" s="185"/>
      <c r="BV14" s="185"/>
      <c r="BW14" s="185"/>
      <c r="BX14" s="185"/>
      <c r="BY14" s="185"/>
      <c r="BZ14" s="185"/>
      <c r="CA14" s="185"/>
      <c r="CB14" s="186">
        <f>IF(CG14=13,CG17,DB!H1)</f>
        <v>7</v>
      </c>
      <c r="CC14" s="186"/>
      <c r="CD14" s="186"/>
      <c r="CE14" s="16"/>
      <c r="CF14" s="16"/>
      <c r="CG14" s="16">
        <f>SUM(CG1:CG13)</f>
        <v>13</v>
      </c>
      <c r="CH14" s="16">
        <f>IF(AA32="",CV28,0)</f>
        <v>6</v>
      </c>
      <c r="CI14" s="16">
        <f>IF(AA32="",1,0)</f>
        <v>1</v>
      </c>
      <c r="CJ14" s="16" t="str">
        <f>IF(AB26=DB!K48,DB!W48,IF(AB26=DB!K49,DB!W49,IF(AB26=DB!K50,DB!W50,IF(AB26=DB!K51,DB!W51,IF(AB26=DB!K52,DB!W52,IF(AB26=DB!K53,DB!W53,IF(AB26=DB!K54,DB!W54,IF(AB26=DB!K55,DB!W55,CK14))))))))</f>
        <v/>
      </c>
      <c r="CK14" s="16" t="str">
        <f>IF(AB26=DB!K56,DB!W56,IF(AB26=DB!K57,DB!W57,IF(AB26=DB!K58,DB!W58,IF(AB26=DB!K59,DB!W59,IF(AB26=DB!K60,DB!W60,IF(AB26=DB!K61,DB!W61,IF(AB26=DB!K62,DB!W62,IF(AB26=DB!K63,DB!W63,CL14))))))))</f>
        <v/>
      </c>
      <c r="CL14" s="16" t="str">
        <f>IF(AB26=DB!K64,DB!W64,IF(AB26=DB!K65,DB!W65,IF(AB26=DB!K66,DB!W66,DB!W67)))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7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7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8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5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7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7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7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6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7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5</v>
      </c>
    </row>
    <row r="15" spans="1:120" ht="14.45" customHeight="1" x14ac:dyDescent="0.15">
      <c r="A15" s="60"/>
      <c r="B15" s="62" t="s">
        <v>62</v>
      </c>
      <c r="C15" s="91" t="str">
        <f>CONCATENATE(Kampe!B9," - ",Kampe!D9,"..........................................................................................")</f>
        <v>Norwich - Swansea..........................................................................................</v>
      </c>
      <c r="D15" s="91"/>
      <c r="E15" s="91"/>
      <c r="F15" s="92"/>
      <c r="G15" s="61" t="s">
        <v>74</v>
      </c>
      <c r="H15" s="40" t="str">
        <f>IF('1. Division'!H15&lt;&gt;"",'1. Division'!H15,"")</f>
        <v>x</v>
      </c>
      <c r="I15" s="119">
        <f t="shared" si="1"/>
        <v>1</v>
      </c>
      <c r="J15" s="120"/>
      <c r="K15" s="122" t="str">
        <f t="shared" si="2"/>
        <v/>
      </c>
      <c r="L15" s="120"/>
      <c r="M15" s="122" t="str">
        <f t="shared" si="3"/>
        <v/>
      </c>
      <c r="N15" s="123"/>
      <c r="O15" s="124">
        <f t="shared" si="4"/>
        <v>1</v>
      </c>
      <c r="P15" s="120"/>
      <c r="Q15" s="122" t="str">
        <f t="shared" si="5"/>
        <v/>
      </c>
      <c r="R15" s="120"/>
      <c r="S15" s="122" t="str">
        <f t="shared" si="6"/>
        <v/>
      </c>
      <c r="T15" s="123"/>
      <c r="U15" s="124">
        <f t="shared" si="7"/>
        <v>1</v>
      </c>
      <c r="V15" s="125"/>
      <c r="W15" s="122" t="str">
        <f t="shared" si="8"/>
        <v/>
      </c>
      <c r="X15" s="120"/>
      <c r="Y15" s="119" t="str">
        <f t="shared" si="9"/>
        <v/>
      </c>
      <c r="Z15" s="120"/>
      <c r="AA15" s="124">
        <f t="shared" si="10"/>
        <v>1</v>
      </c>
      <c r="AB15" s="125"/>
      <c r="AC15" s="122" t="str">
        <f t="shared" si="11"/>
        <v/>
      </c>
      <c r="AD15" s="120"/>
      <c r="AE15" s="122" t="str">
        <f t="shared" si="12"/>
        <v/>
      </c>
      <c r="AF15" s="123"/>
      <c r="AG15" s="124">
        <f t="shared" si="13"/>
        <v>1</v>
      </c>
      <c r="AH15" s="125"/>
      <c r="AI15" s="122" t="str">
        <f t="shared" si="14"/>
        <v/>
      </c>
      <c r="AJ15" s="120"/>
      <c r="AK15" s="119" t="str">
        <f t="shared" si="15"/>
        <v/>
      </c>
      <c r="AL15" s="120"/>
      <c r="AM15" s="124">
        <f t="shared" si="16"/>
        <v>1</v>
      </c>
      <c r="AN15" s="125"/>
      <c r="AO15" s="122" t="str">
        <f t="shared" si="17"/>
        <v/>
      </c>
      <c r="AP15" s="120"/>
      <c r="AQ15" s="122" t="str">
        <f t="shared" si="18"/>
        <v/>
      </c>
      <c r="AR15" s="123"/>
      <c r="AS15" s="124">
        <f t="shared" si="19"/>
        <v>1</v>
      </c>
      <c r="AT15" s="125"/>
      <c r="AU15" s="122" t="str">
        <f t="shared" si="20"/>
        <v/>
      </c>
      <c r="AV15" s="120"/>
      <c r="AW15" s="119" t="str">
        <f t="shared" si="21"/>
        <v/>
      </c>
      <c r="AX15" s="120"/>
      <c r="AY15" s="124">
        <f t="shared" si="22"/>
        <v>1</v>
      </c>
      <c r="AZ15" s="125"/>
      <c r="BA15" s="122" t="str">
        <f t="shared" si="23"/>
        <v/>
      </c>
      <c r="BB15" s="120"/>
      <c r="BC15" s="122" t="str">
        <f t="shared" si="24"/>
        <v/>
      </c>
      <c r="BD15" s="123"/>
      <c r="BE15" s="124">
        <f t="shared" si="25"/>
        <v>1</v>
      </c>
      <c r="BF15" s="125"/>
      <c r="BG15" s="122" t="str">
        <f t="shared" si="26"/>
        <v/>
      </c>
      <c r="BH15" s="120"/>
      <c r="BI15" s="119" t="str">
        <f t="shared" si="27"/>
        <v/>
      </c>
      <c r="BJ15" s="120"/>
      <c r="BK15" s="124">
        <f t="shared" si="28"/>
        <v>1</v>
      </c>
      <c r="BL15" s="125"/>
      <c r="BM15" s="122" t="str">
        <f t="shared" si="29"/>
        <v/>
      </c>
      <c r="BN15" s="120"/>
      <c r="BO15" s="122" t="str">
        <f t="shared" si="30"/>
        <v/>
      </c>
      <c r="BP15" s="123"/>
      <c r="BQ15" s="2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6"/>
      <c r="CC15" s="186"/>
      <c r="CD15" s="186"/>
      <c r="CE15" s="16"/>
      <c r="CF15" s="16"/>
      <c r="CH15" s="16">
        <f>IF(AG32="",CY28,0)</f>
        <v>6</v>
      </c>
      <c r="CI15" s="16">
        <f>IF(AG32="",1,0)</f>
        <v>1</v>
      </c>
      <c r="CJ15" s="16" t="str">
        <f>IF(AH26=DB!K48,DB!W48,IF(AH26=DB!K49,DB!W49,IF(AH26=DB!K50,DB!W50,IF(AH26=DB!K51,DB!W51,IF(AH26=DB!K52,DB!W52,IF(AH26=DB!K53,DB!W53,IF(AH26=DB!K54,DB!W54,IF(AH26=DB!K55,DB!W55,CK15))))))))</f>
        <v/>
      </c>
      <c r="CK15" s="16" t="str">
        <f>IF(AH26=DB!K56,DB!W56,IF(AH26=DB!K57,DB!W57,IF(AH26=DB!K58,DB!W58,IF(AH26=DB!K59,DB!W59,IF(AH26=DB!K60,DB!W60,IF(AH26=DB!K61,DB!W61,IF(AH26=DB!K62,DB!W62,IF(AH26=DB!K63,DB!W63,CL15))))))))</f>
        <v/>
      </c>
      <c r="CL15" s="16" t="str">
        <f>IF(AH26=DB!K64,DB!W64,IF(AH26=DB!K65,DB!W65,IF(AH26=DB!K66,DB!W66,DB!W67)))</f>
        <v/>
      </c>
      <c r="CM15" s="16">
        <f>IF(J26=Rækker!B47,Rækker!B51,IF(J26=Rækker!D47,Rækker!D51,IF(J26=Rækker!F47,Rækker!F51,IF(J26=Rækker!H47,Rækker!H51,IF(J26=Rækker!J47,Rækker!J51,IF(J26=Rækker!L47,Rækker!L51,IF(J26=Rækker!N47,Rækker!N51,IF(J26=Rækker!P47,Rækker!P51,CN15))))))))</f>
        <v>1</v>
      </c>
      <c r="CN15" s="16">
        <f>IF(J26=Rækker!R47,Rækker!R51,IF(J26=Rækker!T47,Rækker!T51,IF(J26=Rækker!V47,Rækker!V51,IF(J26=Rækker!X47,Rækker!X51,IF(J26=Rækker!Z47,Rækker!Z51,IF(J26=Rækker!AB47,Rækker!AB51,IF(J26=Rækker!AD47,Rækker!AD51,IF(J26=Rækker!AF47,Rækker!AF51,CO15))))))))</f>
        <v>0</v>
      </c>
      <c r="CO15" s="16">
        <f>IF(J26=Rækker!AH47,Rækker!AH51,IF(J26=Rækker!AJ47,Rækker!AJ51,IF(J26=Rækker!AL47,Rækker!AL51,IF(J26=Rækker!AN47,Rækker!AN51,0))))</f>
        <v>0</v>
      </c>
      <c r="CP15" s="16">
        <f>IF(P26=Rækker!B47,Rækker!B51,IF(P26=Rækker!D47,Rækker!D51,IF(P26=Rækker!F47,Rækker!F51,IF(P26=Rækker!H47,Rækker!H51,IF(P26=Rækker!J47,Rækker!J51,IF(P26=Rækker!L47,Rækker!L51,IF(P26=Rækker!N47,Rækker!N51,IF(P26=Rækker!P47,Rækker!P51,CQ15))))))))</f>
        <v>1</v>
      </c>
      <c r="CQ15" s="16">
        <f>IF(P26=Rækker!R47,Rækker!R51,IF(P26=Rækker!T47,Rækker!T51,IF(P26=Rækker!V47,Rækker!V51,IF(P26=Rækker!X47,Rækker!X51,IF(P26=Rækker!Z47,Rækker!Z51,IF(P26=Rækker!AB47,Rækker!AB51,IF(P26=Rækker!AD47,Rækker!AD51,IF(P26=Rækker!AF47,Rækker!AF51,CR15))))))))</f>
        <v>1</v>
      </c>
      <c r="CR15" s="16">
        <f>IF(P26=Rækker!AH47,Rækker!AH51,IF(P26=Rækker!AJ47,Rækker!AJ51,IF(P26=Rækker!AL47,Rækker!AL51,IF(P26=Rækker!AN47,Rækker!AN51,0))))</f>
        <v>0</v>
      </c>
      <c r="CS15" s="16">
        <f>IF(V26=Rækker!B47,Rækker!B51,IF(V26=Rækker!D47,Rækker!D51,IF(V26=Rækker!F47,Rækker!F51,IF(V26=Rækker!H47,Rækker!H51,IF(V26=Rækker!J47,Rækker!J51,IF(V26=Rækker!L47,Rækker!L51,IF(V26=Rækker!N47,Rækker!N51,IF(V26=Rækker!P47,Rækker!P51,CT15))))))))</f>
        <v>1</v>
      </c>
      <c r="CT15" s="16">
        <f>IF(V26=Rækker!R47,Rækker!R51,IF(V26=Rækker!T47,Rækker!T51,IF(V26=Rækker!V47,Rækker!V51,IF(V26=Rækker!X47,Rækker!X51,IF(V26=Rækker!Z47,Rækker!Z51,IF(V26=Rækker!AB47,Rækker!AB51,IF(V26=Rækker!AD47,Rækker!AD51,IF(V26=Rækker!AF47,Rækker!AF51,CU15))))))))</f>
        <v>1</v>
      </c>
      <c r="CU15" s="16">
        <f>IF(V26=Rækker!AH47,Rækker!AH51,IF(V26=Rækker!AJ47,Rækker!AJ51,IF(V26=Rækker!AL47,Rækker!AL51,IF(V26=Rækker!AN47,Rækker!AN51,0))))</f>
        <v>1</v>
      </c>
      <c r="CV15" s="16">
        <f>IF(AB26=Rækker!B47,Rækker!B51,IF(AB26=Rækker!D47,Rækker!D51,IF(AB26=Rækker!F47,Rækker!F51,IF(AB26=Rækker!H47,Rækker!H51,IF(AB26=Rækker!J47,Rækker!J51,IF(AB26=Rækker!L47,Rækker!L51,IF(AB26=Rækker!N47,Rækker!N51,IF(AB26=Rækker!P47,Rækker!P51,CW15))))))))</f>
        <v>1</v>
      </c>
      <c r="CW15" s="16">
        <f>IF(AB26=Rækker!R47,Rækker!R51,IF(AB26=Rækker!T47,Rækker!T51,IF(AB26=Rækker!V47,Rækker!V51,IF(AB26=Rækker!X47,Rækker!X51,IF(AB26=Rækker!Z47,Rækker!Z51,IF(AB26=Rækker!AB47,Rækker!AB51,IF(AB26=Rækker!AD47,Rækker!AD51,IF(AB26=Rækker!AF47,Rækker!AF51,CX15))))))))</f>
        <v>1</v>
      </c>
      <c r="CX15" s="16">
        <f>IF(AB26=Rækker!AH47,Rækker!AH51,IF(AB26=Rækker!AJ47,Rækker!AJ51,IF(AB26=Rækker!AL47,Rækker!AL51,IF(AB26=Rækker!AN47,Rækker!AN51,0))))</f>
        <v>1</v>
      </c>
      <c r="CY15" s="16">
        <f>IF(AH26=Rækker!B47,Rækker!B51,IF(AH26=Rækker!D47,Rækker!D51,IF(AH26=Rækker!F47,Rækker!F51,IF(AH26=Rækker!H47,Rækker!H51,IF(AH26=Rækker!J47,Rækker!J51,IF(AH26=Rækker!L47,Rækker!L51,IF(AH26=Rækker!N47,Rækker!N51,IF(AH26=Rækker!P47,Rækker!P51,CZ15))))))))</f>
        <v>1</v>
      </c>
      <c r="CZ15" s="16">
        <f>IF(AH26=Rækker!R47,Rækker!R51,IF(AH26=Rækker!T47,Rækker!T51,IF(AH26=Rækker!V47,Rækker!V51,IF(AH26=Rækker!X47,Rækker!X51,IF(AH26=Rækker!Z47,Rækker!Z51,IF(AH26=Rækker!AB47,Rækker!AB51,IF(AH26=Rækker!AD47,Rækker!AD51,IF(AH26=Rækker!AF47,Rækker!AF51,DA15))))))))</f>
        <v>1</v>
      </c>
      <c r="DA15" s="16">
        <f>IF(AH26=Rækker!AH47,Rækker!AH51,IF(AH26=Rækker!AJ47,Rækker!AJ51,IF(AH26=Rækker!AL47,Rækker!AL51,IF(AH26=Rækker!AN47,Rækker!AN51,0))))</f>
        <v>0</v>
      </c>
      <c r="DB15" s="16">
        <f>IF(AN26=Rækker!B47,Rækker!B51,IF(AN26=Rækker!D47,Rækker!D51,IF(AN26=Rækker!F47,Rækker!F51,IF(AN26=Rækker!H47,Rækker!H51,IF(AN26=Rækker!J47,Rækker!J51,IF(AN26=Rækker!L47,Rækker!L51,IF(AN26=Rækker!N47,Rækker!N51,IF(AN26=Rækker!P47,Rækker!P51,DC15))))))))</f>
        <v>1</v>
      </c>
      <c r="DC15" s="16">
        <f>IF(AN26=Rækker!R47,Rækker!R51,IF(AN26=Rækker!T47,Rækker!T51,IF(AN26=Rækker!V47,Rækker!V51,IF(AN26=Rækker!X47,Rækker!X51,IF(AN26=Rækker!Z47,Rækker!Z51,IF(AN26=Rækker!AB47,Rækker!AB51,IF(AN26=Rækker!AD47,Rækker!AD51,IF(AN26=Rækker!AF47,Rækker!AF51,DD15))))))))</f>
        <v>1</v>
      </c>
      <c r="DD15" s="16">
        <f>IF(AN26=Rækker!AH47,Rækker!AH51,IF(AN26=Rækker!AJ47,Rækker!AJ51,IF(AN26=Rækker!AL47,Rækker!AL51,IF(AN26=Rækker!AN47,Rækker!AN51,0))))</f>
        <v>0</v>
      </c>
      <c r="DE15" s="16">
        <f>IF(AT26=Rækker!B47,Rækker!B51,IF(AT26=Rækker!D47,Rækker!D51,IF(AT26=Rækker!F47,Rækker!F51,IF(AT26=Rækker!H47,Rækker!H51,IF(AT26=Rækker!J47,Rækker!J51,IF(AT26=Rækker!L47,Rækker!L51,IF(AT26=Rækker!N47,Rækker!N51,IF(AT26=Rækker!P47,Rækker!P51,DF15))))))))</f>
        <v>0</v>
      </c>
      <c r="DF15" s="16">
        <f>IF(AT26=Rækker!R47,Rækker!R51,IF(AT26=Rækker!T47,Rækker!T51,IF(AT26=Rækker!V47,Rækker!V51,IF(AT26=Rækker!X47,Rækker!X51,IF(AT26=Rækker!Z47,Rækker!Z51,IF(AT26=Rækker!AB47,Rækker!AB51,IF(AT26=Rækker!AD47,Rækker!AD51,IF(AT26=Rækker!AF47,Rækker!AF51,DG15))))))))</f>
        <v>0</v>
      </c>
      <c r="DG15" s="16">
        <f>IF(AT26=Rækker!AH47,Rækker!AH51,IF(AT26=Rækker!AJ47,Rækker!AJ51,IF(AT26=Rækker!AL47,Rækker!AL51,IF(AT26=Rækker!AN47,Rækker!AN51,0))))</f>
        <v>0</v>
      </c>
      <c r="DH15" s="16">
        <f>IF(AZ26=Rækker!B47,Rækker!B51,IF(AZ26=Rækker!D47,Rækker!D51,IF(AZ26=Rækker!F47,Rækker!F51,IF(AZ26=Rækker!H47,Rækker!H51,IF(AZ26=Rækker!J47,Rækker!J51,IF(AZ26=Rækker!L47,Rækker!L51,IF(AZ26=Rækker!N47,Rækker!N51,IF(AZ26=Rækker!P47,Rækker!P51,DI15))))))))</f>
        <v>1</v>
      </c>
      <c r="DI15" s="16">
        <f>IF(AZ26=Rækker!R47,Rækker!R51,IF(AZ26=Rækker!T47,Rækker!T51,IF(AZ26=Rækker!V47,Rækker!V51,IF(AZ26=Rækker!X47,Rækker!X51,IF(AZ26=Rækker!Z47,Rækker!Z51,IF(AZ26=Rækker!AB47,Rækker!AB51,IF(AZ26=Rækker!AD47,Rækker!AD51,IF(AZ26=Rækker!AF47,Rækker!AF51,DJ15))))))))</f>
        <v>0</v>
      </c>
      <c r="DJ15" s="16">
        <f>IF(AZ26=Rækker!AH47,Rækker!AH51,IF(AZ26=Rækker!AJ47,Rækker!AJ51,IF(AZ26=Rækker!AL47,Rækker!AL51,IF(AZ26=Rækker!AN47,Rækker!AN51,0))))</f>
        <v>0</v>
      </c>
      <c r="DK15" s="16">
        <f>IF(BF26=Rækker!B47,Rækker!B51,IF(BF26=Rækker!D47,Rækker!D51,IF(BF26=Rækker!F47,Rækker!F51,IF(BF26=Rækker!H47,Rækker!H51,IF(BF26=Rækker!J47,Rækker!J51,IF(BF26=Rækker!L47,Rækker!L51,IF(BF26=Rækker!N47,Rækker!N51,IF(BF26=Rækker!P47,Rækker!P51,DL15))))))))</f>
        <v>1</v>
      </c>
      <c r="DL15" s="16">
        <f>IF(BF26=Rækker!R47,Rækker!R51,IF(BF26=Rækker!T47,Rækker!T51,IF(BF26=Rækker!V47,Rækker!V51,IF(BF26=Rækker!X47,Rækker!X51,IF(BF26=Rækker!Z47,Rækker!Z51,IF(BF26=Rækker!AB47,Rækker!AB51,IF(BF26=Rækker!AD47,Rækker!AD51,IF(BF26=Rækker!AF47,Rækker!AF51,DM15))))))))</f>
        <v>0</v>
      </c>
      <c r="DM15" s="16">
        <f>IF(BF26=Rækker!AH47,Rækker!AH51,IF(BF26=Rækker!AJ47,Rækker!AJ51,IF(BF26=Rækker!AL47,Rækker!AL51,IF(BF26=Rækker!AN47,Rækker!AN51,0))))</f>
        <v>0</v>
      </c>
      <c r="DN15" s="16">
        <f>IF(BL26=Rækker!B47,Rækker!B51,IF(BL26=Rækker!D47,Rækker!D51,IF(BL26=Rækker!F47,Rækker!F51,IF(BL26=Rækker!H47,Rækker!H51,IF(BL26=Rækker!J47,Rækker!J51,IF(BL26=Rækker!L47,Rækker!L51,IF(BL26=Rækker!N47,Rækker!N51,IF(BL26=Rækker!P47,Rækker!P51,DO15))))))))</f>
        <v>1</v>
      </c>
      <c r="DO15" s="16">
        <f>IF(BL26=Rækker!R47,Rækker!R51,IF(BL26=Rækker!T47,Rækker!T51,IF(BL26=Rækker!V47,Rækker!V51,IF(BL26=Rækker!X47,Rækker!X51,IF(BL26=Rækker!Z47,Rækker!Z51,IF(BL26=Rækker!AB47,Rækker!AB51,IF(BL26=Rækker!AD47,Rækker!AD51,IF(BL26=Rækker!AF47,Rækker!AF51,DP15))))))))</f>
        <v>1</v>
      </c>
      <c r="DP15" s="16">
        <f>IF(BL26=Rækker!AH47,Rækker!AH51,IF(BL26=Rækker!AJ47,Rækker!AJ51,IF(BL26=Rækker!AL47,Rækker!AL51,IF(BL26=Rækker!AN47,Rækker!AN51,0))))</f>
        <v>1</v>
      </c>
    </row>
    <row r="16" spans="1:120" ht="14.45" customHeight="1" thickBot="1" x14ac:dyDescent="0.2">
      <c r="A16" s="60"/>
      <c r="B16" s="63" t="s">
        <v>63</v>
      </c>
      <c r="C16" s="93" t="str">
        <f>CONCATENATE(Kampe!B10," - ",Kampe!D10,"..........................................................................................")</f>
        <v>Oxford - Sheffield W..........................................................................................</v>
      </c>
      <c r="D16" s="93"/>
      <c r="E16" s="93"/>
      <c r="F16" s="94"/>
      <c r="G16" s="61" t="s">
        <v>74</v>
      </c>
      <c r="H16" s="41">
        <f>IF('1. Division'!H16&lt;&gt;"",'1. Division'!H16,"")</f>
        <v>1</v>
      </c>
      <c r="I16" s="132">
        <f t="shared" si="1"/>
        <v>1</v>
      </c>
      <c r="J16" s="131"/>
      <c r="K16" s="130" t="str">
        <f t="shared" si="2"/>
        <v/>
      </c>
      <c r="L16" s="131"/>
      <c r="M16" s="130" t="str">
        <f t="shared" si="3"/>
        <v/>
      </c>
      <c r="N16" s="147"/>
      <c r="O16" s="128">
        <f t="shared" si="4"/>
        <v>1</v>
      </c>
      <c r="P16" s="131"/>
      <c r="Q16" s="130" t="str">
        <f t="shared" si="5"/>
        <v/>
      </c>
      <c r="R16" s="131"/>
      <c r="S16" s="130" t="str">
        <f t="shared" si="6"/>
        <v/>
      </c>
      <c r="T16" s="147"/>
      <c r="U16" s="128">
        <f t="shared" si="7"/>
        <v>1</v>
      </c>
      <c r="V16" s="129"/>
      <c r="W16" s="130" t="str">
        <f t="shared" si="8"/>
        <v/>
      </c>
      <c r="X16" s="131"/>
      <c r="Y16" s="132" t="str">
        <f t="shared" si="9"/>
        <v/>
      </c>
      <c r="Z16" s="131"/>
      <c r="AA16" s="128">
        <f t="shared" si="10"/>
        <v>1</v>
      </c>
      <c r="AB16" s="129"/>
      <c r="AC16" s="130" t="str">
        <f t="shared" si="11"/>
        <v/>
      </c>
      <c r="AD16" s="131"/>
      <c r="AE16" s="130" t="str">
        <f t="shared" si="12"/>
        <v/>
      </c>
      <c r="AF16" s="147"/>
      <c r="AG16" s="128">
        <f t="shared" si="13"/>
        <v>1</v>
      </c>
      <c r="AH16" s="129"/>
      <c r="AI16" s="130" t="str">
        <f t="shared" si="14"/>
        <v/>
      </c>
      <c r="AJ16" s="131"/>
      <c r="AK16" s="132" t="str">
        <f t="shared" si="15"/>
        <v/>
      </c>
      <c r="AL16" s="131"/>
      <c r="AM16" s="128">
        <f t="shared" si="16"/>
        <v>1</v>
      </c>
      <c r="AN16" s="129"/>
      <c r="AO16" s="130" t="str">
        <f t="shared" si="17"/>
        <v/>
      </c>
      <c r="AP16" s="131"/>
      <c r="AQ16" s="130" t="str">
        <f t="shared" si="18"/>
        <v/>
      </c>
      <c r="AR16" s="147"/>
      <c r="AS16" s="128">
        <f t="shared" si="19"/>
        <v>1</v>
      </c>
      <c r="AT16" s="129"/>
      <c r="AU16" s="130" t="str">
        <f t="shared" si="20"/>
        <v/>
      </c>
      <c r="AV16" s="131"/>
      <c r="AW16" s="132" t="str">
        <f t="shared" si="21"/>
        <v/>
      </c>
      <c r="AX16" s="131"/>
      <c r="AY16" s="128">
        <f t="shared" si="22"/>
        <v>1</v>
      </c>
      <c r="AZ16" s="129"/>
      <c r="BA16" s="130" t="str">
        <f t="shared" si="23"/>
        <v/>
      </c>
      <c r="BB16" s="131"/>
      <c r="BC16" s="130" t="str">
        <f t="shared" si="24"/>
        <v/>
      </c>
      <c r="BD16" s="147"/>
      <c r="BE16" s="128">
        <f t="shared" si="25"/>
        <v>1</v>
      </c>
      <c r="BF16" s="129"/>
      <c r="BG16" s="130" t="str">
        <f t="shared" si="26"/>
        <v/>
      </c>
      <c r="BH16" s="131"/>
      <c r="BI16" s="132" t="str">
        <f t="shared" si="27"/>
        <v/>
      </c>
      <c r="BJ16" s="131"/>
      <c r="BK16" s="128">
        <f t="shared" si="28"/>
        <v>1</v>
      </c>
      <c r="BL16" s="129"/>
      <c r="BM16" s="130" t="str">
        <f t="shared" si="29"/>
        <v/>
      </c>
      <c r="BN16" s="131"/>
      <c r="BO16" s="130" t="str">
        <f t="shared" si="30"/>
        <v/>
      </c>
      <c r="BP16" s="147"/>
      <c r="BQ16" s="25"/>
      <c r="BR16" s="136" t="str">
        <f>IF(CG14=13,CONCATENATE("Stillingen efter ",A1,":"),CONCATENATE("Stillingen efter ",DB!D1,". runde",":"))</f>
        <v>Stillingen efter 17. runde:</v>
      </c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29">
        <f>CH21/CI21</f>
        <v>6.7894736842105265</v>
      </c>
      <c r="CH16" s="16">
        <f>IF(AM32="",DB28,0)</f>
        <v>7</v>
      </c>
      <c r="CI16" s="16">
        <f>IF(AM32="",1,0)</f>
        <v>1</v>
      </c>
      <c r="CJ16" s="16" t="str">
        <f>IF(AN26=DB!K48,DB!W48,IF(AN26=DB!K49,DB!W49,IF(AN26=DB!K50,DB!W50,IF(AN26=DB!K51,DB!W51,IF(AN26=DB!K52,DB!W52,IF(AN26=DB!K53,DB!W53,IF(AN26=DB!K54,DB!W54,IF(AN26=DB!K55,DB!W55,CK16))))))))</f>
        <v/>
      </c>
      <c r="CK16" s="16" t="str">
        <f>IF(AN26=DB!K56,DB!W56,IF(AN26=DB!K57,DB!W57,IF(AN26=DB!K58,DB!W58,IF(AN26=DB!K59,DB!W59,IF(AN26=DB!K60,DB!W60,IF(AN26=DB!K61,DB!W61,IF(AN26=DB!K62,DB!W62,IF(AN26=DB!K63,DB!W63,CL16))))))))</f>
        <v/>
      </c>
      <c r="CL16" s="16" t="str">
        <f>IF(AN26=DB!K64,DB!W64,IF(AN26=DB!K65,DB!W65,IF(AN26=DB!K66,DB!W66,DB!W67)))</f>
        <v/>
      </c>
      <c r="CM16" s="16">
        <f>IF(J26=Rækker!B47,Rækker!B52,IF(J26=Rækker!D47,Rækker!D52,IF(J26=Rækker!F47,Rækker!F52,IF(J26=Rækker!H47,Rækker!H52,IF(J26=Rækker!J47,Rækker!J52,IF(J26=Rækker!L47,Rækker!L52,IF(J26=Rækker!N47,Rækker!N52,IF(J26=Rækker!P47,Rækker!P52,CN16))))))))</f>
        <v>2</v>
      </c>
      <c r="CN16" s="16">
        <f>IF(J26=Rækker!R47,Rækker!R52,IF(J26=Rækker!T47,Rækker!T52,IF(J26=Rækker!V47,Rækker!V52,IF(J26=Rækker!X47,Rækker!X52,IF(J26=Rækker!Z47,Rækker!Z52,IF(J26=Rækker!AB47,Rækker!AB52,IF(J26=Rækker!AD47,Rækker!AD52,IF(J26=Rækker!AF47,Rækker!AF52,CO16))))))))</f>
        <v>0</v>
      </c>
      <c r="CO16" s="16">
        <f>IF(J26=Rækker!AH47,Rækker!AH52,IF(J26=Rækker!AJ47,Rækker!AJ52,IF(J26=Rækker!AL47,Rækker!AL52,IF(J26=Rækker!AN47,Rækker!AN52,0))))</f>
        <v>0</v>
      </c>
      <c r="CP16" s="16">
        <f>IF(P26=Rækker!B47,Rækker!B52,IF(P26=Rækker!D47,Rækker!D52,IF(P26=Rækker!F47,Rækker!F52,IF(P26=Rækker!H47,Rækker!H52,IF(P26=Rækker!J47,Rækker!J52,IF(P26=Rækker!L47,Rækker!L52,IF(P26=Rækker!N47,Rækker!N52,IF(P26=Rækker!P47,Rækker!P52,CQ16))))))))</f>
        <v>2</v>
      </c>
      <c r="CQ16" s="16">
        <f>IF(P26=Rækker!R47,Rækker!R52,IF(P26=Rækker!T47,Rækker!T52,IF(P26=Rækker!V47,Rækker!V52,IF(P26=Rækker!X47,Rækker!X52,IF(P26=Rækker!Z47,Rækker!Z52,IF(P26=Rækker!AB47,Rækker!AB52,IF(P26=Rækker!AD47,Rækker!AD52,IF(P26=Rækker!AF47,Rækker!AF52,CR16))))))))</f>
        <v>2</v>
      </c>
      <c r="CR16" s="16">
        <f>IF(P26=Rækker!AH47,Rækker!AH52,IF(P26=Rækker!AJ47,Rækker!AJ52,IF(P26=Rækker!AL47,Rækker!AL52,IF(P26=Rækker!AN47,Rækker!AN52,0))))</f>
        <v>0</v>
      </c>
      <c r="CS16" s="16">
        <f>IF(V26=Rækker!B47,Rækker!B52,IF(V26=Rækker!D47,Rækker!D52,IF(V26=Rækker!F47,Rækker!F52,IF(V26=Rækker!H47,Rækker!H52,IF(V26=Rækker!J47,Rækker!J52,IF(V26=Rækker!L47,Rækker!L52,IF(V26=Rækker!N47,Rækker!N52,IF(V26=Rækker!P47,Rækker!P52,CT16))))))))</f>
        <v>2</v>
      </c>
      <c r="CT16" s="16">
        <f>IF(V26=Rækker!R47,Rækker!R52,IF(V26=Rækker!T47,Rækker!T52,IF(V26=Rækker!V47,Rækker!V52,IF(V26=Rækker!X47,Rækker!X52,IF(V26=Rækker!Z47,Rækker!Z52,IF(V26=Rækker!AB47,Rækker!AB52,IF(V26=Rækker!AD47,Rækker!AD52,IF(V26=Rækker!AF47,Rækker!AF52,CU16))))))))</f>
        <v>2</v>
      </c>
      <c r="CU16" s="16">
        <f>IF(V26=Rækker!AH47,Rækker!AH52,IF(V26=Rækker!AJ47,Rækker!AJ52,IF(V26=Rækker!AL47,Rækker!AL52,IF(V26=Rækker!AN47,Rækker!AN52,0))))</f>
        <v>2</v>
      </c>
      <c r="CV16" s="16">
        <f>IF(AB26=Rækker!B47,Rækker!B52,IF(AB26=Rækker!D47,Rækker!D52,IF(AB26=Rækker!F47,Rækker!F52,IF(AB26=Rækker!H47,Rækker!H52,IF(AB26=Rækker!J47,Rækker!J52,IF(AB26=Rækker!L47,Rækker!L52,IF(AB26=Rækker!N47,Rækker!N52,IF(AB26=Rækker!P47,Rækker!P52,CW16))))))))</f>
        <v>1</v>
      </c>
      <c r="CW16" s="16">
        <f>IF(AB26=Rækker!R47,Rækker!R52,IF(AB26=Rækker!T47,Rækker!T52,IF(AB26=Rækker!V47,Rækker!V52,IF(AB26=Rækker!X47,Rækker!X52,IF(AB26=Rækker!Z47,Rækker!Z52,IF(AB26=Rækker!AB47,Rækker!AB52,IF(AB26=Rækker!AD47,Rækker!AD52,IF(AB26=Rækker!AF47,Rækker!AF52,CX16))))))))</f>
        <v>1</v>
      </c>
      <c r="CX16" s="16">
        <f>IF(AB26=Rækker!AH47,Rækker!AH52,IF(AB26=Rækker!AJ47,Rækker!AJ52,IF(AB26=Rækker!AL47,Rækker!AL52,IF(AB26=Rækker!AN47,Rækker!AN52,0))))</f>
        <v>1</v>
      </c>
      <c r="CY16" s="16">
        <f>IF(AH26=Rækker!B47,Rækker!B52,IF(AH26=Rækker!D47,Rækker!D52,IF(AH26=Rækker!F47,Rækker!F52,IF(AH26=Rækker!H47,Rækker!H52,IF(AH26=Rækker!J47,Rækker!J52,IF(AH26=Rækker!L47,Rækker!L52,IF(AH26=Rækker!N47,Rækker!N52,IF(AH26=Rækker!P47,Rækker!P52,CZ16))))))))</f>
        <v>2</v>
      </c>
      <c r="CZ16" s="16">
        <f>IF(AH26=Rækker!R47,Rækker!R52,IF(AH26=Rækker!T47,Rækker!T52,IF(AH26=Rækker!V47,Rækker!V52,IF(AH26=Rækker!X47,Rækker!X52,IF(AH26=Rækker!Z47,Rækker!Z52,IF(AH26=Rækker!AB47,Rækker!AB52,IF(AH26=Rækker!AD47,Rækker!AD52,IF(AH26=Rækker!AF47,Rækker!AF52,DA16))))))))</f>
        <v>2</v>
      </c>
      <c r="DA16" s="16">
        <f>IF(AH26=Rækker!AH47,Rækker!AH52,IF(AH26=Rækker!AJ47,Rækker!AJ52,IF(AH26=Rækker!AL47,Rækker!AL52,IF(AH26=Rækker!AN47,Rækker!AN52,0))))</f>
        <v>0</v>
      </c>
      <c r="DB16" s="16">
        <f>IF(AN26=Rækker!B47,Rækker!B52,IF(AN26=Rækker!D47,Rækker!D52,IF(AN26=Rækker!F47,Rækker!F52,IF(AN26=Rækker!H47,Rækker!H52,IF(AN26=Rækker!J47,Rækker!J52,IF(AN26=Rækker!L47,Rækker!L52,IF(AN26=Rækker!N47,Rækker!N52,IF(AN26=Rækker!P47,Rækker!P52,DC16))))))))</f>
        <v>2</v>
      </c>
      <c r="DC16" s="16">
        <f>IF(AN26=Rækker!R47,Rækker!R52,IF(AN26=Rækker!T47,Rækker!T52,IF(AN26=Rækker!V47,Rækker!V52,IF(AN26=Rækker!X47,Rækker!X52,IF(AN26=Rækker!Z47,Rækker!Z52,IF(AN26=Rækker!AB47,Rækker!AB52,IF(AN26=Rækker!AD47,Rækker!AD52,IF(AN26=Rækker!AF47,Rækker!AF52,DD16))))))))</f>
        <v>2</v>
      </c>
      <c r="DD16" s="16">
        <f>IF(AN26=Rækker!AH47,Rækker!AH52,IF(AN26=Rækker!AJ47,Rækker!AJ52,IF(AN26=Rækker!AL47,Rækker!AL52,IF(AN26=Rækker!AN47,Rækker!AN52,0))))</f>
        <v>0</v>
      </c>
      <c r="DE16" s="16">
        <f>IF(AT26=Rækker!B47,Rækker!B52,IF(AT26=Rækker!D47,Rækker!D52,IF(AT26=Rækker!F47,Rækker!F52,IF(AT26=Rækker!H47,Rækker!H52,IF(AT26=Rækker!J47,Rækker!J52,IF(AT26=Rækker!L47,Rækker!L52,IF(AT26=Rækker!N47,Rækker!N52,IF(AT26=Rækker!P47,Rækker!P52,DF16))))))))</f>
        <v>0</v>
      </c>
      <c r="DF16" s="16">
        <f>IF(AT26=Rækker!R47,Rækker!R52,IF(AT26=Rækker!T47,Rækker!T52,IF(AT26=Rækker!V47,Rækker!V52,IF(AT26=Rækker!X47,Rækker!X52,IF(AT26=Rækker!Z47,Rækker!Z52,IF(AT26=Rækker!AB47,Rækker!AB52,IF(AT26=Rækker!AD47,Rækker!AD52,IF(AT26=Rækker!AF47,Rækker!AF52,DG16))))))))</f>
        <v>0</v>
      </c>
      <c r="DG16" s="16">
        <f>IF(AT26=Rækker!AH47,Rækker!AH52,IF(AT26=Rækker!AJ47,Rækker!AJ52,IF(AT26=Rækker!AL47,Rækker!AL52,IF(AT26=Rækker!AN47,Rækker!AN52,0))))</f>
        <v>0</v>
      </c>
      <c r="DH16" s="16">
        <f>IF(AZ26=Rækker!B47,Rækker!B52,IF(AZ26=Rækker!D47,Rækker!D52,IF(AZ26=Rækker!F47,Rækker!F52,IF(AZ26=Rækker!H47,Rækker!H52,IF(AZ26=Rækker!J47,Rækker!J52,IF(AZ26=Rækker!L47,Rækker!L52,IF(AZ26=Rækker!N47,Rækker!N52,IF(AZ26=Rækker!P47,Rækker!P52,DI16))))))))</f>
        <v>2</v>
      </c>
      <c r="DI16" s="16">
        <f>IF(AZ26=Rækker!R47,Rækker!R52,IF(AZ26=Rækker!T47,Rækker!T52,IF(AZ26=Rækker!V47,Rækker!V52,IF(AZ26=Rækker!X47,Rækker!X52,IF(AZ26=Rækker!Z47,Rækker!Z52,IF(AZ26=Rækker!AB47,Rækker!AB52,IF(AZ26=Rækker!AD47,Rækker!AD52,IF(AZ26=Rækker!AF47,Rækker!AF52,DJ16))))))))</f>
        <v>0</v>
      </c>
      <c r="DJ16" s="16">
        <f>IF(AZ26=Rækker!AH47,Rækker!AH52,IF(AZ26=Rækker!AJ47,Rækker!AJ52,IF(AZ26=Rækker!AL47,Rækker!AL52,IF(AZ26=Rækker!AN47,Rækker!AN52,0))))</f>
        <v>0</v>
      </c>
      <c r="DK16" s="16">
        <f>IF(BF26=Rækker!B47,Rækker!B52,IF(BF26=Rækker!D47,Rækker!D52,IF(BF26=Rækker!F47,Rækker!F52,IF(BF26=Rækker!H47,Rækker!H52,IF(BF26=Rækker!J47,Rækker!J52,IF(BF26=Rækker!L47,Rækker!L52,IF(BF26=Rækker!N47,Rækker!N52,IF(BF26=Rækker!P47,Rækker!P52,DL16))))))))</f>
        <v>2</v>
      </c>
      <c r="DL16" s="16">
        <f>IF(BF26=Rækker!R47,Rækker!R52,IF(BF26=Rækker!T47,Rækker!T52,IF(BF26=Rækker!V47,Rækker!V52,IF(BF26=Rækker!X47,Rækker!X52,IF(BF26=Rækker!Z47,Rækker!Z52,IF(BF26=Rækker!AB47,Rækker!AB52,IF(BF26=Rækker!AD47,Rækker!AD52,IF(BF26=Rækker!AF47,Rækker!AF52,DM16))))))))</f>
        <v>0</v>
      </c>
      <c r="DM16" s="16">
        <f>IF(BF26=Rækker!AH47,Rækker!AH52,IF(BF26=Rækker!AJ47,Rækker!AJ52,IF(BF26=Rækker!AL47,Rækker!AL52,IF(BF26=Rækker!AN47,Rækker!AN52,0))))</f>
        <v>0</v>
      </c>
      <c r="DN16" s="16">
        <f>IF(BL26=Rækker!B47,Rækker!B52,IF(BL26=Rækker!D47,Rækker!D52,IF(BL26=Rækker!F47,Rækker!F52,IF(BL26=Rækker!H47,Rækker!H52,IF(BL26=Rækker!J47,Rækker!J52,IF(BL26=Rækker!L47,Rækker!L52,IF(BL26=Rækker!N47,Rækker!N52,IF(BL26=Rækker!P47,Rækker!P52,DO16))))))))</f>
        <v>2</v>
      </c>
      <c r="DO16" s="16">
        <f>IF(BL26=Rækker!R47,Rækker!R52,IF(BL26=Rækker!T47,Rækker!T52,IF(BL26=Rækker!V47,Rækker!V52,IF(BL26=Rækker!X47,Rækker!X52,IF(BL26=Rækker!Z47,Rækker!Z52,IF(BL26=Rækker!AB47,Rækker!AB52,IF(BL26=Rækker!AD47,Rækker!AD52,IF(BL26=Rækker!AF47,Rækker!AF52,DP16))))))))</f>
        <v>2</v>
      </c>
      <c r="DP16" s="16">
        <f>IF(BL26=Rækker!AH47,Rækker!AH52,IF(BL26=Rækker!AJ47,Rækker!AJ52,IF(BL26=Rækker!AL47,Rækker!AL52,IF(BL26=Rækker!AN47,Rækker!AN52,0))))</f>
        <v>2</v>
      </c>
    </row>
    <row r="17" spans="1:120" ht="14.45" customHeight="1" x14ac:dyDescent="0.15">
      <c r="A17" s="60"/>
      <c r="B17" s="62" t="s">
        <v>64</v>
      </c>
      <c r="C17" s="91" t="str">
        <f>CONCATENATE(Kampe!B11," - ",Kampe!D11,"..........................................................................................")</f>
        <v>Queens Park R - Derby..........................................................................................</v>
      </c>
      <c r="D17" s="91"/>
      <c r="E17" s="91"/>
      <c r="F17" s="92"/>
      <c r="G17" s="61" t="s">
        <v>74</v>
      </c>
      <c r="H17" s="39">
        <f>IF('1. Division'!H17&lt;&gt;"",'1. Division'!H17,"")</f>
        <v>2</v>
      </c>
      <c r="I17" s="160">
        <f t="shared" si="1"/>
        <v>1</v>
      </c>
      <c r="J17" s="161"/>
      <c r="K17" s="162" t="str">
        <f t="shared" si="2"/>
        <v/>
      </c>
      <c r="L17" s="161"/>
      <c r="M17" s="162" t="str">
        <f t="shared" si="3"/>
        <v/>
      </c>
      <c r="N17" s="163"/>
      <c r="O17" s="164" t="str">
        <f t="shared" si="4"/>
        <v/>
      </c>
      <c r="P17" s="161"/>
      <c r="Q17" s="162" t="str">
        <f t="shared" si="5"/>
        <v/>
      </c>
      <c r="R17" s="161"/>
      <c r="S17" s="162">
        <f t="shared" si="6"/>
        <v>2</v>
      </c>
      <c r="T17" s="163"/>
      <c r="U17" s="140" t="str">
        <f t="shared" si="7"/>
        <v/>
      </c>
      <c r="V17" s="141"/>
      <c r="W17" s="142" t="str">
        <f t="shared" si="8"/>
        <v/>
      </c>
      <c r="X17" s="143"/>
      <c r="Y17" s="144">
        <f t="shared" si="9"/>
        <v>2</v>
      </c>
      <c r="Z17" s="143"/>
      <c r="AA17" s="140">
        <f t="shared" si="10"/>
        <v>1</v>
      </c>
      <c r="AB17" s="141"/>
      <c r="AC17" s="142" t="str">
        <f t="shared" si="11"/>
        <v/>
      </c>
      <c r="AD17" s="143"/>
      <c r="AE17" s="142" t="str">
        <f t="shared" si="12"/>
        <v/>
      </c>
      <c r="AF17" s="148"/>
      <c r="AG17" s="140" t="str">
        <f t="shared" si="13"/>
        <v/>
      </c>
      <c r="AH17" s="141"/>
      <c r="AI17" s="142" t="str">
        <f t="shared" si="14"/>
        <v/>
      </c>
      <c r="AJ17" s="143"/>
      <c r="AK17" s="144">
        <f t="shared" si="15"/>
        <v>2</v>
      </c>
      <c r="AL17" s="143"/>
      <c r="AM17" s="140" t="str">
        <f t="shared" si="16"/>
        <v/>
      </c>
      <c r="AN17" s="141"/>
      <c r="AO17" s="142" t="str">
        <f t="shared" si="17"/>
        <v>X</v>
      </c>
      <c r="AP17" s="143"/>
      <c r="AQ17" s="142" t="str">
        <f t="shared" si="18"/>
        <v/>
      </c>
      <c r="AR17" s="148"/>
      <c r="AS17" s="140">
        <f t="shared" si="19"/>
        <v>1</v>
      </c>
      <c r="AT17" s="141"/>
      <c r="AU17" s="142" t="str">
        <f t="shared" si="20"/>
        <v/>
      </c>
      <c r="AV17" s="143"/>
      <c r="AW17" s="144" t="str">
        <f t="shared" si="21"/>
        <v/>
      </c>
      <c r="AX17" s="143"/>
      <c r="AY17" s="140" t="str">
        <f t="shared" si="22"/>
        <v/>
      </c>
      <c r="AZ17" s="141"/>
      <c r="BA17" s="142" t="str">
        <f t="shared" si="23"/>
        <v/>
      </c>
      <c r="BB17" s="143"/>
      <c r="BC17" s="142">
        <f t="shared" si="24"/>
        <v>2</v>
      </c>
      <c r="BD17" s="148"/>
      <c r="BE17" s="140" t="str">
        <f t="shared" si="25"/>
        <v/>
      </c>
      <c r="BF17" s="141"/>
      <c r="BG17" s="142" t="str">
        <f t="shared" si="26"/>
        <v/>
      </c>
      <c r="BH17" s="143"/>
      <c r="BI17" s="144">
        <f t="shared" si="27"/>
        <v>2</v>
      </c>
      <c r="BJ17" s="143"/>
      <c r="BK17" s="140">
        <f t="shared" si="28"/>
        <v>1</v>
      </c>
      <c r="BL17" s="141"/>
      <c r="BM17" s="142" t="str">
        <f t="shared" si="29"/>
        <v/>
      </c>
      <c r="BN17" s="143"/>
      <c r="BO17" s="142" t="str">
        <f t="shared" si="30"/>
        <v/>
      </c>
      <c r="BP17" s="148"/>
      <c r="BQ17" s="25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30">
        <f>ROUND(CG16,0)</f>
        <v>7</v>
      </c>
      <c r="CH17" s="16">
        <f>IF(AS32="",DE28,0)</f>
        <v>0</v>
      </c>
      <c r="CI17" s="16">
        <f>IF(AS32="",1,0)</f>
        <v>0</v>
      </c>
      <c r="CJ17" s="16" t="str">
        <f>IF(AT26=DB!K48,DB!W48,IF(AT26=DB!K49,DB!W49,IF(AT26=DB!K50,DB!W50,IF(AT26=DB!K51,DB!W51,IF(AT26=DB!K52,DB!W52,IF(AT26=DB!K53,DB!W53,IF(AT26=DB!K54,DB!W54,IF(AT26=DB!K55,DB!W55,CK17))))))))</f>
        <v>Res 1</v>
      </c>
      <c r="CK17" s="16" t="str">
        <f>IF(AT26=DB!K56,DB!W56,IF(AT26=DB!K57,DB!W57,IF(AT26=DB!K58,DB!W58,IF(AT26=DB!K59,DB!W59,IF(AT26=DB!K60,DB!W60,IF(AT26=DB!K61,DB!W61,IF(AT26=DB!K62,DB!W62,IF(AT26=DB!K63,DB!W63,CL17))))))))</f>
        <v/>
      </c>
      <c r="CL17" s="16" t="str">
        <f>IF(AT26=DB!K64,DB!W64,IF(AT26=DB!K65,DB!W65,IF(AT26=DB!K66,DB!W66,DB!W67)))</f>
        <v/>
      </c>
      <c r="CM17" s="16" t="str">
        <f>IF(J26=Rækker!B47,Rækker!B53,IF(J26=Rækker!D47,Rækker!D53,IF(J26=Rækker!F47,Rækker!F53,IF(J26=Rækker!H47,Rækker!H53,IF(J26=Rækker!J47,Rækker!J53,IF(J26=Rækker!L47,Rækker!L53,IF(J26=Rækker!N47,Rækker!N53,IF(J26=Rækker!P47,Rækker!P53,CN17))))))))</f>
        <v>x</v>
      </c>
      <c r="CN17" s="16">
        <f>IF(J26=Rækker!R47,Rækker!R53,IF(J26=Rækker!T47,Rækker!T53,IF(J26=Rækker!V47,Rækker!V53,IF(J26=Rækker!X47,Rækker!X53,IF(J26=Rækker!Z47,Rækker!Z53,IF(J26=Rækker!AB47,Rækker!AB53,IF(J26=Rækker!AD47,Rækker!AD53,IF(J26=Rækker!AF47,Rækker!AF53,CO17))))))))</f>
        <v>0</v>
      </c>
      <c r="CO17" s="16">
        <f>IF(J26=Rækker!AH47,Rækker!AH53,IF(J26=Rækker!AJ47,Rækker!AJ53,IF(J26=Rækker!AL47,Rækker!AL53,IF(J26=Rækker!AN47,Rækker!AN53,0))))</f>
        <v>0</v>
      </c>
      <c r="CP17" s="16">
        <f>IF(P26=Rækker!B47,Rækker!B53,IF(P26=Rækker!D47,Rækker!D53,IF(P26=Rækker!F47,Rækker!F53,IF(P26=Rækker!H47,Rækker!H53,IF(P26=Rækker!J47,Rækker!J53,IF(P26=Rækker!L47,Rækker!L53,IF(P26=Rækker!N47,Rækker!N53,IF(P26=Rækker!P47,Rækker!P53,CQ17))))))))</f>
        <v>1</v>
      </c>
      <c r="CQ17" s="16">
        <f>IF(P26=Rækker!R47,Rækker!R53,IF(P26=Rækker!T47,Rækker!T53,IF(P26=Rækker!V47,Rækker!V53,IF(P26=Rækker!X47,Rækker!X53,IF(P26=Rækker!Z47,Rækker!Z53,IF(P26=Rækker!AB47,Rækker!AB53,IF(P26=Rækker!AD47,Rækker!AD53,IF(P26=Rækker!AF47,Rækker!AF53,CR17))))))))</f>
        <v>1</v>
      </c>
      <c r="CR17" s="16">
        <f>IF(P26=Rækker!AH47,Rækker!AH53,IF(P26=Rækker!AJ47,Rækker!AJ53,IF(P26=Rækker!AL47,Rækker!AL53,IF(P26=Rækker!AN47,Rækker!AN53,0))))</f>
        <v>0</v>
      </c>
      <c r="CS17" s="16">
        <f>IF(V26=Rækker!B47,Rækker!B53,IF(V26=Rækker!D47,Rækker!D53,IF(V26=Rækker!F47,Rækker!F53,IF(V26=Rækker!H47,Rækker!H53,IF(V26=Rækker!J47,Rækker!J53,IF(V26=Rækker!L47,Rækker!L53,IF(V26=Rækker!N47,Rækker!N53,IF(V26=Rækker!P47,Rækker!P53,CT17))))))))</f>
        <v>1</v>
      </c>
      <c r="CT17" s="16">
        <f>IF(V26=Rækker!R47,Rækker!R53,IF(V26=Rækker!T47,Rækker!T53,IF(V26=Rækker!V47,Rækker!V53,IF(V26=Rækker!X47,Rækker!X53,IF(V26=Rækker!Z47,Rækker!Z53,IF(V26=Rækker!AB47,Rækker!AB53,IF(V26=Rækker!AD47,Rækker!AD53,IF(V26=Rækker!AF47,Rækker!AF53,CU17))))))))</f>
        <v>1</v>
      </c>
      <c r="CU17" s="16">
        <f>IF(V26=Rækker!AH47,Rækker!AH53,IF(V26=Rækker!AJ47,Rækker!AJ53,IF(V26=Rækker!AL47,Rækker!AL53,IF(V26=Rækker!AN47,Rækker!AN53,0))))</f>
        <v>1</v>
      </c>
      <c r="CV17" s="16" t="str">
        <f>IF(AB26=Rækker!B47,Rækker!B53,IF(AB26=Rækker!D47,Rækker!D53,IF(AB26=Rækker!F47,Rækker!F53,IF(AB26=Rækker!H47,Rækker!H53,IF(AB26=Rækker!J47,Rækker!J53,IF(AB26=Rækker!L47,Rækker!L53,IF(AB26=Rækker!N47,Rækker!N53,IF(AB26=Rækker!P47,Rækker!P53,CW17))))))))</f>
        <v>x</v>
      </c>
      <c r="CW17" s="16" t="str">
        <f>IF(AB26=Rækker!R47,Rækker!R53,IF(AB26=Rækker!T47,Rækker!T53,IF(AB26=Rækker!V47,Rækker!V53,IF(AB26=Rækker!X47,Rækker!X53,IF(AB26=Rækker!Z47,Rækker!Z53,IF(AB26=Rækker!AB47,Rækker!AB53,IF(AB26=Rækker!AD47,Rækker!AD53,IF(AB26=Rækker!AF47,Rækker!AF53,CX17))))))))</f>
        <v>x</v>
      </c>
      <c r="CX17" s="16" t="str">
        <f>IF(AB26=Rækker!AH47,Rækker!AH53,IF(AB26=Rækker!AJ47,Rækker!AJ53,IF(AB26=Rækker!AL47,Rækker!AL53,IF(AB26=Rækker!AN47,Rækker!AN53,0))))</f>
        <v>x</v>
      </c>
      <c r="CY17" s="16">
        <f>IF(AH26=Rækker!B47,Rækker!B53,IF(AH26=Rækker!D47,Rækker!D53,IF(AH26=Rækker!F47,Rækker!F53,IF(AH26=Rækker!H47,Rækker!H53,IF(AH26=Rækker!J47,Rækker!J53,IF(AH26=Rækker!L47,Rækker!L53,IF(AH26=Rækker!N47,Rækker!N53,IF(AH26=Rækker!P47,Rækker!P53,CZ17))))))))</f>
        <v>1</v>
      </c>
      <c r="CZ17" s="16">
        <f>IF(AH26=Rækker!R47,Rækker!R53,IF(AH26=Rækker!T47,Rækker!T53,IF(AH26=Rækker!V47,Rækker!V53,IF(AH26=Rækker!X47,Rækker!X53,IF(AH26=Rækker!Z47,Rækker!Z53,IF(AH26=Rækker!AB47,Rækker!AB53,IF(AH26=Rækker!AD47,Rækker!AD53,IF(AH26=Rækker!AF47,Rækker!AF53,DA17))))))))</f>
        <v>1</v>
      </c>
      <c r="DA17" s="16">
        <f>IF(AH26=Rækker!AH47,Rækker!AH53,IF(AH26=Rækker!AJ47,Rækker!AJ53,IF(AH26=Rækker!AL47,Rækker!AL53,IF(AH26=Rækker!AN47,Rækker!AN53,0))))</f>
        <v>0</v>
      </c>
      <c r="DB17" s="16" t="str">
        <f>IF(AN26=Rækker!B47,Rækker!B53,IF(AN26=Rækker!D47,Rækker!D53,IF(AN26=Rækker!F47,Rækker!F53,IF(AN26=Rækker!H47,Rækker!H53,IF(AN26=Rækker!J47,Rækker!J53,IF(AN26=Rækker!L47,Rækker!L53,IF(AN26=Rækker!N47,Rækker!N53,IF(AN26=Rækker!P47,Rækker!P53,DC17))))))))</f>
        <v>X</v>
      </c>
      <c r="DC17" s="16" t="str">
        <f>IF(AN26=Rækker!R47,Rækker!R53,IF(AN26=Rækker!T47,Rækker!T53,IF(AN26=Rækker!V47,Rækker!V53,IF(AN26=Rækker!X47,Rækker!X53,IF(AN26=Rækker!Z47,Rækker!Z53,IF(AN26=Rækker!AB47,Rækker!AB53,IF(AN26=Rækker!AD47,Rækker!AD53,IF(AN26=Rækker!AF47,Rækker!AF53,DD17))))))))</f>
        <v>X</v>
      </c>
      <c r="DD17" s="16">
        <f>IF(AN26=Rækker!AH47,Rækker!AH53,IF(AN26=Rækker!AJ47,Rækker!AJ53,IF(AN26=Rækker!AL47,Rækker!AL53,IF(AN26=Rækker!AN47,Rækker!AN53,0))))</f>
        <v>0</v>
      </c>
      <c r="DE17" s="16">
        <f>IF(AT26=Rækker!B47,Rækker!B53,IF(AT26=Rækker!D47,Rækker!D53,IF(AT26=Rækker!F47,Rækker!F53,IF(AT26=Rækker!H47,Rækker!H53,IF(AT26=Rækker!J47,Rækker!J53,IF(AT26=Rækker!L47,Rækker!L53,IF(AT26=Rækker!N47,Rækker!N53,IF(AT26=Rækker!P47,Rækker!P53,DF17))))))))</f>
        <v>0</v>
      </c>
      <c r="DF17" s="16">
        <f>IF(AT26=Rækker!R47,Rækker!R53,IF(AT26=Rækker!T47,Rækker!T53,IF(AT26=Rækker!V47,Rækker!V53,IF(AT26=Rækker!X47,Rækker!X53,IF(AT26=Rækker!Z47,Rækker!Z53,IF(AT26=Rækker!AB47,Rækker!AB53,IF(AT26=Rækker!AD47,Rækker!AD53,IF(AT26=Rækker!AF47,Rækker!AF53,DG17))))))))</f>
        <v>0</v>
      </c>
      <c r="DG17" s="16">
        <f>IF(AT26=Rækker!AH47,Rækker!AH53,IF(AT26=Rækker!AJ47,Rækker!AJ53,IF(AT26=Rækker!AL47,Rækker!AL53,IF(AT26=Rækker!AN47,Rækker!AN53,0))))</f>
        <v>0</v>
      </c>
      <c r="DH17" s="16">
        <f>IF(AZ26=Rækker!B47,Rækker!B53,IF(AZ26=Rækker!D47,Rækker!D53,IF(AZ26=Rækker!F47,Rækker!F53,IF(AZ26=Rækker!H47,Rækker!H53,IF(AZ26=Rækker!J47,Rækker!J53,IF(AZ26=Rækker!L47,Rækker!L53,IF(AZ26=Rækker!N47,Rækker!N53,IF(AZ26=Rækker!P47,Rækker!P53,DI17))))))))</f>
        <v>1</v>
      </c>
      <c r="DI17" s="16">
        <f>IF(AZ26=Rækker!R47,Rækker!R53,IF(AZ26=Rækker!T47,Rækker!T53,IF(AZ26=Rækker!V47,Rækker!V53,IF(AZ26=Rækker!X47,Rækker!X53,IF(AZ26=Rækker!Z47,Rækker!Z53,IF(AZ26=Rækker!AB47,Rækker!AB53,IF(AZ26=Rækker!AD47,Rækker!AD53,IF(AZ26=Rækker!AF47,Rækker!AF53,DJ17))))))))</f>
        <v>0</v>
      </c>
      <c r="DJ17" s="16">
        <f>IF(AZ26=Rækker!AH47,Rækker!AH53,IF(AZ26=Rækker!AJ47,Rækker!AJ53,IF(AZ26=Rækker!AL47,Rækker!AL53,IF(AZ26=Rækker!AN47,Rækker!AN53,0))))</f>
        <v>0</v>
      </c>
      <c r="DK17" s="16">
        <f>IF(BF26=Rækker!B47,Rækker!B53,IF(BF26=Rækker!D47,Rækker!D53,IF(BF26=Rækker!F47,Rækker!F53,IF(BF26=Rækker!H47,Rækker!H53,IF(BF26=Rækker!J47,Rækker!J53,IF(BF26=Rækker!L47,Rækker!L53,IF(BF26=Rækker!N47,Rækker!N53,IF(BF26=Rækker!P47,Rækker!P53,DL17))))))))</f>
        <v>1</v>
      </c>
      <c r="DL17" s="16">
        <f>IF(BF26=Rækker!R47,Rækker!R53,IF(BF26=Rækker!T47,Rækker!T53,IF(BF26=Rækker!V47,Rækker!V53,IF(BF26=Rækker!X47,Rækker!X53,IF(BF26=Rækker!Z47,Rækker!Z53,IF(BF26=Rækker!AB47,Rækker!AB53,IF(BF26=Rækker!AD47,Rækker!AD53,IF(BF26=Rækker!AF47,Rækker!AF53,DM17))))))))</f>
        <v>0</v>
      </c>
      <c r="DM17" s="16">
        <f>IF(BF26=Rækker!AH47,Rækker!AH53,IF(BF26=Rækker!AJ47,Rækker!AJ53,IF(BF26=Rækker!AL47,Rækker!AL53,IF(BF26=Rækker!AN47,Rækker!AN53,0))))</f>
        <v>0</v>
      </c>
      <c r="DN17" s="16">
        <f>IF(BL26=Rækker!B47,Rækker!B53,IF(BL26=Rækker!D47,Rækker!D53,IF(BL26=Rækker!F47,Rækker!F53,IF(BL26=Rækker!H47,Rækker!H53,IF(BL26=Rækker!J47,Rækker!J53,IF(BL26=Rækker!L47,Rækker!L53,IF(BL26=Rækker!N47,Rækker!N53,IF(BL26=Rækker!P47,Rækker!P53,DO17))))))))</f>
        <v>1</v>
      </c>
      <c r="DO17" s="16">
        <f>IF(BL26=Rækker!R47,Rækker!R53,IF(BL26=Rækker!T47,Rækker!T53,IF(BL26=Rækker!V47,Rækker!V53,IF(BL26=Rækker!X47,Rækker!X53,IF(BL26=Rækker!Z47,Rækker!Z53,IF(BL26=Rækker!AB47,Rækker!AB53,IF(BL26=Rækker!AD47,Rækker!AD53,IF(BL26=Rækker!AF47,Rækker!AF53,DP17))))))))</f>
        <v>1</v>
      </c>
      <c r="DP17" s="16">
        <f>IF(BL26=Rækker!AH47,Rækker!AH53,IF(BL26=Rækker!AJ47,Rækker!AJ53,IF(BL26=Rækker!AL47,Rækker!AL53,IF(BL26=Rækker!AN47,Rækker!AN53,0))))</f>
        <v>1</v>
      </c>
    </row>
    <row r="18" spans="1:120" ht="14.45" customHeight="1" thickBot="1" x14ac:dyDescent="0.2">
      <c r="A18" s="60"/>
      <c r="B18" s="62" t="s">
        <v>65</v>
      </c>
      <c r="C18" s="91" t="str">
        <f>CONCATENATE(Kampe!B12," - ",Kampe!D12,"..........................................................................................")</f>
        <v>Sheffield U - Preston..........................................................................................</v>
      </c>
      <c r="D18" s="91"/>
      <c r="E18" s="91"/>
      <c r="F18" s="92"/>
      <c r="G18" s="61" t="s">
        <v>74</v>
      </c>
      <c r="H18" s="40">
        <f>IF('1. Division'!H18&lt;&gt;"",'1. Division'!H18,"")</f>
        <v>2</v>
      </c>
      <c r="I18" s="119">
        <f t="shared" si="1"/>
        <v>1</v>
      </c>
      <c r="J18" s="120"/>
      <c r="K18" s="122" t="str">
        <f t="shared" si="2"/>
        <v/>
      </c>
      <c r="L18" s="120"/>
      <c r="M18" s="122" t="str">
        <f t="shared" si="3"/>
        <v/>
      </c>
      <c r="N18" s="123"/>
      <c r="O18" s="124">
        <f t="shared" si="4"/>
        <v>1</v>
      </c>
      <c r="P18" s="120"/>
      <c r="Q18" s="122" t="str">
        <f t="shared" si="5"/>
        <v/>
      </c>
      <c r="R18" s="120"/>
      <c r="S18" s="122" t="str">
        <f t="shared" si="6"/>
        <v/>
      </c>
      <c r="T18" s="123"/>
      <c r="U18" s="124">
        <f t="shared" si="7"/>
        <v>1</v>
      </c>
      <c r="V18" s="125"/>
      <c r="W18" s="122" t="str">
        <f t="shared" si="8"/>
        <v/>
      </c>
      <c r="X18" s="120"/>
      <c r="Y18" s="119" t="str">
        <f t="shared" si="9"/>
        <v/>
      </c>
      <c r="Z18" s="120"/>
      <c r="AA18" s="124">
        <f t="shared" si="10"/>
        <v>1</v>
      </c>
      <c r="AB18" s="125"/>
      <c r="AC18" s="122" t="str">
        <f t="shared" si="11"/>
        <v/>
      </c>
      <c r="AD18" s="120"/>
      <c r="AE18" s="122" t="str">
        <f t="shared" si="12"/>
        <v/>
      </c>
      <c r="AF18" s="123"/>
      <c r="AG18" s="124">
        <f t="shared" si="13"/>
        <v>1</v>
      </c>
      <c r="AH18" s="125"/>
      <c r="AI18" s="122" t="str">
        <f t="shared" si="14"/>
        <v/>
      </c>
      <c r="AJ18" s="120"/>
      <c r="AK18" s="119" t="str">
        <f t="shared" si="15"/>
        <v/>
      </c>
      <c r="AL18" s="120"/>
      <c r="AM18" s="124">
        <f t="shared" si="16"/>
        <v>1</v>
      </c>
      <c r="AN18" s="125"/>
      <c r="AO18" s="122" t="str">
        <f t="shared" si="17"/>
        <v/>
      </c>
      <c r="AP18" s="120"/>
      <c r="AQ18" s="122" t="str">
        <f t="shared" si="18"/>
        <v/>
      </c>
      <c r="AR18" s="123"/>
      <c r="AS18" s="124">
        <f t="shared" si="19"/>
        <v>1</v>
      </c>
      <c r="AT18" s="125"/>
      <c r="AU18" s="122" t="str">
        <f t="shared" si="20"/>
        <v/>
      </c>
      <c r="AV18" s="120"/>
      <c r="AW18" s="119" t="str">
        <f t="shared" si="21"/>
        <v/>
      </c>
      <c r="AX18" s="120"/>
      <c r="AY18" s="124">
        <f t="shared" si="22"/>
        <v>1</v>
      </c>
      <c r="AZ18" s="125"/>
      <c r="BA18" s="122" t="str">
        <f t="shared" si="23"/>
        <v/>
      </c>
      <c r="BB18" s="120"/>
      <c r="BC18" s="122" t="str">
        <f t="shared" si="24"/>
        <v/>
      </c>
      <c r="BD18" s="123"/>
      <c r="BE18" s="124">
        <f t="shared" si="25"/>
        <v>1</v>
      </c>
      <c r="BF18" s="125"/>
      <c r="BG18" s="122" t="str">
        <f t="shared" si="26"/>
        <v/>
      </c>
      <c r="BH18" s="120"/>
      <c r="BI18" s="119" t="str">
        <f t="shared" si="27"/>
        <v/>
      </c>
      <c r="BJ18" s="120"/>
      <c r="BK18" s="124">
        <f t="shared" si="28"/>
        <v>1</v>
      </c>
      <c r="BL18" s="125"/>
      <c r="BM18" s="122" t="str">
        <f t="shared" si="29"/>
        <v/>
      </c>
      <c r="BN18" s="120"/>
      <c r="BO18" s="122" t="str">
        <f t="shared" si="30"/>
        <v/>
      </c>
      <c r="BP18" s="123"/>
      <c r="BQ18" s="25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8</v>
      </c>
      <c r="CI18" s="16">
        <f>IF(AY32="",1,0)</f>
        <v>1</v>
      </c>
      <c r="CJ18" s="16" t="str">
        <f>IF(AZ26=DB!K48,DB!W48,IF(AZ26=DB!K49,DB!W49,IF(AZ26=DB!K50,DB!W50,IF(AZ26=DB!K51,DB!W51,IF(AZ26=DB!K52,DB!W52,IF(AZ26=DB!K53,DB!W53,IF(AZ26=DB!K54,DB!W54,IF(AZ26=DB!K55,DB!W55,CK18))))))))</f>
        <v/>
      </c>
      <c r="CK18" s="16" t="str">
        <f>IF(AZ26=DB!K56,DB!W56,IF(AZ26=DB!K57,DB!W57,IF(AZ26=DB!K58,DB!W58,IF(AZ26=DB!K59,DB!W59,IF(AZ26=DB!K60,DB!W60,IF(AZ26=DB!K61,DB!W61,IF(AZ26=DB!K62,DB!W62,IF(AZ26=DB!K63,DB!W63,CL18))))))))</f>
        <v/>
      </c>
      <c r="CL18" s="16" t="str">
        <f>IF(AZ26=DB!K64,DB!W64,IF(AZ26=DB!K65,DB!W65,IF(AZ26=DB!K66,DB!W66,DB!W67)))</f>
        <v/>
      </c>
      <c r="CM18" s="16">
        <f>IF(J26=Rækker!B47,Rækker!B54,IF(J26=Rækker!D47,Rækker!D54,IF(J26=Rækker!F47,Rækker!F54,IF(J26=Rækker!H47,Rækker!H54,IF(J26=Rækker!J47,Rækker!J54,IF(J26=Rækker!L47,Rækker!L54,IF(J26=Rækker!N47,Rækker!N54,IF(J26=Rækker!P47,Rækker!P54,CN18))))))))</f>
        <v>1</v>
      </c>
      <c r="CN18" s="16">
        <f>IF(J26=Rækker!R47,Rækker!R54,IF(J26=Rækker!T47,Rækker!T54,IF(J26=Rækker!V47,Rækker!V54,IF(J26=Rækker!X47,Rækker!X54,IF(J26=Rækker!Z47,Rækker!Z54,IF(J26=Rækker!AB47,Rækker!AB54,IF(J26=Rækker!AD47,Rækker!AD54,IF(J26=Rækker!AF47,Rækker!AF54,CO18))))))))</f>
        <v>0</v>
      </c>
      <c r="CO18" s="16">
        <f>IF(J26=Rækker!AH47,Rækker!AH54,IF(J26=Rækker!AJ47,Rækker!AJ54,IF(J26=Rækker!AL47,Rækker!AL54,IF(J26=Rækker!AN47,Rækker!AN54,0))))</f>
        <v>0</v>
      </c>
      <c r="CP18" s="16">
        <f>IF(P26=Rækker!B47,Rækker!B54,IF(P26=Rækker!D47,Rækker!D54,IF(P26=Rækker!F47,Rækker!F54,IF(P26=Rækker!H47,Rækker!H54,IF(P26=Rækker!J47,Rækker!J54,IF(P26=Rækker!L47,Rækker!L54,IF(P26=Rækker!N47,Rækker!N54,IF(P26=Rækker!P47,Rækker!P54,CQ18))))))))</f>
        <v>1</v>
      </c>
      <c r="CQ18" s="16">
        <f>IF(P26=Rækker!R47,Rækker!R54,IF(P26=Rækker!T47,Rækker!T54,IF(P26=Rækker!V47,Rækker!V54,IF(P26=Rækker!X47,Rækker!X54,IF(P26=Rækker!Z47,Rækker!Z54,IF(P26=Rækker!AB47,Rækker!AB54,IF(P26=Rækker!AD47,Rækker!AD54,IF(P26=Rækker!AF47,Rækker!AF54,CR18))))))))</f>
        <v>1</v>
      </c>
      <c r="CR18" s="16">
        <f>IF(P26=Rækker!AH47,Rækker!AH54,IF(P26=Rækker!AJ47,Rækker!AJ54,IF(P26=Rækker!AL47,Rækker!AL54,IF(P26=Rækker!AN47,Rækker!AN54,0))))</f>
        <v>0</v>
      </c>
      <c r="CS18" s="16">
        <f>IF(V26=Rækker!B47,Rækker!B54,IF(V26=Rækker!D47,Rækker!D54,IF(V26=Rækker!F47,Rækker!F54,IF(V26=Rækker!H47,Rækker!H54,IF(V26=Rækker!J47,Rækker!J54,IF(V26=Rækker!L47,Rækker!L54,IF(V26=Rækker!N47,Rækker!N54,IF(V26=Rækker!P47,Rækker!P54,CT18))))))))</f>
        <v>1</v>
      </c>
      <c r="CT18" s="16">
        <f>IF(V26=Rækker!R47,Rækker!R54,IF(V26=Rækker!T47,Rækker!T54,IF(V26=Rækker!V47,Rækker!V54,IF(V26=Rækker!X47,Rækker!X54,IF(V26=Rækker!Z47,Rækker!Z54,IF(V26=Rækker!AB47,Rækker!AB54,IF(V26=Rækker!AD47,Rækker!AD54,IF(V26=Rækker!AF47,Rækker!AF54,CU18))))))))</f>
        <v>1</v>
      </c>
      <c r="CU18" s="16">
        <f>IF(V26=Rækker!AH47,Rækker!AH54,IF(V26=Rækker!AJ47,Rækker!AJ54,IF(V26=Rækker!AL47,Rækker!AL54,IF(V26=Rækker!AN47,Rækker!AN54,0))))</f>
        <v>1</v>
      </c>
      <c r="CV18" s="16">
        <f>IF(AB26=Rækker!B47,Rækker!B54,IF(AB26=Rækker!D47,Rækker!D54,IF(AB26=Rækker!F47,Rækker!F54,IF(AB26=Rækker!H47,Rækker!H54,IF(AB26=Rækker!J47,Rækker!J54,IF(AB26=Rækker!L47,Rækker!L54,IF(AB26=Rækker!N47,Rækker!N54,IF(AB26=Rækker!P47,Rækker!P54,CW18))))))))</f>
        <v>1</v>
      </c>
      <c r="CW18" s="16">
        <f>IF(AB26=Rækker!R47,Rækker!R54,IF(AB26=Rækker!T47,Rækker!T54,IF(AB26=Rækker!V47,Rækker!V54,IF(AB26=Rækker!X47,Rækker!X54,IF(AB26=Rækker!Z47,Rækker!Z54,IF(AB26=Rækker!AB47,Rækker!AB54,IF(AB26=Rækker!AD47,Rækker!AD54,IF(AB26=Rækker!AF47,Rækker!AF54,CX18))))))))</f>
        <v>1</v>
      </c>
      <c r="CX18" s="16">
        <f>IF(AB26=Rækker!AH47,Rækker!AH54,IF(AB26=Rækker!AJ47,Rækker!AJ54,IF(AB26=Rækker!AL47,Rækker!AL54,IF(AB26=Rækker!AN47,Rækker!AN54,0))))</f>
        <v>1</v>
      </c>
      <c r="CY18" s="16">
        <f>IF(AH26=Rækker!B47,Rækker!B54,IF(AH26=Rækker!D47,Rækker!D54,IF(AH26=Rækker!F47,Rækker!F54,IF(AH26=Rækker!H47,Rækker!H54,IF(AH26=Rækker!J47,Rækker!J54,IF(AH26=Rækker!L47,Rækker!L54,IF(AH26=Rækker!N47,Rækker!N54,IF(AH26=Rækker!P47,Rækker!P54,CZ18))))))))</f>
        <v>1</v>
      </c>
      <c r="CZ18" s="16">
        <f>IF(AH26=Rækker!R47,Rækker!R54,IF(AH26=Rækker!T47,Rækker!T54,IF(AH26=Rækker!V47,Rækker!V54,IF(AH26=Rækker!X47,Rækker!X54,IF(AH26=Rækker!Z47,Rækker!Z54,IF(AH26=Rækker!AB47,Rækker!AB54,IF(AH26=Rækker!AD47,Rækker!AD54,IF(AH26=Rækker!AF47,Rækker!AF54,DA18))))))))</f>
        <v>1</v>
      </c>
      <c r="DA18" s="16">
        <f>IF(AH26=Rækker!AH47,Rækker!AH54,IF(AH26=Rækker!AJ47,Rækker!AJ54,IF(AH26=Rækker!AL47,Rækker!AL54,IF(AH26=Rækker!AN47,Rækker!AN54,0))))</f>
        <v>0</v>
      </c>
      <c r="DB18" s="16">
        <f>IF(AN26=Rækker!B47,Rækker!B54,IF(AN26=Rækker!D47,Rækker!D54,IF(AN26=Rækker!F47,Rækker!F54,IF(AN26=Rækker!H47,Rækker!H54,IF(AN26=Rækker!J47,Rækker!J54,IF(AN26=Rækker!L47,Rækker!L54,IF(AN26=Rækker!N47,Rækker!N54,IF(AN26=Rækker!P47,Rækker!P54,DC18))))))))</f>
        <v>1</v>
      </c>
      <c r="DC18" s="16">
        <f>IF(AN26=Rækker!R47,Rækker!R54,IF(AN26=Rækker!T47,Rækker!T54,IF(AN26=Rækker!V47,Rækker!V54,IF(AN26=Rækker!X47,Rækker!X54,IF(AN26=Rækker!Z47,Rækker!Z54,IF(AN26=Rækker!AB47,Rækker!AB54,IF(AN26=Rækker!AD47,Rækker!AD54,IF(AN26=Rækker!AF47,Rækker!AF54,DD18))))))))</f>
        <v>1</v>
      </c>
      <c r="DD18" s="16">
        <f>IF(AN26=Rækker!AH47,Rækker!AH54,IF(AN26=Rækker!AJ47,Rækker!AJ54,IF(AN26=Rækker!AL47,Rækker!AL54,IF(AN26=Rækker!AN47,Rækker!AN54,0))))</f>
        <v>0</v>
      </c>
      <c r="DE18" s="16">
        <f>IF(AT26=Rækker!B47,Rækker!B54,IF(AT26=Rækker!D47,Rækker!D54,IF(AT26=Rækker!F47,Rækker!F54,IF(AT26=Rækker!H47,Rækker!H54,IF(AT26=Rækker!J47,Rækker!J54,IF(AT26=Rækker!L47,Rækker!L54,IF(AT26=Rækker!N47,Rækker!N54,IF(AT26=Rækker!P47,Rækker!P54,DF18))))))))</f>
        <v>0</v>
      </c>
      <c r="DF18" s="16">
        <f>IF(AT26=Rækker!R47,Rækker!R54,IF(AT26=Rækker!T47,Rækker!T54,IF(AT26=Rækker!V47,Rækker!V54,IF(AT26=Rækker!X47,Rækker!X54,IF(AT26=Rækker!Z47,Rækker!Z54,IF(AT26=Rækker!AB47,Rækker!AB54,IF(AT26=Rækker!AD47,Rækker!AD54,IF(AT26=Rækker!AF47,Rækker!AF54,DG18))))))))</f>
        <v>0</v>
      </c>
      <c r="DG18" s="16">
        <f>IF(AT26=Rækker!AH47,Rækker!AH54,IF(AT26=Rækker!AJ47,Rækker!AJ54,IF(AT26=Rækker!AL47,Rækker!AL54,IF(AT26=Rækker!AN47,Rækker!AN54,0))))</f>
        <v>0</v>
      </c>
      <c r="DH18" s="16">
        <f>IF(AZ26=Rækker!B47,Rækker!B54,IF(AZ26=Rækker!D47,Rækker!D54,IF(AZ26=Rækker!F47,Rækker!F54,IF(AZ26=Rækker!H47,Rækker!H54,IF(AZ26=Rækker!J47,Rækker!J54,IF(AZ26=Rækker!L47,Rækker!L54,IF(AZ26=Rækker!N47,Rækker!N54,IF(AZ26=Rækker!P47,Rækker!P54,DI18))))))))</f>
        <v>1</v>
      </c>
      <c r="DI18" s="16">
        <f>IF(AZ26=Rækker!R47,Rækker!R54,IF(AZ26=Rækker!T47,Rækker!T54,IF(AZ26=Rækker!V47,Rækker!V54,IF(AZ26=Rækker!X47,Rækker!X54,IF(AZ26=Rækker!Z47,Rækker!Z54,IF(AZ26=Rækker!AB47,Rækker!AB54,IF(AZ26=Rækker!AD47,Rækker!AD54,IF(AZ26=Rækker!AF47,Rækker!AF54,DJ18))))))))</f>
        <v>0</v>
      </c>
      <c r="DJ18" s="16">
        <f>IF(AZ26=Rækker!AH47,Rækker!AH54,IF(AZ26=Rækker!AJ47,Rækker!AJ54,IF(AZ26=Rækker!AL47,Rækker!AL54,IF(AZ26=Rækker!AN47,Rækker!AN54,0))))</f>
        <v>0</v>
      </c>
      <c r="DK18" s="16" t="str">
        <f>IF(BF26=Rækker!B47,Rækker!B54,IF(BF26=Rækker!D47,Rækker!D54,IF(BF26=Rækker!F47,Rækker!F54,IF(BF26=Rækker!H47,Rækker!H54,IF(BF26=Rækker!J47,Rækker!J54,IF(BF26=Rækker!L47,Rækker!L54,IF(BF26=Rækker!N47,Rækker!N54,IF(BF26=Rækker!P47,Rækker!P54,DL18))))))))</f>
        <v>x</v>
      </c>
      <c r="DL18" s="16">
        <f>IF(BF26=Rækker!R47,Rækker!R54,IF(BF26=Rækker!T47,Rækker!T54,IF(BF26=Rækker!V47,Rækker!V54,IF(BF26=Rækker!X47,Rækker!X54,IF(BF26=Rækker!Z47,Rækker!Z54,IF(BF26=Rækker!AB47,Rækker!AB54,IF(BF26=Rækker!AD47,Rækker!AD54,IF(BF26=Rækker!AF47,Rækker!AF54,DM18))))))))</f>
        <v>0</v>
      </c>
      <c r="DM18" s="16">
        <f>IF(BF26=Rækker!AH47,Rækker!AH54,IF(BF26=Rækker!AJ47,Rækker!AJ54,IF(BF26=Rækker!AL47,Rækker!AL54,IF(BF26=Rækker!AN47,Rækker!AN54,0))))</f>
        <v>0</v>
      </c>
      <c r="DN18" s="16">
        <f>IF(BL26=Rækker!B47,Rækker!B54,IF(BL26=Rækker!D47,Rækker!D54,IF(BL26=Rækker!F47,Rækker!F54,IF(BL26=Rækker!H47,Rækker!H54,IF(BL26=Rækker!J47,Rækker!J54,IF(BL26=Rækker!L47,Rækker!L54,IF(BL26=Rækker!N47,Rækker!N54,IF(BL26=Rækker!P47,Rækker!P54,DO18))))))))</f>
        <v>1</v>
      </c>
      <c r="DO18" s="16">
        <f>IF(BL26=Rækker!R47,Rækker!R54,IF(BL26=Rækker!T47,Rækker!T54,IF(BL26=Rækker!V47,Rækker!V54,IF(BL26=Rækker!X47,Rækker!X54,IF(BL26=Rækker!Z47,Rækker!Z54,IF(BL26=Rækker!AB47,Rækker!AB54,IF(BL26=Rækker!AD47,Rækker!AD54,IF(BL26=Rækker!AF47,Rækker!AF54,DP18))))))))</f>
        <v>1</v>
      </c>
      <c r="DP18" s="16">
        <f>IF(BL26=Rækker!AH47,Rækker!AH54,IF(BL26=Rækker!AJ47,Rækker!AJ54,IF(BL26=Rækker!AL47,Rækker!AL54,IF(BL26=Rækker!AN47,Rækker!AN54,0))))</f>
        <v>1</v>
      </c>
    </row>
    <row r="19" spans="1:120" ht="14.45" customHeight="1" thickTop="1" thickBot="1" x14ac:dyDescent="0.2">
      <c r="A19" s="60"/>
      <c r="B19" s="63" t="s">
        <v>66</v>
      </c>
      <c r="C19" s="93" t="str">
        <f>CONCATENATE(Kampe!B13," - ",Kampe!D13,"..........................................................................................")</f>
        <v>Stoke - Portsmouth..........................................................................................</v>
      </c>
      <c r="D19" s="93"/>
      <c r="E19" s="93"/>
      <c r="F19" s="94"/>
      <c r="G19" s="61" t="s">
        <v>74</v>
      </c>
      <c r="H19" s="41">
        <f>IF('1. Division'!H19&lt;&gt;"",'1. Division'!H19,"")</f>
        <v>2</v>
      </c>
      <c r="I19" s="132" t="str">
        <f t="shared" si="1"/>
        <v/>
      </c>
      <c r="J19" s="131"/>
      <c r="K19" s="130" t="str">
        <f t="shared" si="2"/>
        <v/>
      </c>
      <c r="L19" s="131"/>
      <c r="M19" s="130">
        <f t="shared" si="3"/>
        <v>2</v>
      </c>
      <c r="N19" s="147"/>
      <c r="O19" s="128" t="str">
        <f t="shared" si="4"/>
        <v/>
      </c>
      <c r="P19" s="131"/>
      <c r="Q19" s="130" t="str">
        <f t="shared" si="5"/>
        <v/>
      </c>
      <c r="R19" s="131"/>
      <c r="S19" s="130">
        <f t="shared" si="6"/>
        <v>2</v>
      </c>
      <c r="T19" s="147"/>
      <c r="U19" s="128" t="str">
        <f t="shared" si="7"/>
        <v/>
      </c>
      <c r="V19" s="129"/>
      <c r="W19" s="130" t="str">
        <f t="shared" si="8"/>
        <v>X</v>
      </c>
      <c r="X19" s="131"/>
      <c r="Y19" s="132" t="str">
        <f t="shared" si="9"/>
        <v/>
      </c>
      <c r="Z19" s="131"/>
      <c r="AA19" s="128">
        <f t="shared" si="10"/>
        <v>1</v>
      </c>
      <c r="AB19" s="129"/>
      <c r="AC19" s="130" t="str">
        <f t="shared" si="11"/>
        <v/>
      </c>
      <c r="AD19" s="131"/>
      <c r="AE19" s="130" t="str">
        <f t="shared" si="12"/>
        <v/>
      </c>
      <c r="AF19" s="147"/>
      <c r="AG19" s="128" t="str">
        <f t="shared" si="13"/>
        <v/>
      </c>
      <c r="AH19" s="129"/>
      <c r="AI19" s="130" t="str">
        <f t="shared" si="14"/>
        <v/>
      </c>
      <c r="AJ19" s="131"/>
      <c r="AK19" s="132">
        <f t="shared" si="15"/>
        <v>2</v>
      </c>
      <c r="AL19" s="131"/>
      <c r="AM19" s="128" t="str">
        <f t="shared" si="16"/>
        <v/>
      </c>
      <c r="AN19" s="129"/>
      <c r="AO19" s="130" t="str">
        <f t="shared" si="17"/>
        <v/>
      </c>
      <c r="AP19" s="131"/>
      <c r="AQ19" s="130">
        <f t="shared" si="18"/>
        <v>2</v>
      </c>
      <c r="AR19" s="147"/>
      <c r="AS19" s="128" t="str">
        <f t="shared" si="19"/>
        <v/>
      </c>
      <c r="AT19" s="129"/>
      <c r="AU19" s="130" t="str">
        <f t="shared" si="20"/>
        <v/>
      </c>
      <c r="AV19" s="131"/>
      <c r="AW19" s="132">
        <f t="shared" si="21"/>
        <v>2</v>
      </c>
      <c r="AX19" s="131"/>
      <c r="AY19" s="128">
        <f t="shared" si="22"/>
        <v>1</v>
      </c>
      <c r="AZ19" s="129"/>
      <c r="BA19" s="130" t="str">
        <f t="shared" si="23"/>
        <v/>
      </c>
      <c r="BB19" s="131"/>
      <c r="BC19" s="130" t="str">
        <f t="shared" si="24"/>
        <v/>
      </c>
      <c r="BD19" s="147"/>
      <c r="BE19" s="128" t="str">
        <f t="shared" si="25"/>
        <v/>
      </c>
      <c r="BF19" s="129"/>
      <c r="BG19" s="130" t="str">
        <f t="shared" si="26"/>
        <v>X</v>
      </c>
      <c r="BH19" s="131"/>
      <c r="BI19" s="132" t="str">
        <f t="shared" si="27"/>
        <v/>
      </c>
      <c r="BJ19" s="131"/>
      <c r="BK19" s="128">
        <f t="shared" si="28"/>
        <v>1</v>
      </c>
      <c r="BL19" s="129"/>
      <c r="BM19" s="130" t="str">
        <f t="shared" si="29"/>
        <v/>
      </c>
      <c r="BN19" s="131"/>
      <c r="BO19" s="130" t="str">
        <f t="shared" si="30"/>
        <v/>
      </c>
      <c r="BP19" s="147"/>
      <c r="BQ19" s="25"/>
      <c r="BR19" s="21" t="str">
        <f>IF(CG14=13,CONCATENATE(DB!BE48,"."),CONCATENATE(DB!BA48,"."))</f>
        <v>1.</v>
      </c>
      <c r="BS19" s="22" t="str">
        <f>IF(CG14=13,DB!BF48,DB!X48)</f>
        <v>Mauer</v>
      </c>
      <c r="BT19" s="16">
        <f>IF(CG14=13,DB!BM48,DB!AJ48)</f>
        <v>17</v>
      </c>
      <c r="BU19" s="16"/>
      <c r="BV19" s="16">
        <f>IF(CG14=13,DB!BN48,DB!AL48)</f>
        <v>9</v>
      </c>
      <c r="BW19" s="16"/>
      <c r="BX19" s="16">
        <f>IF(CG14=13,DB!BO48,DB!AN48)</f>
        <v>5</v>
      </c>
      <c r="BY19" s="16"/>
      <c r="BZ19" s="16">
        <f>IF(CG14=13,DB!BP48,DB!AP48)</f>
        <v>3</v>
      </c>
      <c r="CA19" s="16"/>
      <c r="CB19" s="21">
        <f>IF(CG14=13,DB!BQ48,DB!AR48)</f>
        <v>110</v>
      </c>
      <c r="CC19" s="16" t="s">
        <v>20</v>
      </c>
      <c r="CD19" s="22">
        <f>IF(CG14=13,DB!BR48,DB!AU48)</f>
        <v>103</v>
      </c>
      <c r="CE19" s="16"/>
      <c r="CF19" s="21">
        <f>IF(CG14=13,DB!BS48,DB!AX48)</f>
        <v>32</v>
      </c>
      <c r="CH19" s="16">
        <f>IF(BE32="",DK28,0)</f>
        <v>6</v>
      </c>
      <c r="CI19" s="16">
        <f>IF(BE32="",1,0)</f>
        <v>1</v>
      </c>
      <c r="CJ19" s="16" t="str">
        <f>IF(BF26=DB!K48,DB!W48,IF(BF26=DB!K49,DB!W49,IF(BF26=DB!K50,DB!W50,IF(BF26=DB!K51,DB!W51,IF(BF26=DB!K52,DB!W52,IF(BF26=DB!K53,DB!W53,IF(BF26=DB!K54,DB!W54,IF(BF26=DB!K55,DB!W55,CK19))))))))</f>
        <v/>
      </c>
      <c r="CK19" s="16" t="str">
        <f>IF(BF26=DB!K56,DB!W56,IF(BF26=DB!K57,DB!W57,IF(BF26=DB!K58,DB!W58,IF(BF26=DB!K59,DB!W59,IF(BF26=DB!K60,DB!W60,IF(BF26=DB!K61,DB!W61,IF(BF26=DB!K62,DB!W62,IF(BF26=DB!K63,DB!W63,CL19))))))))</f>
        <v/>
      </c>
      <c r="CL19" s="16" t="str">
        <f>IF(BF26=DB!K64,DB!W64,IF(BF26=DB!K65,DB!W65,IF(BF26=DB!K66,DB!W66,DB!W67)))</f>
        <v/>
      </c>
      <c r="CM19" s="16">
        <f>IF(J26=Rækker!B47,Rækker!B55,IF(J26=Rækker!D47,Rækker!D55,IF(J26=Rækker!F47,Rækker!F55,IF(J26=Rækker!H47,Rækker!H55,IF(J26=Rækker!J47,Rækker!J55,IF(J26=Rækker!L47,Rækker!L55,IF(J26=Rækker!N47,Rækker!N55,IF(J26=Rækker!P47,Rækker!P55,CN19))))))))</f>
        <v>1</v>
      </c>
      <c r="CN19" s="16">
        <f>IF(J26=Rækker!R47,Rækker!R55,IF(J26=Rækker!T47,Rækker!T55,IF(J26=Rækker!V47,Rækker!V55,IF(J26=Rækker!X47,Rækker!X55,IF(J26=Rækker!Z47,Rækker!Z55,IF(J26=Rækker!AB47,Rækker!AB55,IF(J26=Rækker!AD47,Rækker!AD55,IF(J26=Rækker!AF47,Rækker!AF55,CO19))))))))</f>
        <v>0</v>
      </c>
      <c r="CO19" s="16">
        <f>IF(J26=Rækker!AH47,Rækker!AH55,IF(J26=Rækker!AJ47,Rækker!AJ55,IF(J26=Rækker!AL47,Rækker!AL55,IF(J26=Rækker!AN47,Rækker!AN55,0))))</f>
        <v>0</v>
      </c>
      <c r="CP19" s="16">
        <f>IF(P26=Rækker!B47,Rækker!B55,IF(P26=Rækker!D47,Rækker!D55,IF(P26=Rækker!F47,Rækker!F55,IF(P26=Rækker!H47,Rækker!H55,IF(P26=Rækker!J47,Rækker!J55,IF(P26=Rækker!L47,Rækker!L55,IF(P26=Rækker!N47,Rækker!N55,IF(P26=Rækker!P47,Rækker!P55,CQ19))))))))</f>
        <v>1</v>
      </c>
      <c r="CQ19" s="16">
        <f>IF(P26=Rækker!R47,Rækker!R55,IF(P26=Rækker!T47,Rækker!T55,IF(P26=Rækker!V47,Rækker!V55,IF(P26=Rækker!X47,Rækker!X55,IF(P26=Rækker!Z47,Rækker!Z55,IF(P26=Rækker!AB47,Rækker!AB55,IF(P26=Rækker!AD47,Rækker!AD55,IF(P26=Rækker!AF47,Rækker!AF55,CR19))))))))</f>
        <v>1</v>
      </c>
      <c r="CR19" s="16">
        <f>IF(P26=Rækker!AH47,Rækker!AH55,IF(P26=Rækker!AJ47,Rækker!AJ55,IF(P26=Rækker!AL47,Rækker!AL55,IF(P26=Rækker!AN47,Rækker!AN55,0))))</f>
        <v>0</v>
      </c>
      <c r="CS19" s="16">
        <f>IF(V26=Rækker!B47,Rækker!B55,IF(V26=Rækker!D47,Rækker!D55,IF(V26=Rækker!F47,Rækker!F55,IF(V26=Rækker!H47,Rækker!H55,IF(V26=Rækker!J47,Rækker!J55,IF(V26=Rækker!L47,Rækker!L55,IF(V26=Rækker!N47,Rækker!N55,IF(V26=Rækker!P47,Rækker!P55,CT19))))))))</f>
        <v>1</v>
      </c>
      <c r="CT19" s="16">
        <f>IF(V26=Rækker!R47,Rækker!R55,IF(V26=Rækker!T47,Rækker!T55,IF(V26=Rækker!V47,Rækker!V55,IF(V26=Rækker!X47,Rækker!X55,IF(V26=Rækker!Z47,Rækker!Z55,IF(V26=Rækker!AB47,Rækker!AB55,IF(V26=Rækker!AD47,Rækker!AD55,IF(V26=Rækker!AF47,Rækker!AF55,CU19))))))))</f>
        <v>1</v>
      </c>
      <c r="CU19" s="16">
        <f>IF(V26=Rækker!AH47,Rækker!AH55,IF(V26=Rækker!AJ47,Rækker!AJ55,IF(V26=Rækker!AL47,Rækker!AL55,IF(V26=Rækker!AN47,Rækker!AN55,0))))</f>
        <v>1</v>
      </c>
      <c r="CV19" s="16">
        <f>IF(AB26=Rækker!B47,Rækker!B55,IF(AB26=Rækker!D47,Rækker!D55,IF(AB26=Rækker!F47,Rækker!F55,IF(AB26=Rækker!H47,Rækker!H55,IF(AB26=Rækker!J47,Rækker!J55,IF(AB26=Rækker!L47,Rækker!L55,IF(AB26=Rækker!N47,Rækker!N55,IF(AB26=Rækker!P47,Rækker!P55,CW19))))))))</f>
        <v>1</v>
      </c>
      <c r="CW19" s="16">
        <f>IF(AB26=Rækker!R47,Rækker!R55,IF(AB26=Rækker!T47,Rækker!T55,IF(AB26=Rækker!V47,Rækker!V55,IF(AB26=Rækker!X47,Rækker!X55,IF(AB26=Rækker!Z47,Rækker!Z55,IF(AB26=Rækker!AB47,Rækker!AB55,IF(AB26=Rækker!AD47,Rækker!AD55,IF(AB26=Rækker!AF47,Rækker!AF55,CX19))))))))</f>
        <v>1</v>
      </c>
      <c r="CX19" s="16">
        <f>IF(AB26=Rækker!AH47,Rækker!AH55,IF(AB26=Rækker!AJ47,Rækker!AJ55,IF(AB26=Rækker!AL47,Rækker!AL55,IF(AB26=Rækker!AN47,Rækker!AN55,0))))</f>
        <v>1</v>
      </c>
      <c r="CY19" s="16">
        <f>IF(AH26=Rækker!B47,Rækker!B55,IF(AH26=Rækker!D47,Rækker!D55,IF(AH26=Rækker!F47,Rækker!F55,IF(AH26=Rækker!H47,Rækker!H55,IF(AH26=Rækker!J47,Rækker!J55,IF(AH26=Rækker!L47,Rækker!L55,IF(AH26=Rækker!N47,Rækker!N55,IF(AH26=Rækker!P47,Rækker!P55,CZ19))))))))</f>
        <v>1</v>
      </c>
      <c r="CZ19" s="16">
        <f>IF(AH26=Rækker!R47,Rækker!R55,IF(AH26=Rækker!T47,Rækker!T55,IF(AH26=Rækker!V47,Rækker!V55,IF(AH26=Rækker!X47,Rækker!X55,IF(AH26=Rækker!Z47,Rækker!Z55,IF(AH26=Rækker!AB47,Rækker!AB55,IF(AH26=Rækker!AD47,Rækker!AD55,IF(AH26=Rækker!AF47,Rækker!AF55,DA19))))))))</f>
        <v>1</v>
      </c>
      <c r="DA19" s="16">
        <f>IF(AH26=Rækker!AH47,Rækker!AH55,IF(AH26=Rækker!AJ47,Rækker!AJ55,IF(AH26=Rækker!AL47,Rækker!AL55,IF(AH26=Rækker!AN47,Rækker!AN55,0))))</f>
        <v>0</v>
      </c>
      <c r="DB19" s="16">
        <f>IF(AN26=Rækker!B47,Rækker!B55,IF(AN26=Rækker!D47,Rækker!D55,IF(AN26=Rækker!F47,Rækker!F55,IF(AN26=Rækker!H47,Rækker!H55,IF(AN26=Rækker!J47,Rækker!J55,IF(AN26=Rækker!L47,Rækker!L55,IF(AN26=Rækker!N47,Rækker!N55,IF(AN26=Rækker!P47,Rækker!P55,DC19))))))))</f>
        <v>1</v>
      </c>
      <c r="DC19" s="16">
        <f>IF(AN26=Rækker!R47,Rækker!R55,IF(AN26=Rækker!T47,Rækker!T55,IF(AN26=Rækker!V47,Rækker!V55,IF(AN26=Rækker!X47,Rækker!X55,IF(AN26=Rækker!Z47,Rækker!Z55,IF(AN26=Rækker!AB47,Rækker!AB55,IF(AN26=Rækker!AD47,Rækker!AD55,IF(AN26=Rækker!AF47,Rækker!AF55,DD19))))))))</f>
        <v>1</v>
      </c>
      <c r="DD19" s="16">
        <f>IF(AN26=Rækker!AH47,Rækker!AH55,IF(AN26=Rækker!AJ47,Rækker!AJ55,IF(AN26=Rækker!AL47,Rækker!AL55,IF(AN26=Rækker!AN47,Rækker!AN55,0))))</f>
        <v>0</v>
      </c>
      <c r="DE19" s="16">
        <f>IF(AT26=Rækker!B47,Rækker!B55,IF(AT26=Rækker!D47,Rækker!D55,IF(AT26=Rækker!F47,Rækker!F55,IF(AT26=Rækker!H47,Rækker!H55,IF(AT26=Rækker!J47,Rækker!J55,IF(AT26=Rækker!L47,Rækker!L55,IF(AT26=Rækker!N47,Rækker!N55,IF(AT26=Rækker!P47,Rækker!P55,DF19))))))))</f>
        <v>0</v>
      </c>
      <c r="DF19" s="16">
        <f>IF(AT26=Rækker!R47,Rækker!R55,IF(AT26=Rækker!T47,Rækker!T55,IF(AT26=Rækker!V47,Rækker!V55,IF(AT26=Rækker!X47,Rækker!X55,IF(AT26=Rækker!Z47,Rækker!Z55,IF(AT26=Rækker!AB47,Rækker!AB55,IF(AT26=Rækker!AD47,Rækker!AD55,IF(AT26=Rækker!AF47,Rækker!AF55,DG19))))))))</f>
        <v>0</v>
      </c>
      <c r="DG19" s="16">
        <f>IF(AT26=Rækker!AH47,Rækker!AH55,IF(AT26=Rækker!AJ47,Rækker!AJ55,IF(AT26=Rækker!AL47,Rækker!AL55,IF(AT26=Rækker!AN47,Rækker!AN55,0))))</f>
        <v>0</v>
      </c>
      <c r="DH19" s="16">
        <f>IF(AZ26=Rækker!B47,Rækker!B55,IF(AZ26=Rækker!D47,Rækker!D55,IF(AZ26=Rækker!F47,Rækker!F55,IF(AZ26=Rækker!H47,Rækker!H55,IF(AZ26=Rækker!J47,Rækker!J55,IF(AZ26=Rækker!L47,Rækker!L55,IF(AZ26=Rækker!N47,Rækker!N55,IF(AZ26=Rækker!P47,Rækker!P55,DI19))))))))</f>
        <v>1</v>
      </c>
      <c r="DI19" s="16">
        <f>IF(AZ26=Rækker!R47,Rækker!R55,IF(AZ26=Rækker!T47,Rækker!T55,IF(AZ26=Rækker!V47,Rækker!V55,IF(AZ26=Rækker!X47,Rækker!X55,IF(AZ26=Rækker!Z47,Rækker!Z55,IF(AZ26=Rækker!AB47,Rækker!AB55,IF(AZ26=Rækker!AD47,Rækker!AD55,IF(AZ26=Rækker!AF47,Rækker!AF55,DJ19))))))))</f>
        <v>0</v>
      </c>
      <c r="DJ19" s="16">
        <f>IF(AZ26=Rækker!AH47,Rækker!AH55,IF(AZ26=Rækker!AJ47,Rækker!AJ55,IF(AZ26=Rækker!AL47,Rækker!AL55,IF(AZ26=Rækker!AN47,Rækker!AN55,0))))</f>
        <v>0</v>
      </c>
      <c r="DK19" s="16">
        <f>IF(BF26=Rækker!B47,Rækker!B55,IF(BF26=Rækker!D47,Rækker!D55,IF(BF26=Rækker!F47,Rækker!F55,IF(BF26=Rækker!H47,Rækker!H55,IF(BF26=Rækker!J47,Rækker!J55,IF(BF26=Rækker!L47,Rækker!L55,IF(BF26=Rækker!N47,Rækker!N55,IF(BF26=Rækker!P47,Rækker!P55,DL19))))))))</f>
        <v>1</v>
      </c>
      <c r="DL19" s="16">
        <f>IF(BF26=Rækker!R47,Rækker!R55,IF(BF26=Rækker!T47,Rækker!T55,IF(BF26=Rækker!V47,Rækker!V55,IF(BF26=Rækker!X47,Rækker!X55,IF(BF26=Rækker!Z47,Rækker!Z55,IF(BF26=Rækker!AB47,Rækker!AB55,IF(BF26=Rækker!AD47,Rækker!AD55,IF(BF26=Rækker!AF47,Rækker!AF55,DM19))))))))</f>
        <v>0</v>
      </c>
      <c r="DM19" s="16">
        <f>IF(BF26=Rækker!AH47,Rækker!AH55,IF(BF26=Rækker!AJ47,Rækker!AJ55,IF(BF26=Rækker!AL47,Rækker!AL55,IF(BF26=Rækker!AN47,Rækker!AN55,0))))</f>
        <v>0</v>
      </c>
      <c r="DN19" s="16">
        <f>IF(BL26=Rækker!B47,Rækker!B55,IF(BL26=Rækker!D47,Rækker!D55,IF(BL26=Rækker!F47,Rækker!F55,IF(BL26=Rækker!H47,Rækker!H55,IF(BL26=Rækker!J47,Rækker!J55,IF(BL26=Rækker!L47,Rækker!L55,IF(BL26=Rækker!N47,Rækker!N55,IF(BL26=Rækker!P47,Rækker!P55,DO19))))))))</f>
        <v>1</v>
      </c>
      <c r="DO19" s="16">
        <f>IF(BL26=Rækker!R47,Rækker!R55,IF(BL26=Rækker!T47,Rækker!T55,IF(BL26=Rækker!V47,Rækker!V55,IF(BL26=Rækker!X47,Rækker!X55,IF(BL26=Rækker!Z47,Rækker!Z55,IF(BL26=Rækker!AB47,Rækker!AB55,IF(BL26=Rækker!AD47,Rækker!AD55,IF(BL26=Rækker!AF47,Rækker!AF55,DP19))))))))</f>
        <v>1</v>
      </c>
      <c r="DP19" s="16">
        <f>IF(BL26=Rækker!AH47,Rækker!AH55,IF(BL26=Rækker!AJ47,Rækker!AJ55,IF(BL26=Rækker!AL47,Rækker!AL55,IF(BL26=Rækker!AN47,Rækker!AN55,0))))</f>
        <v>1</v>
      </c>
    </row>
    <row r="20" spans="1:120" ht="14.45" customHeight="1" x14ac:dyDescent="0.15">
      <c r="A20" s="60"/>
      <c r="B20" s="62" t="s">
        <v>67</v>
      </c>
      <c r="C20" s="91" t="str">
        <f>CONCATENATE(Kampe!B14," - ",Kampe!D14,"..........................................................................................")</f>
        <v>Cardiff - Northampton..........................................................................................</v>
      </c>
      <c r="D20" s="91"/>
      <c r="E20" s="91"/>
      <c r="F20" s="92"/>
      <c r="G20" s="61" t="s">
        <v>74</v>
      </c>
      <c r="H20" s="39">
        <f>IF('1. Division'!H20&lt;&gt;"",'1. Division'!H20,"")</f>
        <v>1</v>
      </c>
      <c r="I20" s="160">
        <f t="shared" si="1"/>
        <v>1</v>
      </c>
      <c r="J20" s="161"/>
      <c r="K20" s="162" t="str">
        <f t="shared" si="2"/>
        <v/>
      </c>
      <c r="L20" s="161"/>
      <c r="M20" s="162" t="str">
        <f t="shared" si="3"/>
        <v/>
      </c>
      <c r="N20" s="163"/>
      <c r="O20" s="164">
        <f t="shared" si="4"/>
        <v>1</v>
      </c>
      <c r="P20" s="161"/>
      <c r="Q20" s="162" t="str">
        <f t="shared" si="5"/>
        <v/>
      </c>
      <c r="R20" s="161"/>
      <c r="S20" s="162" t="str">
        <f t="shared" si="6"/>
        <v/>
      </c>
      <c r="T20" s="163"/>
      <c r="U20" s="140">
        <f t="shared" si="7"/>
        <v>1</v>
      </c>
      <c r="V20" s="141"/>
      <c r="W20" s="142" t="str">
        <f t="shared" si="8"/>
        <v/>
      </c>
      <c r="X20" s="143"/>
      <c r="Y20" s="144" t="str">
        <f t="shared" si="9"/>
        <v/>
      </c>
      <c r="Z20" s="143"/>
      <c r="AA20" s="140">
        <f t="shared" si="10"/>
        <v>1</v>
      </c>
      <c r="AB20" s="141"/>
      <c r="AC20" s="142" t="str">
        <f t="shared" si="11"/>
        <v/>
      </c>
      <c r="AD20" s="143"/>
      <c r="AE20" s="142" t="str">
        <f t="shared" si="12"/>
        <v/>
      </c>
      <c r="AF20" s="148"/>
      <c r="AG20" s="140">
        <f t="shared" si="13"/>
        <v>1</v>
      </c>
      <c r="AH20" s="141"/>
      <c r="AI20" s="142" t="str">
        <f t="shared" si="14"/>
        <v/>
      </c>
      <c r="AJ20" s="143"/>
      <c r="AK20" s="144" t="str">
        <f t="shared" si="15"/>
        <v/>
      </c>
      <c r="AL20" s="143"/>
      <c r="AM20" s="140">
        <f t="shared" si="16"/>
        <v>1</v>
      </c>
      <c r="AN20" s="141"/>
      <c r="AO20" s="142" t="str">
        <f t="shared" si="17"/>
        <v/>
      </c>
      <c r="AP20" s="143"/>
      <c r="AQ20" s="142" t="str">
        <f t="shared" si="18"/>
        <v/>
      </c>
      <c r="AR20" s="148"/>
      <c r="AS20" s="140">
        <f t="shared" si="19"/>
        <v>1</v>
      </c>
      <c r="AT20" s="141"/>
      <c r="AU20" s="142" t="str">
        <f t="shared" si="20"/>
        <v/>
      </c>
      <c r="AV20" s="143"/>
      <c r="AW20" s="144" t="str">
        <f t="shared" si="21"/>
        <v/>
      </c>
      <c r="AX20" s="143"/>
      <c r="AY20" s="140">
        <f t="shared" si="22"/>
        <v>1</v>
      </c>
      <c r="AZ20" s="141"/>
      <c r="BA20" s="142" t="str">
        <f t="shared" si="23"/>
        <v/>
      </c>
      <c r="BB20" s="143"/>
      <c r="BC20" s="142" t="str">
        <f t="shared" si="24"/>
        <v/>
      </c>
      <c r="BD20" s="148"/>
      <c r="BE20" s="140">
        <f t="shared" si="25"/>
        <v>1</v>
      </c>
      <c r="BF20" s="141"/>
      <c r="BG20" s="142" t="str">
        <f t="shared" si="26"/>
        <v/>
      </c>
      <c r="BH20" s="143"/>
      <c r="BI20" s="144" t="str">
        <f t="shared" si="27"/>
        <v/>
      </c>
      <c r="BJ20" s="143"/>
      <c r="BK20" s="140">
        <f t="shared" si="28"/>
        <v>1</v>
      </c>
      <c r="BL20" s="141"/>
      <c r="BM20" s="142" t="str">
        <f t="shared" si="29"/>
        <v/>
      </c>
      <c r="BN20" s="143"/>
      <c r="BO20" s="142" t="str">
        <f t="shared" si="30"/>
        <v/>
      </c>
      <c r="BP20" s="148"/>
      <c r="BQ20" s="25"/>
      <c r="BR20" s="21" t="str">
        <f>IF(CG14=13,CONCATENATE(DB!BE49,"."),CONCATENATE(DB!BA49,"."))</f>
        <v>2.</v>
      </c>
      <c r="BS20" s="22" t="str">
        <f>IF(CG14=13,DB!BF49,DB!X49)</f>
        <v>LPHJ</v>
      </c>
      <c r="BT20" s="16">
        <f>IF(CG14=13,DB!BM49,DB!AJ49)</f>
        <v>17</v>
      </c>
      <c r="BU20" s="16"/>
      <c r="BV20" s="16">
        <f>IF(CG14=13,DB!BN49,DB!AL49)</f>
        <v>9</v>
      </c>
      <c r="BW20" s="16"/>
      <c r="BX20" s="16">
        <f>IF(CG14=13,DB!BO49,DB!AN49)</f>
        <v>3</v>
      </c>
      <c r="BY20" s="16"/>
      <c r="BZ20" s="16">
        <f>IF(CG14=13,DB!BP49,DB!AP49)</f>
        <v>5</v>
      </c>
      <c r="CA20" s="16"/>
      <c r="CB20" s="21">
        <f>IF(CG14=13,DB!BQ49,DB!AR49)</f>
        <v>114</v>
      </c>
      <c r="CC20" s="16" t="s">
        <v>20</v>
      </c>
      <c r="CD20" s="22">
        <f>IF(CG14=13,DB!BR49,DB!AU49)</f>
        <v>111</v>
      </c>
      <c r="CE20" s="16"/>
      <c r="CF20" s="21">
        <f>IF(CG14=13,DB!BS49,DB!AX49)</f>
        <v>30</v>
      </c>
      <c r="CH20" s="16">
        <f>IF(BK32="",DN28,0)</f>
        <v>8</v>
      </c>
      <c r="CI20" s="16">
        <f>IF(BK32="",1,0)</f>
        <v>1</v>
      </c>
      <c r="CJ20" s="16" t="str">
        <f>IF(BL26=DB!K48,DB!W48,IF(BL26=DB!K49,DB!W49,IF(BL26=DB!K50,DB!W50,IF(BL26=DB!K51,DB!W51,IF(BL26=DB!K52,DB!W52,IF(BL26=DB!K53,DB!W53,IF(BL26=DB!K54,DB!W54,IF(BL26=DB!K55,DB!W55,CK20))))))))</f>
        <v/>
      </c>
      <c r="CK20" s="16" t="str">
        <f>IF(BL26=DB!K56,DB!W56,IF(BL26=DB!K57,DB!W57,IF(BL26=DB!K58,DB!W58,IF(BL26=DB!K59,DB!W59,IF(BL26=DB!K60,DB!W60,IF(BL26=DB!K61,DB!W61,IF(BL26=DB!K62,DB!W62,IF(BL26=DB!K63,DB!W63,CL20))))))))</f>
        <v/>
      </c>
      <c r="CL20" s="16" t="str">
        <f>IF(BL26=DB!K64,DB!W64,IF(BL26=DB!K65,DB!W65,IF(BL26=DB!K66,DB!W66,DB!W67)))</f>
        <v/>
      </c>
      <c r="CM20" s="16">
        <f>IF(J26=Rækker!B47,Rækker!B56,IF(J26=Rækker!D47,Rækker!D56,IF(J26=Rækker!F47,Rækker!F56,IF(J26=Rækker!H47,Rækker!H56,IF(J26=Rækker!J47,Rækker!J56,IF(J26=Rækker!L47,Rækker!L56,IF(J26=Rækker!N47,Rækker!N56,IF(J26=Rækker!P47,Rækker!P56,CN20))))))))</f>
        <v>1</v>
      </c>
      <c r="CN20" s="16">
        <f>IF(J26=Rækker!R47,Rækker!R56,IF(J26=Rækker!T47,Rækker!T56,IF(J26=Rækker!V47,Rækker!V56,IF(J26=Rækker!X47,Rækker!X56,IF(J26=Rækker!Z47,Rækker!Z56,IF(J26=Rækker!AB47,Rækker!AB56,IF(J26=Rækker!AD47,Rækker!AD56,IF(J26=Rækker!AF47,Rækker!AF56,CO20))))))))</f>
        <v>0</v>
      </c>
      <c r="CO20" s="16">
        <f>IF(J26=Rækker!AH47,Rækker!AH56,IF(J26=Rækker!AJ47,Rækker!AJ56,IF(J26=Rækker!AL47,Rækker!AL56,IF(J26=Rækker!AN47,Rækker!AN56,0))))</f>
        <v>0</v>
      </c>
      <c r="CP20" s="16">
        <f>IF(P26=Rækker!B47,Rækker!B56,IF(P26=Rækker!D47,Rækker!D56,IF(P26=Rækker!F47,Rækker!F56,IF(P26=Rækker!H47,Rækker!H56,IF(P26=Rækker!J47,Rækker!J56,IF(P26=Rækker!L47,Rækker!L56,IF(P26=Rækker!N47,Rækker!N56,IF(P26=Rækker!P47,Rækker!P56,CQ20))))))))</f>
        <v>1</v>
      </c>
      <c r="CQ20" s="16">
        <f>IF(P26=Rækker!R47,Rækker!R56,IF(P26=Rækker!T47,Rækker!T56,IF(P26=Rækker!V47,Rækker!V56,IF(P26=Rækker!X47,Rækker!X56,IF(P26=Rækker!Z47,Rækker!Z56,IF(P26=Rækker!AB47,Rækker!AB56,IF(P26=Rækker!AD47,Rækker!AD56,IF(P26=Rækker!AF47,Rækker!AF56,CR20))))))))</f>
        <v>1</v>
      </c>
      <c r="CR20" s="16">
        <f>IF(P26=Rækker!AH47,Rækker!AH56,IF(P26=Rækker!AJ47,Rækker!AJ56,IF(P26=Rækker!AL47,Rækker!AL56,IF(P26=Rækker!AN47,Rækker!AN56,0))))</f>
        <v>0</v>
      </c>
      <c r="CS20" s="16">
        <f>IF(V26=Rækker!B47,Rækker!B56,IF(V26=Rækker!D47,Rækker!D56,IF(V26=Rækker!F47,Rækker!F56,IF(V26=Rækker!H47,Rækker!H56,IF(V26=Rækker!J47,Rækker!J56,IF(V26=Rækker!L47,Rækker!L56,IF(V26=Rækker!N47,Rækker!N56,IF(V26=Rækker!P47,Rækker!P56,CT20))))))))</f>
        <v>1</v>
      </c>
      <c r="CT20" s="16">
        <f>IF(V26=Rækker!R47,Rækker!R56,IF(V26=Rækker!T47,Rækker!T56,IF(V26=Rækker!V47,Rækker!V56,IF(V26=Rækker!X47,Rækker!X56,IF(V26=Rækker!Z47,Rækker!Z56,IF(V26=Rækker!AB47,Rækker!AB56,IF(V26=Rækker!AD47,Rækker!AD56,IF(V26=Rækker!AF47,Rækker!AF56,CU20))))))))</f>
        <v>1</v>
      </c>
      <c r="CU20" s="16">
        <f>IF(V26=Rækker!AH47,Rækker!AH56,IF(V26=Rækker!AJ47,Rækker!AJ56,IF(V26=Rækker!AL47,Rækker!AL56,IF(V26=Rækker!AN47,Rækker!AN56,0))))</f>
        <v>1</v>
      </c>
      <c r="CV20" s="16">
        <f>IF(AB26=Rækker!B47,Rækker!B56,IF(AB26=Rækker!D47,Rækker!D56,IF(AB26=Rækker!F47,Rækker!F56,IF(AB26=Rækker!H47,Rækker!H56,IF(AB26=Rækker!J47,Rækker!J56,IF(AB26=Rækker!L47,Rækker!L56,IF(AB26=Rækker!N47,Rækker!N56,IF(AB26=Rækker!P47,Rækker!P56,CW20))))))))</f>
        <v>1</v>
      </c>
      <c r="CW20" s="16">
        <f>IF(AB26=Rækker!R47,Rækker!R56,IF(AB26=Rækker!T47,Rækker!T56,IF(AB26=Rækker!V47,Rækker!V56,IF(AB26=Rækker!X47,Rækker!X56,IF(AB26=Rækker!Z47,Rækker!Z56,IF(AB26=Rækker!AB47,Rækker!AB56,IF(AB26=Rækker!AD47,Rækker!AD56,IF(AB26=Rækker!AF47,Rækker!AF56,CX20))))))))</f>
        <v>1</v>
      </c>
      <c r="CX20" s="16">
        <f>IF(AB26=Rækker!AH47,Rækker!AH56,IF(AB26=Rækker!AJ47,Rækker!AJ56,IF(AB26=Rækker!AL47,Rækker!AL56,IF(AB26=Rækker!AN47,Rækker!AN56,0))))</f>
        <v>1</v>
      </c>
      <c r="CY20" s="16">
        <f>IF(AH26=Rækker!B47,Rækker!B56,IF(AH26=Rækker!D47,Rækker!D56,IF(AH26=Rækker!F47,Rækker!F56,IF(AH26=Rækker!H47,Rækker!H56,IF(AH26=Rækker!J47,Rækker!J56,IF(AH26=Rækker!L47,Rækker!L56,IF(AH26=Rækker!N47,Rækker!N56,IF(AH26=Rækker!P47,Rækker!P56,CZ20))))))))</f>
        <v>1</v>
      </c>
      <c r="CZ20" s="16">
        <f>IF(AH26=Rækker!R47,Rækker!R56,IF(AH26=Rækker!T47,Rækker!T56,IF(AH26=Rækker!V47,Rækker!V56,IF(AH26=Rækker!X47,Rækker!X56,IF(AH26=Rækker!Z47,Rækker!Z56,IF(AH26=Rækker!AB47,Rækker!AB56,IF(AH26=Rækker!AD47,Rækker!AD56,IF(AH26=Rækker!AF47,Rækker!AF56,DA20))))))))</f>
        <v>1</v>
      </c>
      <c r="DA20" s="16">
        <f>IF(AH26=Rækker!AH47,Rækker!AH56,IF(AH26=Rækker!AJ47,Rækker!AJ56,IF(AH26=Rækker!AL47,Rækker!AL56,IF(AH26=Rækker!AN47,Rækker!AN56,0))))</f>
        <v>0</v>
      </c>
      <c r="DB20" s="16">
        <f>IF(AN26=Rækker!B47,Rækker!B56,IF(AN26=Rækker!D47,Rækker!D56,IF(AN26=Rækker!F47,Rækker!F56,IF(AN26=Rækker!H47,Rækker!H56,IF(AN26=Rækker!J47,Rækker!J56,IF(AN26=Rækker!L47,Rækker!L56,IF(AN26=Rækker!N47,Rækker!N56,IF(AN26=Rækker!P47,Rækker!P56,DC20))))))))</f>
        <v>1</v>
      </c>
      <c r="DC20" s="16">
        <f>IF(AN26=Rækker!R47,Rækker!R56,IF(AN26=Rækker!T47,Rækker!T56,IF(AN26=Rækker!V47,Rækker!V56,IF(AN26=Rækker!X47,Rækker!X56,IF(AN26=Rækker!Z47,Rækker!Z56,IF(AN26=Rækker!AB47,Rækker!AB56,IF(AN26=Rækker!AD47,Rækker!AD56,IF(AN26=Rækker!AF47,Rækker!AF56,DD20))))))))</f>
        <v>1</v>
      </c>
      <c r="DD20" s="16">
        <f>IF(AN26=Rækker!AH47,Rækker!AH56,IF(AN26=Rækker!AJ47,Rækker!AJ56,IF(AN26=Rækker!AL47,Rækker!AL56,IF(AN26=Rækker!AN47,Rækker!AN56,0))))</f>
        <v>0</v>
      </c>
      <c r="DE20" s="16">
        <f>IF(AT26=Rækker!B47,Rækker!B56,IF(AT26=Rækker!D47,Rækker!D56,IF(AT26=Rækker!F47,Rækker!F56,IF(AT26=Rækker!H47,Rækker!H56,IF(AT26=Rækker!J47,Rækker!J56,IF(AT26=Rækker!L47,Rækker!L56,IF(AT26=Rækker!N47,Rækker!N56,IF(AT26=Rækker!P47,Rækker!P56,DF20))))))))</f>
        <v>0</v>
      </c>
      <c r="DF20" s="16">
        <f>IF(AT26=Rækker!R47,Rækker!R56,IF(AT26=Rækker!T47,Rækker!T56,IF(AT26=Rækker!V47,Rækker!V56,IF(AT26=Rækker!X47,Rækker!X56,IF(AT26=Rækker!Z47,Rækker!Z56,IF(AT26=Rækker!AB47,Rækker!AB56,IF(AT26=Rækker!AD47,Rækker!AD56,IF(AT26=Rækker!AF47,Rækker!AF56,DG20))))))))</f>
        <v>0</v>
      </c>
      <c r="DG20" s="16">
        <f>IF(AT26=Rækker!AH47,Rækker!AH56,IF(AT26=Rækker!AJ47,Rækker!AJ56,IF(AT26=Rækker!AL47,Rækker!AL56,IF(AT26=Rækker!AN47,Rækker!AN56,0))))</f>
        <v>0</v>
      </c>
      <c r="DH20" s="16">
        <f>IF(AZ26=Rækker!B47,Rækker!B56,IF(AZ26=Rækker!D47,Rækker!D56,IF(AZ26=Rækker!F47,Rækker!F56,IF(AZ26=Rækker!H47,Rækker!H56,IF(AZ26=Rækker!J47,Rækker!J56,IF(AZ26=Rækker!L47,Rækker!L56,IF(AZ26=Rækker!N47,Rækker!N56,IF(AZ26=Rækker!P47,Rækker!P56,DI20))))))))</f>
        <v>1</v>
      </c>
      <c r="DI20" s="16">
        <f>IF(AZ26=Rækker!R47,Rækker!R56,IF(AZ26=Rækker!T47,Rækker!T56,IF(AZ26=Rækker!V47,Rækker!V56,IF(AZ26=Rækker!X47,Rækker!X56,IF(AZ26=Rækker!Z47,Rækker!Z56,IF(AZ26=Rækker!AB47,Rækker!AB56,IF(AZ26=Rækker!AD47,Rækker!AD56,IF(AZ26=Rækker!AF47,Rækker!AF56,DJ20))))))))</f>
        <v>0</v>
      </c>
      <c r="DJ20" s="16">
        <f>IF(AZ26=Rækker!AH47,Rækker!AH56,IF(AZ26=Rækker!AJ47,Rækker!AJ56,IF(AZ26=Rækker!AL47,Rækker!AL56,IF(AZ26=Rækker!AN47,Rækker!AN56,0))))</f>
        <v>0</v>
      </c>
      <c r="DK20" s="16">
        <f>IF(BF26=Rækker!B47,Rækker!B56,IF(BF26=Rækker!D47,Rækker!D56,IF(BF26=Rækker!F47,Rækker!F56,IF(BF26=Rækker!H47,Rækker!H56,IF(BF26=Rækker!J47,Rækker!J56,IF(BF26=Rækker!L47,Rækker!L56,IF(BF26=Rækker!N47,Rækker!N56,IF(BF26=Rækker!P47,Rækker!P56,DL20))))))))</f>
        <v>1</v>
      </c>
      <c r="DL20" s="16">
        <f>IF(BF26=Rækker!R47,Rækker!R56,IF(BF26=Rækker!T47,Rækker!T56,IF(BF26=Rækker!V47,Rækker!V56,IF(BF26=Rækker!X47,Rækker!X56,IF(BF26=Rækker!Z47,Rækker!Z56,IF(BF26=Rækker!AB47,Rækker!AB56,IF(BF26=Rækker!AD47,Rækker!AD56,IF(BF26=Rækker!AF47,Rækker!AF56,DM20))))))))</f>
        <v>0</v>
      </c>
      <c r="DM20" s="16">
        <f>IF(BF26=Rækker!AH47,Rækker!AH56,IF(BF26=Rækker!AJ47,Rækker!AJ56,IF(BF26=Rækker!AL47,Rækker!AL56,IF(BF26=Rækker!AN47,Rækker!AN56,0))))</f>
        <v>0</v>
      </c>
      <c r="DN20" s="16">
        <f>IF(BL26=Rækker!B47,Rækker!B56,IF(BL26=Rækker!D47,Rækker!D56,IF(BL26=Rækker!F47,Rækker!F56,IF(BL26=Rækker!H47,Rækker!H56,IF(BL26=Rækker!J47,Rækker!J56,IF(BL26=Rækker!L47,Rækker!L56,IF(BL26=Rækker!N47,Rækker!N56,IF(BL26=Rækker!P47,Rækker!P56,DO20))))))))</f>
        <v>1</v>
      </c>
      <c r="DO20" s="16">
        <f>IF(BL26=Rækker!R47,Rækker!R56,IF(BL26=Rækker!T47,Rækker!T56,IF(BL26=Rækker!V47,Rækker!V56,IF(BL26=Rækker!X47,Rækker!X56,IF(BL26=Rækker!Z47,Rækker!Z56,IF(BL26=Rækker!AB47,Rækker!AB56,IF(BL26=Rækker!AD47,Rækker!AD56,IF(BL26=Rækker!AF47,Rækker!AF56,DP20))))))))</f>
        <v>1</v>
      </c>
      <c r="DP20" s="16">
        <f>IF(BL26=Rækker!AH47,Rækker!AH56,IF(BL26=Rækker!AJ47,Rækker!AJ56,IF(BL26=Rækker!AL47,Rækker!AL56,IF(BL26=Rækker!AN47,Rækker!AN56,0))))</f>
        <v>1</v>
      </c>
    </row>
    <row r="21" spans="1:120" ht="14.45" customHeight="1" x14ac:dyDescent="0.15">
      <c r="A21" s="60"/>
      <c r="B21" s="62" t="s">
        <v>68</v>
      </c>
      <c r="C21" s="91" t="str">
        <f>CONCATENATE(Kampe!B15," - ",Kampe!D15,"..........................................................................................")</f>
        <v>Blackpool - Leyton Orient..........................................................................................</v>
      </c>
      <c r="D21" s="91"/>
      <c r="E21" s="91"/>
      <c r="F21" s="92"/>
      <c r="G21" s="61" t="s">
        <v>74</v>
      </c>
      <c r="H21" s="40">
        <f>IF('1. Division'!H21&lt;&gt;"",'1. Division'!H21,"")</f>
        <v>1</v>
      </c>
      <c r="I21" s="119">
        <f t="shared" si="1"/>
        <v>1</v>
      </c>
      <c r="J21" s="120"/>
      <c r="K21" s="122" t="str">
        <f t="shared" si="2"/>
        <v/>
      </c>
      <c r="L21" s="120"/>
      <c r="M21" s="122" t="str">
        <f t="shared" si="3"/>
        <v/>
      </c>
      <c r="N21" s="123"/>
      <c r="O21" s="124" t="str">
        <f t="shared" si="4"/>
        <v/>
      </c>
      <c r="P21" s="120"/>
      <c r="Q21" s="122" t="str">
        <f t="shared" si="5"/>
        <v>X</v>
      </c>
      <c r="R21" s="120"/>
      <c r="S21" s="122" t="str">
        <f t="shared" si="6"/>
        <v/>
      </c>
      <c r="T21" s="123"/>
      <c r="U21" s="124">
        <f t="shared" si="7"/>
        <v>1</v>
      </c>
      <c r="V21" s="125"/>
      <c r="W21" s="122" t="str">
        <f t="shared" si="8"/>
        <v/>
      </c>
      <c r="X21" s="120"/>
      <c r="Y21" s="119" t="str">
        <f t="shared" si="9"/>
        <v/>
      </c>
      <c r="Z21" s="120"/>
      <c r="AA21" s="124">
        <f t="shared" si="10"/>
        <v>1</v>
      </c>
      <c r="AB21" s="125"/>
      <c r="AC21" s="122" t="str">
        <f t="shared" si="11"/>
        <v/>
      </c>
      <c r="AD21" s="120"/>
      <c r="AE21" s="122" t="str">
        <f t="shared" si="12"/>
        <v/>
      </c>
      <c r="AF21" s="123"/>
      <c r="AG21" s="124">
        <f t="shared" si="13"/>
        <v>1</v>
      </c>
      <c r="AH21" s="125"/>
      <c r="AI21" s="122" t="str">
        <f t="shared" si="14"/>
        <v/>
      </c>
      <c r="AJ21" s="120"/>
      <c r="AK21" s="119" t="str">
        <f t="shared" si="15"/>
        <v/>
      </c>
      <c r="AL21" s="120"/>
      <c r="AM21" s="124" t="str">
        <f t="shared" si="16"/>
        <v/>
      </c>
      <c r="AN21" s="125"/>
      <c r="AO21" s="122" t="str">
        <f t="shared" si="17"/>
        <v>X</v>
      </c>
      <c r="AP21" s="120"/>
      <c r="AQ21" s="122" t="str">
        <f t="shared" si="18"/>
        <v/>
      </c>
      <c r="AR21" s="123"/>
      <c r="AS21" s="124">
        <f t="shared" si="19"/>
        <v>1</v>
      </c>
      <c r="AT21" s="125"/>
      <c r="AU21" s="122" t="str">
        <f t="shared" si="20"/>
        <v/>
      </c>
      <c r="AV21" s="120"/>
      <c r="AW21" s="119" t="str">
        <f t="shared" si="21"/>
        <v/>
      </c>
      <c r="AX21" s="120"/>
      <c r="AY21" s="124" t="str">
        <f t="shared" si="22"/>
        <v/>
      </c>
      <c r="AZ21" s="125"/>
      <c r="BA21" s="122" t="str">
        <f t="shared" si="23"/>
        <v>X</v>
      </c>
      <c r="BB21" s="120"/>
      <c r="BC21" s="122" t="str">
        <f t="shared" si="24"/>
        <v/>
      </c>
      <c r="BD21" s="123"/>
      <c r="BE21" s="124">
        <f t="shared" si="25"/>
        <v>1</v>
      </c>
      <c r="BF21" s="125"/>
      <c r="BG21" s="122" t="str">
        <f t="shared" si="26"/>
        <v/>
      </c>
      <c r="BH21" s="120"/>
      <c r="BI21" s="119" t="str">
        <f t="shared" si="27"/>
        <v/>
      </c>
      <c r="BJ21" s="120"/>
      <c r="BK21" s="124">
        <f t="shared" si="28"/>
        <v>1</v>
      </c>
      <c r="BL21" s="125"/>
      <c r="BM21" s="122" t="str">
        <f t="shared" si="29"/>
        <v/>
      </c>
      <c r="BN21" s="120"/>
      <c r="BO21" s="122" t="str">
        <f t="shared" si="30"/>
        <v/>
      </c>
      <c r="BP21" s="123"/>
      <c r="BQ21" s="25"/>
      <c r="BR21" s="21" t="str">
        <f>IF(CG14=13,CONCATENATE(DB!BE50,"."),CONCATENATE(DB!BA50,"."))</f>
        <v>3.</v>
      </c>
      <c r="BS21" s="22" t="str">
        <f>IF(CG14=13,DB!BF50,DB!X50)</f>
        <v>McCoist</v>
      </c>
      <c r="BT21" s="16">
        <f>IF(CG14=13,DB!BM50,DB!AJ50)</f>
        <v>17</v>
      </c>
      <c r="BU21" s="16"/>
      <c r="BV21" s="16">
        <f>IF(CG14=13,DB!BN50,DB!AL50)</f>
        <v>7</v>
      </c>
      <c r="BW21" s="16"/>
      <c r="BX21" s="16">
        <f>IF(CG14=13,DB!BO50,DB!AN50)</f>
        <v>8</v>
      </c>
      <c r="BY21" s="16"/>
      <c r="BZ21" s="16">
        <f>IF(CG14=13,DB!BP50,DB!AP50)</f>
        <v>2</v>
      </c>
      <c r="CA21" s="16"/>
      <c r="CB21" s="21">
        <f>IF(CG14=13,DB!BQ50,DB!AR50)</f>
        <v>117</v>
      </c>
      <c r="CC21" s="16" t="s">
        <v>20</v>
      </c>
      <c r="CD21" s="22">
        <f>IF(CG14=13,DB!BR50,DB!AU50)</f>
        <v>106</v>
      </c>
      <c r="CE21" s="16"/>
      <c r="CF21" s="21">
        <f>IF(CG14=13,DB!BS50,DB!AX50)</f>
        <v>29</v>
      </c>
      <c r="CH21" s="16">
        <f>SUM(CH1:CH20)</f>
        <v>129</v>
      </c>
      <c r="CI21" s="16">
        <f>SUM(CI1:CI20)</f>
        <v>19</v>
      </c>
      <c r="CM21" s="16">
        <f>IF(J26=Rækker!B47,Rækker!B57,IF(J26=Rækker!D47,Rækker!D57,IF(J26=Rækker!F47,Rækker!F57,IF(J26=Rækker!H47,Rækker!H57,IF(J26=Rækker!J47,Rækker!J57,IF(J26=Rækker!L47,Rækker!L57,IF(J26=Rækker!N47,Rækker!N57,IF(J26=Rækker!P47,Rækker!P57,CN21))))))))</f>
        <v>2</v>
      </c>
      <c r="CN21" s="16">
        <f>IF(J26=Rækker!R47,Rækker!R57,IF(J26=Rækker!T47,Rækker!T57,IF(J26=Rækker!V47,Rækker!V57,IF(J26=Rækker!X47,Rækker!X57,IF(J26=Rækker!Z47,Rækker!Z57,IF(J26=Rækker!AB47,Rækker!AB57,IF(J26=Rækker!AD47,Rækker!AD57,IF(J26=Rækker!AF47,Rækker!AF57,CO21))))))))</f>
        <v>0</v>
      </c>
      <c r="CO21" s="16">
        <f>IF(J26=Rækker!AH47,Rækker!AH57,IF(J26=Rækker!AJ47,Rækker!AJ57,IF(J26=Rækker!AL47,Rækker!AL57,IF(J26=Rækker!AN47,Rækker!AN57,0))))</f>
        <v>0</v>
      </c>
      <c r="CP21" s="16">
        <f>IF(P26=Rækker!B47,Rækker!B57,IF(P26=Rækker!D47,Rækker!D57,IF(P26=Rækker!F47,Rækker!F57,IF(P26=Rækker!H47,Rækker!H57,IF(P26=Rækker!J47,Rækker!J57,IF(P26=Rækker!L47,Rækker!L57,IF(P26=Rækker!N47,Rækker!N57,IF(P26=Rækker!P47,Rækker!P57,CQ21))))))))</f>
        <v>2</v>
      </c>
      <c r="CQ21" s="16">
        <f>IF(P26=Rækker!R47,Rækker!R57,IF(P26=Rækker!T47,Rækker!T57,IF(P26=Rækker!V47,Rækker!V57,IF(P26=Rækker!X47,Rækker!X57,IF(P26=Rækker!Z47,Rækker!Z57,IF(P26=Rækker!AB47,Rækker!AB57,IF(P26=Rækker!AD47,Rækker!AD57,IF(P26=Rækker!AF47,Rækker!AF57,CR21))))))))</f>
        <v>2</v>
      </c>
      <c r="CR21" s="16">
        <f>IF(P26=Rækker!AH47,Rækker!AH57,IF(P26=Rækker!AJ47,Rækker!AJ57,IF(P26=Rækker!AL47,Rækker!AL57,IF(P26=Rækker!AN47,Rækker!AN57,0))))</f>
        <v>0</v>
      </c>
      <c r="CS21" s="16" t="str">
        <f>IF(V26=Rækker!B47,Rækker!B57,IF(V26=Rækker!D47,Rækker!D57,IF(V26=Rækker!F47,Rækker!F57,IF(V26=Rækker!H47,Rækker!H57,IF(V26=Rækker!J47,Rækker!J57,IF(V26=Rækker!L47,Rækker!L57,IF(V26=Rækker!N47,Rækker!N57,IF(V26=Rækker!P47,Rækker!P57,CT21))))))))</f>
        <v>x</v>
      </c>
      <c r="CT21" s="16" t="str">
        <f>IF(V26=Rækker!R47,Rækker!R57,IF(V26=Rækker!T47,Rækker!T57,IF(V26=Rækker!V47,Rækker!V57,IF(V26=Rækker!X47,Rækker!X57,IF(V26=Rækker!Z47,Rækker!Z57,IF(V26=Rækker!AB47,Rækker!AB57,IF(V26=Rækker!AD47,Rækker!AD57,IF(V26=Rækker!AF47,Rækker!AF57,CU21))))))))</f>
        <v>x</v>
      </c>
      <c r="CU21" s="16" t="str">
        <f>IF(V26=Rækker!AH47,Rækker!AH57,IF(V26=Rækker!AJ47,Rækker!AJ57,IF(V26=Rækker!AL47,Rækker!AL57,IF(V26=Rækker!AN47,Rækker!AN57,0))))</f>
        <v>x</v>
      </c>
      <c r="CV21" s="16">
        <f>IF(AB26=Rækker!B47,Rækker!B57,IF(AB26=Rækker!D47,Rækker!D57,IF(AB26=Rækker!F47,Rækker!F57,IF(AB26=Rækker!H47,Rækker!H57,IF(AB26=Rækker!J47,Rækker!J57,IF(AB26=Rækker!L47,Rækker!L57,IF(AB26=Rækker!N47,Rækker!N57,IF(AB26=Rækker!P47,Rækker!P57,CW21))))))))</f>
        <v>2</v>
      </c>
      <c r="CW21" s="16">
        <f>IF(AB26=Rækker!R47,Rækker!R57,IF(AB26=Rækker!T47,Rækker!T57,IF(AB26=Rækker!V47,Rækker!V57,IF(AB26=Rækker!X47,Rækker!X57,IF(AB26=Rækker!Z47,Rækker!Z57,IF(AB26=Rækker!AB47,Rækker!AB57,IF(AB26=Rækker!AD47,Rækker!AD57,IF(AB26=Rækker!AF47,Rækker!AF57,CX21))))))))</f>
        <v>2</v>
      </c>
      <c r="CX21" s="16">
        <f>IF(AB26=Rækker!AH47,Rækker!AH57,IF(AB26=Rækker!AJ47,Rækker!AJ57,IF(AB26=Rækker!AL47,Rækker!AL57,IF(AB26=Rækker!AN47,Rækker!AN57,0))))</f>
        <v>2</v>
      </c>
      <c r="CY21" s="16" t="str">
        <f>IF(AH26=Rækker!B47,Rækker!B57,IF(AH26=Rækker!D47,Rækker!D57,IF(AH26=Rækker!F47,Rækker!F57,IF(AH26=Rækker!H47,Rækker!H57,IF(AH26=Rækker!J47,Rækker!J57,IF(AH26=Rækker!L47,Rækker!L57,IF(AH26=Rækker!N47,Rækker!N57,IF(AH26=Rækker!P47,Rækker!P57,CZ21))))))))</f>
        <v>x</v>
      </c>
      <c r="CZ21" s="16" t="str">
        <f>IF(AH26=Rækker!R47,Rækker!R57,IF(AH26=Rækker!T47,Rækker!T57,IF(AH26=Rækker!V47,Rækker!V57,IF(AH26=Rækker!X47,Rækker!X57,IF(AH26=Rækker!Z47,Rækker!Z57,IF(AH26=Rækker!AB47,Rækker!AB57,IF(AH26=Rækker!AD47,Rækker!AD57,IF(AH26=Rækker!AF47,Rækker!AF57,DA21))))))))</f>
        <v>x</v>
      </c>
      <c r="DA21" s="16">
        <f>IF(AH26=Rækker!AH47,Rækker!AH57,IF(AH26=Rækker!AJ47,Rækker!AJ57,IF(AH26=Rækker!AL47,Rækker!AL57,IF(AH26=Rækker!AN47,Rækker!AN57,0))))</f>
        <v>0</v>
      </c>
      <c r="DB21" s="16">
        <f>IF(AN26=Rækker!B47,Rækker!B57,IF(AN26=Rækker!D47,Rækker!D57,IF(AN26=Rækker!F47,Rækker!F57,IF(AN26=Rækker!H47,Rækker!H57,IF(AN26=Rækker!J47,Rækker!J57,IF(AN26=Rækker!L47,Rækker!L57,IF(AN26=Rækker!N47,Rækker!N57,IF(AN26=Rækker!P47,Rækker!P57,DC21))))))))</f>
        <v>2</v>
      </c>
      <c r="DC21" s="16">
        <f>IF(AN26=Rækker!R47,Rækker!R57,IF(AN26=Rækker!T47,Rækker!T57,IF(AN26=Rækker!V47,Rækker!V57,IF(AN26=Rækker!X47,Rækker!X57,IF(AN26=Rækker!Z47,Rækker!Z57,IF(AN26=Rækker!AB47,Rækker!AB57,IF(AN26=Rækker!AD47,Rækker!AD57,IF(AN26=Rækker!AF47,Rækker!AF57,DD21))))))))</f>
        <v>2</v>
      </c>
      <c r="DD21" s="16">
        <f>IF(AN26=Rækker!AH47,Rækker!AH57,IF(AN26=Rækker!AJ47,Rækker!AJ57,IF(AN26=Rækker!AL47,Rækker!AL57,IF(AN26=Rækker!AN47,Rækker!AN57,0))))</f>
        <v>0</v>
      </c>
      <c r="DE21" s="16">
        <f>IF(AT26=Rækker!B47,Rækker!B57,IF(AT26=Rækker!D47,Rækker!D57,IF(AT26=Rækker!F47,Rækker!F57,IF(AT26=Rækker!H47,Rækker!H57,IF(AT26=Rækker!J47,Rækker!J57,IF(AT26=Rækker!L47,Rækker!L57,IF(AT26=Rækker!N47,Rækker!N57,IF(AT26=Rækker!P47,Rækker!P57,DF21))))))))</f>
        <v>0</v>
      </c>
      <c r="DF21" s="16">
        <f>IF(AT26=Rækker!R47,Rækker!R57,IF(AT26=Rækker!T47,Rækker!T57,IF(AT26=Rækker!V47,Rækker!V57,IF(AT26=Rækker!X47,Rækker!X57,IF(AT26=Rækker!Z47,Rækker!Z57,IF(AT26=Rækker!AB47,Rækker!AB57,IF(AT26=Rækker!AD47,Rækker!AD57,IF(AT26=Rækker!AF47,Rækker!AF57,DG21))))))))</f>
        <v>0</v>
      </c>
      <c r="DG21" s="16">
        <f>IF(AT26=Rækker!AH47,Rækker!AH57,IF(AT26=Rækker!AJ47,Rækker!AJ57,IF(AT26=Rækker!AL47,Rækker!AL57,IF(AT26=Rækker!AN47,Rækker!AN57,0))))</f>
        <v>0</v>
      </c>
      <c r="DH21" s="16" t="str">
        <f>IF(AZ26=Rækker!B47,Rækker!B57,IF(AZ26=Rækker!D47,Rækker!D57,IF(AZ26=Rækker!F47,Rækker!F57,IF(AZ26=Rækker!H47,Rækker!H57,IF(AZ26=Rækker!J47,Rækker!J57,IF(AZ26=Rækker!L47,Rækker!L57,IF(AZ26=Rækker!N47,Rækker!N57,IF(AZ26=Rækker!P47,Rækker!P57,DI21))))))))</f>
        <v>x</v>
      </c>
      <c r="DI21" s="16">
        <f>IF(AZ26=Rækker!R47,Rækker!R57,IF(AZ26=Rækker!T47,Rækker!T57,IF(AZ26=Rækker!V47,Rækker!V57,IF(AZ26=Rækker!X47,Rækker!X57,IF(AZ26=Rækker!Z47,Rækker!Z57,IF(AZ26=Rækker!AB47,Rækker!AB57,IF(AZ26=Rækker!AD47,Rækker!AD57,IF(AZ26=Rækker!AF47,Rækker!AF57,DJ21))))))))</f>
        <v>0</v>
      </c>
      <c r="DJ21" s="16">
        <f>IF(AZ26=Rækker!AH47,Rækker!AH57,IF(AZ26=Rækker!AJ47,Rækker!AJ57,IF(AZ26=Rækker!AL47,Rækker!AL57,IF(AZ26=Rækker!AN47,Rækker!AN57,0))))</f>
        <v>0</v>
      </c>
      <c r="DK21" s="16" t="str">
        <f>IF(BF26=Rækker!B47,Rækker!B57,IF(BF26=Rækker!D47,Rækker!D57,IF(BF26=Rækker!F47,Rækker!F57,IF(BF26=Rækker!H47,Rækker!H57,IF(BF26=Rækker!J47,Rækker!J57,IF(BF26=Rækker!L47,Rækker!L57,IF(BF26=Rækker!N47,Rækker!N57,IF(BF26=Rækker!P47,Rækker!P57,DL21))))))))</f>
        <v>x</v>
      </c>
      <c r="DL21" s="16">
        <f>IF(BF26=Rækker!R47,Rækker!R57,IF(BF26=Rækker!T47,Rækker!T57,IF(BF26=Rækker!V47,Rækker!V57,IF(BF26=Rækker!X47,Rækker!X57,IF(BF26=Rækker!Z47,Rækker!Z57,IF(BF26=Rækker!AB47,Rækker!AB57,IF(BF26=Rækker!AD47,Rækker!AD57,IF(BF26=Rækker!AF47,Rækker!AF57,DM21))))))))</f>
        <v>0</v>
      </c>
      <c r="DM21" s="16">
        <f>IF(BF26=Rækker!AH47,Rækker!AH57,IF(BF26=Rækker!AJ47,Rækker!AJ57,IF(BF26=Rækker!AL47,Rækker!AL57,IF(BF26=Rækker!AN47,Rækker!AN57,0))))</f>
        <v>0</v>
      </c>
      <c r="DN21" s="16" t="str">
        <f>IF(BL26=Rækker!B47,Rækker!B57,IF(BL26=Rækker!D47,Rækker!D57,IF(BL26=Rækker!F47,Rækker!F57,IF(BL26=Rækker!H47,Rækker!H57,IF(BL26=Rækker!J47,Rækker!J57,IF(BL26=Rækker!L47,Rækker!L57,IF(BL26=Rækker!N47,Rækker!N57,IF(BL26=Rækker!P47,Rækker!P57,DO21))))))))</f>
        <v>x</v>
      </c>
      <c r="DO21" s="16" t="str">
        <f>IF(BL26=Rækker!R47,Rækker!R57,IF(BL26=Rækker!T47,Rækker!T57,IF(BL26=Rækker!V47,Rækker!V57,IF(BL26=Rækker!X47,Rækker!X57,IF(BL26=Rækker!Z47,Rækker!Z57,IF(BL26=Rækker!AB47,Rækker!AB57,IF(BL26=Rækker!AD47,Rækker!AD57,IF(BL26=Rækker!AF47,Rækker!AF57,DP21))))))))</f>
        <v>x</v>
      </c>
      <c r="DP21" s="16" t="str">
        <f>IF(BL26=Rækker!AH47,Rækker!AH57,IF(BL26=Rækker!AJ47,Rækker!AJ57,IF(BL26=Rækker!AL47,Rækker!AL57,IF(BL26=Rækker!AN47,Rækker!AN57,0))))</f>
        <v>x</v>
      </c>
    </row>
    <row r="22" spans="1:120" ht="14.45" customHeight="1" x14ac:dyDescent="0.15">
      <c r="A22" s="60"/>
      <c r="B22" s="62" t="s">
        <v>69</v>
      </c>
      <c r="C22" s="91" t="str">
        <f>CONCATENATE(Kampe!B16," - ",Kampe!D16,"..........................................................................................")</f>
        <v>Burton - Exeter..........................................................................................</v>
      </c>
      <c r="D22" s="91"/>
      <c r="E22" s="91"/>
      <c r="F22" s="92"/>
      <c r="G22" s="61" t="s">
        <v>74</v>
      </c>
      <c r="H22" s="40" t="str">
        <f>IF('1. Division'!H22&lt;&gt;"",'1. Division'!H22,"")</f>
        <v>x</v>
      </c>
      <c r="I22" s="119">
        <f t="shared" si="1"/>
        <v>1</v>
      </c>
      <c r="J22" s="120"/>
      <c r="K22" s="122" t="str">
        <f t="shared" si="2"/>
        <v/>
      </c>
      <c r="L22" s="120"/>
      <c r="M22" s="122" t="str">
        <f t="shared" si="3"/>
        <v/>
      </c>
      <c r="N22" s="123"/>
      <c r="O22" s="124">
        <f t="shared" si="4"/>
        <v>1</v>
      </c>
      <c r="P22" s="120"/>
      <c r="Q22" s="122" t="str">
        <f t="shared" si="5"/>
        <v/>
      </c>
      <c r="R22" s="120"/>
      <c r="S22" s="122" t="str">
        <f t="shared" si="6"/>
        <v/>
      </c>
      <c r="T22" s="123"/>
      <c r="U22" s="124">
        <f t="shared" si="7"/>
        <v>1</v>
      </c>
      <c r="V22" s="125"/>
      <c r="W22" s="122" t="str">
        <f t="shared" si="8"/>
        <v/>
      </c>
      <c r="X22" s="120"/>
      <c r="Y22" s="119" t="str">
        <f t="shared" si="9"/>
        <v/>
      </c>
      <c r="Z22" s="120"/>
      <c r="AA22" s="124">
        <f t="shared" si="10"/>
        <v>1</v>
      </c>
      <c r="AB22" s="125"/>
      <c r="AC22" s="122" t="str">
        <f t="shared" si="11"/>
        <v/>
      </c>
      <c r="AD22" s="120"/>
      <c r="AE22" s="122" t="str">
        <f t="shared" si="12"/>
        <v/>
      </c>
      <c r="AF22" s="123"/>
      <c r="AG22" s="124">
        <f t="shared" si="13"/>
        <v>1</v>
      </c>
      <c r="AH22" s="125"/>
      <c r="AI22" s="122" t="str">
        <f t="shared" si="14"/>
        <v/>
      </c>
      <c r="AJ22" s="120"/>
      <c r="AK22" s="119" t="str">
        <f t="shared" si="15"/>
        <v/>
      </c>
      <c r="AL22" s="120"/>
      <c r="AM22" s="124" t="str">
        <f t="shared" si="16"/>
        <v/>
      </c>
      <c r="AN22" s="125"/>
      <c r="AO22" s="122" t="str">
        <f t="shared" si="17"/>
        <v>X</v>
      </c>
      <c r="AP22" s="120"/>
      <c r="AQ22" s="122" t="str">
        <f t="shared" si="18"/>
        <v/>
      </c>
      <c r="AR22" s="123"/>
      <c r="AS22" s="124">
        <f t="shared" si="19"/>
        <v>1</v>
      </c>
      <c r="AT22" s="125"/>
      <c r="AU22" s="122" t="str">
        <f t="shared" si="20"/>
        <v/>
      </c>
      <c r="AV22" s="120"/>
      <c r="AW22" s="119" t="str">
        <f t="shared" si="21"/>
        <v/>
      </c>
      <c r="AX22" s="120"/>
      <c r="AY22" s="124">
        <f t="shared" si="22"/>
        <v>1</v>
      </c>
      <c r="AZ22" s="125"/>
      <c r="BA22" s="122" t="str">
        <f t="shared" si="23"/>
        <v/>
      </c>
      <c r="BB22" s="120"/>
      <c r="BC22" s="122" t="str">
        <f t="shared" si="24"/>
        <v/>
      </c>
      <c r="BD22" s="123"/>
      <c r="BE22" s="124">
        <f t="shared" si="25"/>
        <v>1</v>
      </c>
      <c r="BF22" s="125"/>
      <c r="BG22" s="122" t="str">
        <f t="shared" si="26"/>
        <v/>
      </c>
      <c r="BH22" s="120"/>
      <c r="BI22" s="119" t="str">
        <f t="shared" si="27"/>
        <v/>
      </c>
      <c r="BJ22" s="120"/>
      <c r="BK22" s="124" t="str">
        <f t="shared" si="28"/>
        <v/>
      </c>
      <c r="BL22" s="125"/>
      <c r="BM22" s="122" t="str">
        <f t="shared" si="29"/>
        <v/>
      </c>
      <c r="BN22" s="120"/>
      <c r="BO22" s="122">
        <f t="shared" si="30"/>
        <v>2</v>
      </c>
      <c r="BP22" s="123"/>
      <c r="BQ22" s="25"/>
      <c r="BR22" s="21" t="str">
        <f>IF(CG14=13,CONCATENATE(DB!BE51,"."),CONCATENATE(DB!BA51,"."))</f>
        <v>4.</v>
      </c>
      <c r="BS22" s="22" t="str">
        <f>IF(CG14=13,DB!BF51,DB!X51)</f>
        <v>Sergio</v>
      </c>
      <c r="BT22" s="16">
        <f>IF(CG14=13,DB!BM51,DB!AJ51)</f>
        <v>17</v>
      </c>
      <c r="BU22" s="16"/>
      <c r="BV22" s="16">
        <f>IF(CG14=13,DB!BN51,DB!AL51)</f>
        <v>8</v>
      </c>
      <c r="BW22" s="16"/>
      <c r="BX22" s="16">
        <f>IF(CG14=13,DB!BO51,DB!AN51)</f>
        <v>5</v>
      </c>
      <c r="BY22" s="16"/>
      <c r="BZ22" s="16">
        <f>IF(CG14=13,DB!BP51,DB!AP51)</f>
        <v>4</v>
      </c>
      <c r="CA22" s="16"/>
      <c r="CB22" s="21">
        <f>IF(CG14=13,DB!BQ51,DB!AR51)</f>
        <v>108</v>
      </c>
      <c r="CC22" s="16" t="s">
        <v>20</v>
      </c>
      <c r="CD22" s="22">
        <f>IF(CG14=13,DB!BR51,DB!AU51)</f>
        <v>102</v>
      </c>
      <c r="CE22" s="16"/>
      <c r="CF22" s="21">
        <f>IF(CG14=13,DB!BS51,DB!AX51)</f>
        <v>29</v>
      </c>
      <c r="CM22" s="16">
        <f>IF(J26=Rækker!B47,Rækker!B58,IF(J26=Rækker!D47,Rækker!D58,IF(J26=Rækker!F47,Rækker!F58,IF(J26=Rækker!H47,Rækker!H58,IF(J26=Rækker!J47,Rækker!J58,IF(J26=Rækker!L47,Rækker!L58,IF(J26=Rækker!N47,Rækker!N58,IF(J26=Rækker!P47,Rækker!P58,CN22))))))))</f>
        <v>1</v>
      </c>
      <c r="CN22" s="16">
        <f>IF(J26=Rækker!R47,Rækker!R58,IF(J26=Rækker!T47,Rækker!T58,IF(J26=Rækker!V47,Rækker!V58,IF(J26=Rækker!X47,Rækker!X58,IF(J26=Rækker!Z47,Rækker!Z58,IF(J26=Rækker!AB47,Rækker!AB58,IF(J26=Rækker!AD47,Rækker!AD58,IF(J26=Rækker!AF47,Rækker!AF58,CO22))))))))</f>
        <v>0</v>
      </c>
      <c r="CO22" s="16">
        <f>IF(J26=Rækker!AH47,Rækker!AH58,IF(J26=Rækker!AJ47,Rækker!AJ58,IF(J26=Rækker!AL47,Rækker!AL58,IF(J26=Rækker!AN47,Rækker!AN58,0))))</f>
        <v>0</v>
      </c>
      <c r="CP22" s="16">
        <f>IF(P26=Rækker!B47,Rækker!B58,IF(P26=Rækker!D47,Rækker!D58,IF(P26=Rækker!F47,Rækker!F58,IF(P26=Rækker!H47,Rækker!H58,IF(P26=Rækker!J47,Rækker!J58,IF(P26=Rækker!L47,Rækker!L58,IF(P26=Rækker!N47,Rækker!N58,IF(P26=Rækker!P47,Rækker!P58,CQ22))))))))</f>
        <v>1</v>
      </c>
      <c r="CQ22" s="16">
        <f>IF(P26=Rækker!R47,Rækker!R58,IF(P26=Rækker!T47,Rækker!T58,IF(P26=Rækker!V47,Rækker!V58,IF(P26=Rækker!X47,Rækker!X58,IF(P26=Rækker!Z47,Rækker!Z58,IF(P26=Rækker!AB47,Rækker!AB58,IF(P26=Rækker!AD47,Rækker!AD58,IF(P26=Rækker!AF47,Rækker!AF58,CR22))))))))</f>
        <v>1</v>
      </c>
      <c r="CR22" s="16">
        <f>IF(P26=Rækker!AH47,Rækker!AH58,IF(P26=Rækker!AJ47,Rækker!AJ58,IF(P26=Rækker!AL47,Rækker!AL58,IF(P26=Rækker!AN47,Rækker!AN58,0))))</f>
        <v>0</v>
      </c>
      <c r="CS22" s="16">
        <f>IF(V26=Rækker!B47,Rækker!B58,IF(V26=Rækker!D47,Rækker!D58,IF(V26=Rækker!F47,Rækker!F58,IF(V26=Rækker!H47,Rækker!H58,IF(V26=Rækker!J47,Rækker!J58,IF(V26=Rækker!L47,Rækker!L58,IF(V26=Rækker!N47,Rækker!N58,IF(V26=Rækker!P47,Rækker!P58,CT22))))))))</f>
        <v>1</v>
      </c>
      <c r="CT22" s="16">
        <f>IF(V26=Rækker!R47,Rækker!R58,IF(V26=Rækker!T47,Rækker!T58,IF(V26=Rækker!V47,Rækker!V58,IF(V26=Rækker!X47,Rækker!X58,IF(V26=Rækker!Z47,Rækker!Z58,IF(V26=Rækker!AB47,Rækker!AB58,IF(V26=Rækker!AD47,Rækker!AD58,IF(V26=Rækker!AF47,Rækker!AF58,CU22))))))))</f>
        <v>1</v>
      </c>
      <c r="CU22" s="16">
        <f>IF(V26=Rækker!AH47,Rækker!AH58,IF(V26=Rækker!AJ47,Rækker!AJ58,IF(V26=Rækker!AL47,Rækker!AL58,IF(V26=Rækker!AN47,Rækker!AN58,0))))</f>
        <v>1</v>
      </c>
      <c r="CV22" s="16">
        <f>IF(AB26=Rækker!B47,Rækker!B58,IF(AB26=Rækker!D47,Rækker!D58,IF(AB26=Rækker!F47,Rækker!F58,IF(AB26=Rækker!H47,Rækker!H58,IF(AB26=Rækker!J47,Rækker!J58,IF(AB26=Rækker!L47,Rækker!L58,IF(AB26=Rækker!N47,Rækker!N58,IF(AB26=Rækker!P47,Rækker!P58,CW22))))))))</f>
        <v>1</v>
      </c>
      <c r="CW22" s="16">
        <f>IF(AB26=Rækker!R47,Rækker!R58,IF(AB26=Rækker!T47,Rækker!T58,IF(AB26=Rækker!V47,Rækker!V58,IF(AB26=Rækker!X47,Rækker!X58,IF(AB26=Rækker!Z47,Rækker!Z58,IF(AB26=Rækker!AB47,Rækker!AB58,IF(AB26=Rækker!AD47,Rækker!AD58,IF(AB26=Rækker!AF47,Rækker!AF58,CX22))))))))</f>
        <v>1</v>
      </c>
      <c r="CX22" s="16">
        <f>IF(AB26=Rækker!AH47,Rækker!AH58,IF(AB26=Rækker!AJ47,Rækker!AJ58,IF(AB26=Rækker!AL47,Rækker!AL58,IF(AB26=Rækker!AN47,Rækker!AN58,0))))</f>
        <v>1</v>
      </c>
      <c r="CY22" s="16">
        <f>IF(AH26=Rækker!B47,Rækker!B58,IF(AH26=Rækker!D47,Rækker!D58,IF(AH26=Rækker!F47,Rækker!F58,IF(AH26=Rækker!H47,Rækker!H58,IF(AH26=Rækker!J47,Rækker!J58,IF(AH26=Rækker!L47,Rækker!L58,IF(AH26=Rækker!N47,Rækker!N58,IF(AH26=Rækker!P47,Rækker!P58,CZ22))))))))</f>
        <v>1</v>
      </c>
      <c r="CZ22" s="16">
        <f>IF(AH26=Rækker!R47,Rækker!R58,IF(AH26=Rækker!T47,Rækker!T58,IF(AH26=Rækker!V47,Rækker!V58,IF(AH26=Rækker!X47,Rækker!X58,IF(AH26=Rækker!Z47,Rækker!Z58,IF(AH26=Rækker!AB47,Rækker!AB58,IF(AH26=Rækker!AD47,Rækker!AD58,IF(AH26=Rækker!AF47,Rækker!AF58,DA22))))))))</f>
        <v>1</v>
      </c>
      <c r="DA22" s="16">
        <f>IF(AH26=Rækker!AH47,Rækker!AH58,IF(AH26=Rækker!AJ47,Rækker!AJ58,IF(AH26=Rækker!AL47,Rækker!AL58,IF(AH26=Rækker!AN47,Rækker!AN58,0))))</f>
        <v>0</v>
      </c>
      <c r="DB22" s="16">
        <f>IF(AN26=Rækker!B47,Rækker!B58,IF(AN26=Rækker!D47,Rækker!D58,IF(AN26=Rækker!F47,Rækker!F58,IF(AN26=Rækker!H47,Rækker!H58,IF(AN26=Rækker!J47,Rækker!J58,IF(AN26=Rækker!L47,Rækker!L58,IF(AN26=Rækker!N47,Rækker!N58,IF(AN26=Rækker!P47,Rækker!P58,DC22))))))))</f>
        <v>1</v>
      </c>
      <c r="DC22" s="16">
        <f>IF(AN26=Rækker!R47,Rækker!R58,IF(AN26=Rækker!T47,Rækker!T58,IF(AN26=Rækker!V47,Rækker!V58,IF(AN26=Rækker!X47,Rækker!X58,IF(AN26=Rækker!Z47,Rækker!Z58,IF(AN26=Rækker!AB47,Rækker!AB58,IF(AN26=Rækker!AD47,Rækker!AD58,IF(AN26=Rækker!AF47,Rækker!AF58,DD22))))))))</f>
        <v>1</v>
      </c>
      <c r="DD22" s="16">
        <f>IF(AN26=Rækker!AH47,Rækker!AH58,IF(AN26=Rækker!AJ47,Rækker!AJ58,IF(AN26=Rækker!AL47,Rækker!AL58,IF(AN26=Rækker!AN47,Rækker!AN58,0))))</f>
        <v>0</v>
      </c>
      <c r="DE22" s="16">
        <f>IF(AT26=Rækker!B47,Rækker!B58,IF(AT26=Rækker!D47,Rækker!D58,IF(AT26=Rækker!F47,Rækker!F58,IF(AT26=Rækker!H47,Rækker!H58,IF(AT26=Rækker!J47,Rækker!J58,IF(AT26=Rækker!L47,Rækker!L58,IF(AT26=Rækker!N47,Rækker!N58,IF(AT26=Rækker!P47,Rækker!P58,DF22))))))))</f>
        <v>0</v>
      </c>
      <c r="DF22" s="16">
        <f>IF(AT26=Rækker!R47,Rækker!R58,IF(AT26=Rækker!T47,Rækker!T58,IF(AT26=Rækker!V47,Rækker!V58,IF(AT26=Rækker!X47,Rækker!X58,IF(AT26=Rækker!Z47,Rækker!Z58,IF(AT26=Rækker!AB47,Rækker!AB58,IF(AT26=Rækker!AD47,Rækker!AD58,IF(AT26=Rækker!AF47,Rækker!AF58,DG22))))))))</f>
        <v>0</v>
      </c>
      <c r="DG22" s="16">
        <f>IF(AT26=Rækker!AH47,Rækker!AH58,IF(AT26=Rækker!AJ47,Rækker!AJ58,IF(AT26=Rækker!AL47,Rækker!AL58,IF(AT26=Rækker!AN47,Rækker!AN58,0))))</f>
        <v>0</v>
      </c>
      <c r="DH22" s="16">
        <f>IF(AZ26=Rækker!B47,Rækker!B58,IF(AZ26=Rækker!D47,Rækker!D58,IF(AZ26=Rækker!F47,Rækker!F58,IF(AZ26=Rækker!H47,Rækker!H58,IF(AZ26=Rækker!J47,Rækker!J58,IF(AZ26=Rækker!L47,Rækker!L58,IF(AZ26=Rækker!N47,Rækker!N58,IF(AZ26=Rækker!P47,Rækker!P58,DI22))))))))</f>
        <v>1</v>
      </c>
      <c r="DI22" s="16">
        <f>IF(AZ26=Rækker!R47,Rækker!R58,IF(AZ26=Rækker!T47,Rækker!T58,IF(AZ26=Rækker!V47,Rækker!V58,IF(AZ26=Rækker!X47,Rækker!X58,IF(AZ26=Rækker!Z47,Rækker!Z58,IF(AZ26=Rækker!AB47,Rækker!AB58,IF(AZ26=Rækker!AD47,Rækker!AD58,IF(AZ26=Rækker!AF47,Rækker!AF58,DJ22))))))))</f>
        <v>0</v>
      </c>
      <c r="DJ22" s="16">
        <f>IF(AZ26=Rækker!AH47,Rækker!AH58,IF(AZ26=Rækker!AJ47,Rækker!AJ58,IF(AZ26=Rækker!AL47,Rækker!AL58,IF(AZ26=Rækker!AN47,Rækker!AN58,0))))</f>
        <v>0</v>
      </c>
      <c r="DK22" s="16">
        <f>IF(BF26=Rækker!B47,Rækker!B58,IF(BF26=Rækker!D47,Rækker!D58,IF(BF26=Rækker!F47,Rækker!F58,IF(BF26=Rækker!H47,Rækker!H58,IF(BF26=Rækker!J47,Rækker!J58,IF(BF26=Rækker!L47,Rækker!L58,IF(BF26=Rækker!N47,Rækker!N58,IF(BF26=Rækker!P47,Rækker!P58,DL22))))))))</f>
        <v>1</v>
      </c>
      <c r="DL22" s="16">
        <f>IF(BF26=Rækker!R47,Rækker!R58,IF(BF26=Rækker!T47,Rækker!T58,IF(BF26=Rækker!V47,Rækker!V58,IF(BF26=Rækker!X47,Rækker!X58,IF(BF26=Rækker!Z47,Rækker!Z58,IF(BF26=Rækker!AB47,Rækker!AB58,IF(BF26=Rækker!AD47,Rækker!AD58,IF(BF26=Rækker!AF47,Rækker!AF58,DM22))))))))</f>
        <v>0</v>
      </c>
      <c r="DM22" s="16">
        <f>IF(BF26=Rækker!AH47,Rækker!AH58,IF(BF26=Rækker!AJ47,Rækker!AJ58,IF(BF26=Rækker!AL47,Rækker!AL58,IF(BF26=Rækker!AN47,Rækker!AN58,0))))</f>
        <v>0</v>
      </c>
      <c r="DN22" s="16">
        <f>IF(BL26=Rækker!B47,Rækker!B58,IF(BL26=Rækker!D47,Rækker!D58,IF(BL26=Rækker!F47,Rækker!F58,IF(BL26=Rækker!H47,Rækker!H58,IF(BL26=Rækker!J47,Rækker!J58,IF(BL26=Rækker!L47,Rækker!L58,IF(BL26=Rækker!N47,Rækker!N58,IF(BL26=Rækker!P47,Rækker!P58,DO22))))))))</f>
        <v>1</v>
      </c>
      <c r="DO22" s="16">
        <f>IF(BL26=Rækker!R47,Rækker!R58,IF(BL26=Rækker!T47,Rækker!T58,IF(BL26=Rækker!V47,Rækker!V58,IF(BL26=Rækker!X47,Rækker!X58,IF(BL26=Rækker!Z47,Rækker!Z58,IF(BL26=Rækker!AB47,Rækker!AB58,IF(BL26=Rækker!AD47,Rækker!AD58,IF(BL26=Rækker!AF47,Rækker!AF58,DP22))))))))</f>
        <v>1</v>
      </c>
      <c r="DP22" s="16">
        <f>IF(BL26=Rækker!AH47,Rækker!AH58,IF(BL26=Rækker!AJ47,Rækker!AJ58,IF(BL26=Rækker!AL47,Rækker!AL58,IF(BL26=Rækker!AN47,Rækker!AN58,0))))</f>
        <v>1</v>
      </c>
    </row>
    <row r="23" spans="1:120" ht="14.45" customHeight="1" thickBot="1" x14ac:dyDescent="0.2">
      <c r="A23" s="60"/>
      <c r="B23" s="62" t="s">
        <v>70</v>
      </c>
      <c r="C23" s="91" t="str">
        <f>CONCATENATE(Kampe!B17," - ",Kampe!D17,"..........................................................................................")</f>
        <v>Wigan - AFC Wimbledon..........................................................................................</v>
      </c>
      <c r="D23" s="91"/>
      <c r="E23" s="91"/>
      <c r="F23" s="92"/>
      <c r="G23" s="61" t="s">
        <v>74</v>
      </c>
      <c r="H23" s="42">
        <f>IF('1. Division'!H23&lt;&gt;"",'1. Division'!H23,"")</f>
        <v>2</v>
      </c>
      <c r="I23" s="132">
        <f t="shared" si="1"/>
        <v>1</v>
      </c>
      <c r="J23" s="131"/>
      <c r="K23" s="130" t="str">
        <f t="shared" si="2"/>
        <v/>
      </c>
      <c r="L23" s="131"/>
      <c r="M23" s="130" t="str">
        <f t="shared" si="3"/>
        <v/>
      </c>
      <c r="N23" s="147"/>
      <c r="O23" s="128">
        <f t="shared" si="4"/>
        <v>1</v>
      </c>
      <c r="P23" s="131"/>
      <c r="Q23" s="130" t="str">
        <f t="shared" si="5"/>
        <v/>
      </c>
      <c r="R23" s="131"/>
      <c r="S23" s="130" t="str">
        <f t="shared" si="6"/>
        <v/>
      </c>
      <c r="T23" s="147"/>
      <c r="U23" s="157">
        <f t="shared" si="7"/>
        <v>1</v>
      </c>
      <c r="V23" s="99"/>
      <c r="W23" s="155" t="str">
        <f t="shared" si="8"/>
        <v/>
      </c>
      <c r="X23" s="158"/>
      <c r="Y23" s="159" t="str">
        <f t="shared" si="9"/>
        <v/>
      </c>
      <c r="Z23" s="158"/>
      <c r="AA23" s="157">
        <f t="shared" si="10"/>
        <v>1</v>
      </c>
      <c r="AB23" s="99"/>
      <c r="AC23" s="155" t="str">
        <f t="shared" si="11"/>
        <v/>
      </c>
      <c r="AD23" s="158"/>
      <c r="AE23" s="155" t="str">
        <f t="shared" si="12"/>
        <v/>
      </c>
      <c r="AF23" s="156"/>
      <c r="AG23" s="157">
        <f t="shared" si="13"/>
        <v>1</v>
      </c>
      <c r="AH23" s="99"/>
      <c r="AI23" s="155" t="str">
        <f t="shared" si="14"/>
        <v/>
      </c>
      <c r="AJ23" s="158"/>
      <c r="AK23" s="159" t="str">
        <f t="shared" si="15"/>
        <v/>
      </c>
      <c r="AL23" s="158"/>
      <c r="AM23" s="157">
        <f t="shared" si="16"/>
        <v>1</v>
      </c>
      <c r="AN23" s="99"/>
      <c r="AO23" s="155" t="str">
        <f t="shared" si="17"/>
        <v/>
      </c>
      <c r="AP23" s="158"/>
      <c r="AQ23" s="155" t="str">
        <f t="shared" si="18"/>
        <v/>
      </c>
      <c r="AR23" s="156"/>
      <c r="AS23" s="157">
        <f t="shared" si="19"/>
        <v>1</v>
      </c>
      <c r="AT23" s="99"/>
      <c r="AU23" s="155" t="str">
        <f t="shared" si="20"/>
        <v/>
      </c>
      <c r="AV23" s="158"/>
      <c r="AW23" s="159" t="str">
        <f t="shared" si="21"/>
        <v/>
      </c>
      <c r="AX23" s="158"/>
      <c r="AY23" s="157">
        <f t="shared" si="22"/>
        <v>1</v>
      </c>
      <c r="AZ23" s="99"/>
      <c r="BA23" s="155" t="str">
        <f t="shared" si="23"/>
        <v/>
      </c>
      <c r="BB23" s="158"/>
      <c r="BC23" s="155" t="str">
        <f t="shared" si="24"/>
        <v/>
      </c>
      <c r="BD23" s="156"/>
      <c r="BE23" s="157">
        <f t="shared" si="25"/>
        <v>1</v>
      </c>
      <c r="BF23" s="99"/>
      <c r="BG23" s="155" t="str">
        <f t="shared" si="26"/>
        <v/>
      </c>
      <c r="BH23" s="158"/>
      <c r="BI23" s="159" t="str">
        <f t="shared" si="27"/>
        <v/>
      </c>
      <c r="BJ23" s="158"/>
      <c r="BK23" s="157">
        <f t="shared" si="28"/>
        <v>1</v>
      </c>
      <c r="BL23" s="99"/>
      <c r="BM23" s="155" t="str">
        <f t="shared" si="29"/>
        <v/>
      </c>
      <c r="BN23" s="158"/>
      <c r="BO23" s="155" t="str">
        <f t="shared" si="30"/>
        <v/>
      </c>
      <c r="BP23" s="156"/>
      <c r="BQ23" s="25"/>
      <c r="BR23" s="21" t="str">
        <f>IF(CG14=13,CONCATENATE(DB!BE52,"."),CONCATENATE(DB!BA52,"."))</f>
        <v>5.</v>
      </c>
      <c r="BS23" s="22" t="str">
        <f>IF(CG14=13,DB!BF52,DB!X52)</f>
        <v>Hede</v>
      </c>
      <c r="BT23" s="16">
        <f>IF(CG14=13,DB!BM52,DB!AJ52)</f>
        <v>17</v>
      </c>
      <c r="BU23" s="16"/>
      <c r="BV23" s="16">
        <f>IF(CG14=13,DB!BN52,DB!AL52)</f>
        <v>9</v>
      </c>
      <c r="BW23" s="16"/>
      <c r="BX23" s="16">
        <f>IF(CG14=13,DB!BO52,DB!AN52)</f>
        <v>2</v>
      </c>
      <c r="BY23" s="16"/>
      <c r="BZ23" s="16">
        <f>IF(CG14=13,DB!BP52,DB!AP52)</f>
        <v>6</v>
      </c>
      <c r="CA23" s="16"/>
      <c r="CB23" s="21">
        <f>IF(CG14=13,DB!BQ52,DB!AR52)</f>
        <v>105</v>
      </c>
      <c r="CC23" s="16" t="s">
        <v>20</v>
      </c>
      <c r="CD23" s="22">
        <f>IF(CG14=13,DB!BR52,DB!AU52)</f>
        <v>98</v>
      </c>
      <c r="CE23" s="16"/>
      <c r="CF23" s="21">
        <f>IF(CG14=13,DB!BS52,DB!AX52)</f>
        <v>29</v>
      </c>
      <c r="CM23" s="16">
        <f>IF(J26=Rækker!B47,Rækker!B59,IF(J26=Rækker!D47,Rækker!D59,IF(J26=Rækker!F47,Rækker!F59,IF(J26=Rækker!H47,Rækker!H59,IF(J26=Rækker!J47,Rækker!J59,IF(J26=Rækker!L47,Rækker!L59,IF(J26=Rækker!N47,Rækker!N59,IF(J26=Rækker!P47,Rækker!P59,CN23))))))))</f>
        <v>1</v>
      </c>
      <c r="CN23" s="16">
        <f>IF(J26=Rækker!R47,Rækker!R59,IF(J26=Rækker!T47,Rækker!T59,IF(J26=Rækker!V47,Rækker!V59,IF(J26=Rækker!X47,Rækker!X59,IF(J26=Rækker!Z47,Rækker!Z59,IF(J26=Rækker!AB47,Rækker!AB59,IF(J26=Rækker!AD47,Rækker!AD59,IF(J26=Rækker!AF47,Rækker!AF59,CO23))))))))</f>
        <v>0</v>
      </c>
      <c r="CO23" s="16">
        <f>IF(J26=Rækker!AH47,Rækker!AH59,IF(J26=Rækker!AJ47,Rækker!AJ59,IF(J26=Rækker!AL47,Rækker!AL59,IF(J26=Rækker!AN47,Rækker!AN59,0))))</f>
        <v>0</v>
      </c>
      <c r="CP23" s="16">
        <f>IF(P26=Rækker!B47,Rækker!B59,IF(P26=Rækker!D47,Rækker!D59,IF(P26=Rækker!F47,Rækker!F59,IF(P26=Rækker!H47,Rækker!H59,IF(P26=Rækker!J47,Rækker!J59,IF(P26=Rækker!L47,Rækker!L59,IF(P26=Rækker!N47,Rækker!N59,IF(P26=Rækker!P47,Rækker!P59,CQ23))))))))</f>
        <v>1</v>
      </c>
      <c r="CQ23" s="16">
        <f>IF(P26=Rækker!R47,Rækker!R59,IF(P26=Rækker!T47,Rækker!T59,IF(P26=Rækker!V47,Rækker!V59,IF(P26=Rækker!X47,Rækker!X59,IF(P26=Rækker!Z47,Rækker!Z59,IF(P26=Rækker!AB47,Rækker!AB59,IF(P26=Rækker!AD47,Rækker!AD59,IF(P26=Rækker!AF47,Rækker!AF59,CR23))))))))</f>
        <v>1</v>
      </c>
      <c r="CR23" s="16">
        <f>IF(P26=Rækker!AH47,Rækker!AH59,IF(P26=Rækker!AJ47,Rækker!AJ59,IF(P26=Rækker!AL47,Rækker!AL59,IF(P26=Rækker!AN47,Rækker!AN59,0))))</f>
        <v>0</v>
      </c>
      <c r="CS23" s="16" t="str">
        <f>IF(V26=Rækker!B47,Rækker!B59,IF(V26=Rækker!D47,Rækker!D59,IF(V26=Rækker!F47,Rækker!F59,IF(V26=Rækker!H47,Rækker!H59,IF(V26=Rækker!J47,Rækker!J59,IF(V26=Rækker!L47,Rækker!L59,IF(V26=Rækker!N47,Rækker!N59,IF(V26=Rækker!P47,Rækker!P59,CT23))))))))</f>
        <v>x</v>
      </c>
      <c r="CT23" s="16" t="str">
        <f>IF(V26=Rækker!R47,Rækker!R59,IF(V26=Rækker!T47,Rækker!T59,IF(V26=Rækker!V47,Rækker!V59,IF(V26=Rækker!X47,Rækker!X59,IF(V26=Rækker!Z47,Rækker!Z59,IF(V26=Rækker!AB47,Rækker!AB59,IF(V26=Rækker!AD47,Rækker!AD59,IF(V26=Rækker!AF47,Rækker!AF59,CU23))))))))</f>
        <v>x</v>
      </c>
      <c r="CU23" s="16" t="str">
        <f>IF(V26=Rækker!AH47,Rækker!AH59,IF(V26=Rækker!AJ47,Rækker!AJ59,IF(V26=Rækker!AL47,Rækker!AL59,IF(V26=Rækker!AN47,Rækker!AN59,0))))</f>
        <v>x</v>
      </c>
      <c r="CV23" s="16" t="str">
        <f>IF(AB26=Rækker!B47,Rækker!B59,IF(AB26=Rækker!D47,Rækker!D59,IF(AB26=Rækker!F47,Rækker!F59,IF(AB26=Rækker!H47,Rækker!H59,IF(AB26=Rækker!J47,Rækker!J59,IF(AB26=Rækker!L47,Rækker!L59,IF(AB26=Rækker!N47,Rækker!N59,IF(AB26=Rækker!P47,Rækker!P59,CW23))))))))</f>
        <v>x</v>
      </c>
      <c r="CW23" s="16" t="str">
        <f>IF(AB26=Rækker!R47,Rækker!R59,IF(AB26=Rækker!T47,Rækker!T59,IF(AB26=Rækker!V47,Rækker!V59,IF(AB26=Rækker!X47,Rækker!X59,IF(AB26=Rækker!Z47,Rækker!Z59,IF(AB26=Rækker!AB47,Rækker!AB59,IF(AB26=Rækker!AD47,Rækker!AD59,IF(AB26=Rækker!AF47,Rækker!AF59,CX23))))))))</f>
        <v>x</v>
      </c>
      <c r="CX23" s="16" t="str">
        <f>IF(AB26=Rækker!AH47,Rækker!AH59,IF(AB26=Rækker!AJ47,Rækker!AJ59,IF(AB26=Rækker!AL47,Rækker!AL59,IF(AB26=Rækker!AN47,Rækker!AN59,0))))</f>
        <v>x</v>
      </c>
      <c r="CY23" s="16" t="str">
        <f>IF(AH26=Rækker!B47,Rækker!B59,IF(AH26=Rækker!D47,Rækker!D59,IF(AH26=Rækker!F47,Rækker!F59,IF(AH26=Rækker!H47,Rækker!H59,IF(AH26=Rækker!J47,Rækker!J59,IF(AH26=Rækker!L47,Rækker!L59,IF(AH26=Rækker!N47,Rækker!N59,IF(AH26=Rækker!P47,Rækker!P59,CZ23))))))))</f>
        <v>x</v>
      </c>
      <c r="CZ23" s="16" t="str">
        <f>IF(AH26=Rækker!R47,Rækker!R59,IF(AH26=Rækker!T47,Rækker!T59,IF(AH26=Rækker!V47,Rækker!V59,IF(AH26=Rækker!X47,Rækker!X59,IF(AH26=Rækker!Z47,Rækker!Z59,IF(AH26=Rækker!AB47,Rækker!AB59,IF(AH26=Rækker!AD47,Rækker!AD59,IF(AH26=Rækker!AF47,Rækker!AF59,DA23))))))))</f>
        <v>x</v>
      </c>
      <c r="DA23" s="16">
        <f>IF(AH26=Rækker!AH47,Rækker!AH59,IF(AH26=Rækker!AJ47,Rækker!AJ59,IF(AH26=Rækker!AL47,Rækker!AL59,IF(AH26=Rækker!AN47,Rækker!AN59,0))))</f>
        <v>0</v>
      </c>
      <c r="DB23" s="16">
        <f>IF(AN26=Rækker!B47,Rækker!B59,IF(AN26=Rækker!D47,Rækker!D59,IF(AN26=Rækker!F47,Rækker!F59,IF(AN26=Rækker!H47,Rækker!H59,IF(AN26=Rækker!J47,Rækker!J59,IF(AN26=Rækker!L47,Rækker!L59,IF(AN26=Rækker!N47,Rækker!N59,IF(AN26=Rækker!P47,Rækker!P59,DC23))))))))</f>
        <v>1</v>
      </c>
      <c r="DC23" s="16">
        <f>IF(AN26=Rækker!R47,Rækker!R59,IF(AN26=Rækker!T47,Rækker!T59,IF(AN26=Rækker!V47,Rækker!V59,IF(AN26=Rækker!X47,Rækker!X59,IF(AN26=Rækker!Z47,Rækker!Z59,IF(AN26=Rækker!AB47,Rækker!AB59,IF(AN26=Rækker!AD47,Rækker!AD59,IF(AN26=Rækker!AF47,Rækker!AF59,DD23))))))))</f>
        <v>1</v>
      </c>
      <c r="DD23" s="16">
        <f>IF(AN26=Rækker!AH47,Rækker!AH59,IF(AN26=Rækker!AJ47,Rækker!AJ59,IF(AN26=Rækker!AL47,Rækker!AL59,IF(AN26=Rækker!AN47,Rækker!AN59,0))))</f>
        <v>0</v>
      </c>
      <c r="DE23" s="16">
        <f>IF(AT26=Rækker!B47,Rækker!B59,IF(AT26=Rækker!D47,Rækker!D59,IF(AT26=Rækker!F47,Rækker!F59,IF(AT26=Rækker!H47,Rækker!H59,IF(AT26=Rækker!J47,Rækker!J59,IF(AT26=Rækker!L47,Rækker!L59,IF(AT26=Rækker!N47,Rækker!N59,IF(AT26=Rækker!P47,Rækker!P59,DF23))))))))</f>
        <v>0</v>
      </c>
      <c r="DF23" s="16">
        <f>IF(AT26=Rækker!R47,Rækker!R59,IF(AT26=Rækker!T47,Rækker!T59,IF(AT26=Rækker!V47,Rækker!V59,IF(AT26=Rækker!X47,Rækker!X59,IF(AT26=Rækker!Z47,Rækker!Z59,IF(AT26=Rækker!AB47,Rækker!AB59,IF(AT26=Rækker!AD47,Rækker!AD59,IF(AT26=Rækker!AF47,Rækker!AF59,DG23))))))))</f>
        <v>0</v>
      </c>
      <c r="DG23" s="16">
        <f>IF(AT26=Rækker!AH47,Rækker!AH59,IF(AT26=Rækker!AJ47,Rækker!AJ59,IF(AT26=Rækker!AL47,Rækker!AL59,IF(AT26=Rækker!AN47,Rækker!AN59,0))))</f>
        <v>0</v>
      </c>
      <c r="DH23" s="16">
        <f>IF(AZ26=Rækker!B47,Rækker!B59,IF(AZ26=Rækker!D47,Rækker!D59,IF(AZ26=Rækker!F47,Rækker!F59,IF(AZ26=Rækker!H47,Rækker!H59,IF(AZ26=Rækker!J47,Rækker!J59,IF(AZ26=Rækker!L47,Rækker!L59,IF(AZ26=Rækker!N47,Rækker!N59,IF(AZ26=Rækker!P47,Rækker!P59,DI23))))))))</f>
        <v>2</v>
      </c>
      <c r="DI23" s="16">
        <f>IF(AZ26=Rækker!R47,Rækker!R59,IF(AZ26=Rækker!T47,Rækker!T59,IF(AZ26=Rækker!V47,Rækker!V59,IF(AZ26=Rækker!X47,Rækker!X59,IF(AZ26=Rækker!Z47,Rækker!Z59,IF(AZ26=Rækker!AB47,Rækker!AB59,IF(AZ26=Rækker!AD47,Rækker!AD59,IF(AZ26=Rækker!AF47,Rækker!AF59,DJ23))))))))</f>
        <v>0</v>
      </c>
      <c r="DJ23" s="16">
        <f>IF(AZ26=Rækker!AH47,Rækker!AH59,IF(AZ26=Rækker!AJ47,Rækker!AJ59,IF(AZ26=Rækker!AL47,Rækker!AL59,IF(AZ26=Rækker!AN47,Rækker!AN59,0))))</f>
        <v>0</v>
      </c>
      <c r="DK23" s="16">
        <f>IF(BF26=Rækker!B47,Rækker!B59,IF(BF26=Rækker!D47,Rækker!D59,IF(BF26=Rækker!F47,Rækker!F59,IF(BF26=Rækker!H47,Rækker!H59,IF(BF26=Rækker!J47,Rækker!J59,IF(BF26=Rækker!L47,Rækker!L59,IF(BF26=Rækker!N47,Rækker!N59,IF(BF26=Rækker!P47,Rækker!P59,DL23))))))))</f>
        <v>1</v>
      </c>
      <c r="DL23" s="16">
        <f>IF(BF26=Rækker!R47,Rækker!R59,IF(BF26=Rækker!T47,Rækker!T59,IF(BF26=Rækker!V47,Rækker!V59,IF(BF26=Rækker!X47,Rækker!X59,IF(BF26=Rækker!Z47,Rækker!Z59,IF(BF26=Rækker!AB47,Rækker!AB59,IF(BF26=Rækker!AD47,Rækker!AD59,IF(BF26=Rækker!AF47,Rækker!AF59,DM23))))))))</f>
        <v>0</v>
      </c>
      <c r="DM23" s="16">
        <f>IF(BF26=Rækker!AH47,Rækker!AH59,IF(BF26=Rækker!AJ47,Rækker!AJ59,IF(BF26=Rækker!AL47,Rækker!AL59,IF(BF26=Rækker!AN47,Rækker!AN59,0))))</f>
        <v>0</v>
      </c>
      <c r="DN23" s="16">
        <f>IF(BL26=Rækker!B47,Rækker!B59,IF(BL26=Rækker!D47,Rækker!D59,IF(BL26=Rækker!F47,Rækker!F59,IF(BL26=Rækker!H47,Rækker!H59,IF(BL26=Rækker!J47,Rækker!J59,IF(BL26=Rækker!L47,Rækker!L59,IF(BL26=Rækker!N47,Rækker!N59,IF(BL26=Rækker!P47,Rækker!P59,DO23))))))))</f>
        <v>2</v>
      </c>
      <c r="DO23" s="16">
        <f>IF(BL26=Rækker!R47,Rækker!R59,IF(BL26=Rækker!T47,Rækker!T59,IF(BL26=Rækker!V47,Rækker!V59,IF(BL26=Rækker!X47,Rækker!X59,IF(BL26=Rækker!Z47,Rækker!Z59,IF(BL26=Rækker!AB47,Rækker!AB59,IF(BL26=Rækker!AD47,Rækker!AD59,IF(BL26=Rækker!AF47,Rækker!AF59,DP23))))))))</f>
        <v>2</v>
      </c>
      <c r="DP23" s="16">
        <f>IF(BL26=Rækker!AH47,Rækker!AH59,IF(BL26=Rækker!AJ47,Rækker!AJ59,IF(BL26=Rækker!AL47,Rækker!AL59,IF(BL26=Rækker!AN47,Rækker!AN59,0))))</f>
        <v>2</v>
      </c>
    </row>
    <row r="24" spans="1:120" ht="14.45" customHeight="1" thickTop="1" thickBot="1" x14ac:dyDescent="0.2">
      <c r="A24" s="180" t="s">
        <v>33</v>
      </c>
      <c r="B24" s="181"/>
      <c r="C24" s="181"/>
      <c r="D24" s="181"/>
      <c r="E24" s="181"/>
      <c r="F24" s="181"/>
      <c r="G24" s="181"/>
      <c r="H24" s="65"/>
      <c r="I24" s="66"/>
      <c r="J24" s="145">
        <f>IF(CG14=13,IF(I9="",CM14,CG17),"")</f>
        <v>7</v>
      </c>
      <c r="K24" s="145"/>
      <c r="L24" s="145"/>
      <c r="M24" s="145"/>
      <c r="N24" s="146" t="s">
        <v>20</v>
      </c>
      <c r="O24" s="146"/>
      <c r="P24" s="145">
        <f>IF(CG14=13,IF(O9="",CP14,CG17),"")</f>
        <v>7</v>
      </c>
      <c r="Q24" s="145"/>
      <c r="R24" s="145"/>
      <c r="S24" s="145"/>
      <c r="T24" s="67"/>
      <c r="U24" s="66"/>
      <c r="V24" s="145">
        <f>IF(CG14=13,IF(U9="",CS14,CG17),"")</f>
        <v>8</v>
      </c>
      <c r="W24" s="145"/>
      <c r="X24" s="145"/>
      <c r="Y24" s="145"/>
      <c r="Z24" s="146" t="s">
        <v>20</v>
      </c>
      <c r="AA24" s="146"/>
      <c r="AB24" s="145">
        <f>IF(CG14=13,IF(AA9="",CV14,CG17),"")</f>
        <v>5</v>
      </c>
      <c r="AC24" s="145"/>
      <c r="AD24" s="145"/>
      <c r="AE24" s="145"/>
      <c r="AF24" s="67"/>
      <c r="AG24" s="66"/>
      <c r="AH24" s="145">
        <f>IF(CG14=13,IF(AG9="",CY14,CG17),"")</f>
        <v>7</v>
      </c>
      <c r="AI24" s="145"/>
      <c r="AJ24" s="145"/>
      <c r="AK24" s="145"/>
      <c r="AL24" s="146" t="s">
        <v>20</v>
      </c>
      <c r="AM24" s="146"/>
      <c r="AN24" s="145">
        <f>IF(CG14=13,IF(AM9="",DB14,CG17),"")</f>
        <v>7</v>
      </c>
      <c r="AO24" s="145"/>
      <c r="AP24" s="145"/>
      <c r="AQ24" s="145"/>
      <c r="AR24" s="67"/>
      <c r="AS24" s="66"/>
      <c r="AT24" s="145">
        <f>IF(CG14=13,IF(AS9="",DE14,CG17),"")</f>
        <v>7</v>
      </c>
      <c r="AU24" s="145"/>
      <c r="AV24" s="145"/>
      <c r="AW24" s="145"/>
      <c r="AX24" s="146" t="s">
        <v>20</v>
      </c>
      <c r="AY24" s="146"/>
      <c r="AZ24" s="145">
        <f>IF(CG14=13,IF(AY9="",DH14,CG17),"")</f>
        <v>6</v>
      </c>
      <c r="BA24" s="145"/>
      <c r="BB24" s="145"/>
      <c r="BC24" s="145"/>
      <c r="BD24" s="67"/>
      <c r="BE24" s="66"/>
      <c r="BF24" s="145">
        <f>IF(CG14=13,IF(BE9="",DK14,CG17),"")</f>
        <v>7</v>
      </c>
      <c r="BG24" s="145"/>
      <c r="BH24" s="145"/>
      <c r="BI24" s="145"/>
      <c r="BJ24" s="146" t="s">
        <v>20</v>
      </c>
      <c r="BK24" s="146"/>
      <c r="BL24" s="145">
        <f>IF(CG14=13,IF(BK9="",DN14,CG17),"")</f>
        <v>5</v>
      </c>
      <c r="BM24" s="145"/>
      <c r="BN24" s="145"/>
      <c r="BO24" s="145"/>
      <c r="BP24" s="67"/>
      <c r="BQ24" s="25"/>
      <c r="BR24" s="21" t="str">
        <f>IF(CG14=13,CONCATENATE(DB!BE53,"."),CONCATENATE(DB!BA53,"."))</f>
        <v>6.</v>
      </c>
      <c r="BS24" s="22" t="str">
        <f>IF(CG14=13,DB!BF53,DB!X53)</f>
        <v>Højgård</v>
      </c>
      <c r="BT24" s="16">
        <f>IF(CG14=13,DB!BM53,DB!AJ53)</f>
        <v>17</v>
      </c>
      <c r="BU24" s="16"/>
      <c r="BV24" s="16">
        <f>IF(CG14=13,DB!BN53,DB!AL53)</f>
        <v>8</v>
      </c>
      <c r="BW24" s="16"/>
      <c r="BX24" s="16">
        <f>IF(CG14=13,DB!BO53,DB!AN53)</f>
        <v>3</v>
      </c>
      <c r="BY24" s="16"/>
      <c r="BZ24" s="16">
        <f>IF(CG14=13,DB!BP53,DB!AP53)</f>
        <v>6</v>
      </c>
      <c r="CA24" s="16"/>
      <c r="CB24" s="21">
        <f>IF(CG14=13,DB!BQ53,DB!AR53)</f>
        <v>107</v>
      </c>
      <c r="CC24" s="16" t="s">
        <v>20</v>
      </c>
      <c r="CD24" s="22">
        <f>IF(CG14=13,DB!BR53,DB!AU53)</f>
        <v>103</v>
      </c>
      <c r="CE24" s="16"/>
      <c r="CF24" s="21">
        <f>IF(CG14=13,DB!BS53,DB!AX53)</f>
        <v>27</v>
      </c>
      <c r="CM24" s="16">
        <f>IF(J26=Rækker!B47,Rækker!B60,IF(J26=Rækker!D47,Rækker!D60,IF(J26=Rækker!F47,Rækker!F60,IF(J26=Rækker!H47,Rækker!H60,IF(J26=Rækker!J47,Rækker!J60,IF(J26=Rækker!L47,Rækker!L60,IF(J26=Rækker!N47,Rækker!N60,IF(J26=Rækker!P47,Rækker!P60,CN24))))))))</f>
        <v>1</v>
      </c>
      <c r="CN24" s="16">
        <f>IF(J26=Rækker!R47,Rækker!R60,IF(J26=Rækker!T47,Rækker!T60,IF(J26=Rækker!V47,Rækker!V60,IF(J26=Rækker!X47,Rækker!X60,IF(J26=Rækker!Z47,Rækker!Z60,IF(J26=Rækker!AB47,Rækker!AB60,IF(J26=Rækker!AD47,Rækker!AD60,IF(J26=Rækker!AF47,Rækker!AF60,CO24))))))))</f>
        <v>0</v>
      </c>
      <c r="CO24" s="16">
        <f>IF(J26=Rækker!AH47,Rækker!AH60,IF(J26=Rækker!AJ47,Rækker!AJ60,IF(J26=Rækker!AL47,Rækker!AL60,IF(J26=Rækker!AN47,Rækker!AN60,0))))</f>
        <v>0</v>
      </c>
      <c r="CP24" s="16">
        <f>IF(P26=Rækker!B47,Rækker!B60,IF(P26=Rækker!D47,Rækker!D60,IF(P26=Rækker!F47,Rækker!F60,IF(P26=Rækker!H47,Rækker!H60,IF(P26=Rækker!J47,Rækker!J60,IF(P26=Rækker!L47,Rækker!L60,IF(P26=Rækker!N47,Rækker!N60,IF(P26=Rækker!P47,Rækker!P60,CQ24))))))))</f>
        <v>1</v>
      </c>
      <c r="CQ24" s="16">
        <f>IF(P26=Rækker!R47,Rækker!R60,IF(P26=Rækker!T47,Rækker!T60,IF(P26=Rækker!V47,Rækker!V60,IF(P26=Rækker!X47,Rækker!X60,IF(P26=Rækker!Z47,Rækker!Z60,IF(P26=Rækker!AB47,Rækker!AB60,IF(P26=Rækker!AD47,Rækker!AD60,IF(P26=Rækker!AF47,Rækker!AF60,CR24))))))))</f>
        <v>1</v>
      </c>
      <c r="CR24" s="16">
        <f>IF(P26=Rækker!AH47,Rækker!AH60,IF(P26=Rækker!AJ47,Rækker!AJ60,IF(P26=Rækker!AL47,Rækker!AL60,IF(P26=Rækker!AN47,Rækker!AN60,0))))</f>
        <v>0</v>
      </c>
      <c r="CS24" s="16">
        <f>IF(V26=Rækker!B47,Rækker!B60,IF(V26=Rækker!D47,Rækker!D60,IF(V26=Rækker!F47,Rækker!F60,IF(V26=Rækker!H47,Rækker!H60,IF(V26=Rækker!J47,Rækker!J60,IF(V26=Rækker!L47,Rækker!L60,IF(V26=Rækker!N47,Rækker!N60,IF(V26=Rækker!P47,Rækker!P60,CT24))))))))</f>
        <v>1</v>
      </c>
      <c r="CT24" s="16">
        <f>IF(V26=Rækker!R47,Rækker!R60,IF(V26=Rækker!T47,Rækker!T60,IF(V26=Rækker!V47,Rækker!V60,IF(V26=Rækker!X47,Rækker!X60,IF(V26=Rækker!Z47,Rækker!Z60,IF(V26=Rækker!AB47,Rækker!AB60,IF(V26=Rækker!AD47,Rækker!AD60,IF(V26=Rækker!AF47,Rækker!AF60,CU24))))))))</f>
        <v>1</v>
      </c>
      <c r="CU24" s="16">
        <f>IF(V26=Rækker!AH47,Rækker!AH60,IF(V26=Rækker!AJ47,Rækker!AJ60,IF(V26=Rækker!AL47,Rækker!AL60,IF(V26=Rækker!AN47,Rækker!AN60,0))))</f>
        <v>1</v>
      </c>
      <c r="CV24" s="16">
        <f>IF(AB26=Rækker!B47,Rækker!B60,IF(AB26=Rækker!D47,Rækker!D60,IF(AB26=Rækker!F47,Rækker!F60,IF(AB26=Rækker!H47,Rækker!H60,IF(AB26=Rækker!J47,Rækker!J60,IF(AB26=Rækker!L47,Rækker!L60,IF(AB26=Rækker!N47,Rækker!N60,IF(AB26=Rækker!P47,Rækker!P60,CW24))))))))</f>
        <v>1</v>
      </c>
      <c r="CW24" s="16">
        <f>IF(AB26=Rækker!R47,Rækker!R60,IF(AB26=Rækker!T47,Rækker!T60,IF(AB26=Rækker!V47,Rækker!V60,IF(AB26=Rækker!X47,Rækker!X60,IF(AB26=Rækker!Z47,Rækker!Z60,IF(AB26=Rækker!AB47,Rækker!AB60,IF(AB26=Rækker!AD47,Rækker!AD60,IF(AB26=Rækker!AF47,Rækker!AF60,CX24))))))))</f>
        <v>1</v>
      </c>
      <c r="CX24" s="16">
        <f>IF(AB26=Rækker!AH47,Rækker!AH60,IF(AB26=Rækker!AJ47,Rækker!AJ60,IF(AB26=Rækker!AL47,Rækker!AL60,IF(AB26=Rækker!AN47,Rækker!AN60,0))))</f>
        <v>1</v>
      </c>
      <c r="CY24" s="16">
        <f>IF(AH26=Rækker!B47,Rækker!B60,IF(AH26=Rækker!D47,Rækker!D60,IF(AH26=Rækker!F47,Rækker!F60,IF(AH26=Rækker!H47,Rækker!H60,IF(AH26=Rækker!J47,Rækker!J60,IF(AH26=Rækker!L47,Rækker!L60,IF(AH26=Rækker!N47,Rækker!N60,IF(AH26=Rækker!P47,Rækker!P60,CZ24))))))))</f>
        <v>1</v>
      </c>
      <c r="CZ24" s="16">
        <f>IF(AH26=Rækker!R47,Rækker!R60,IF(AH26=Rækker!T47,Rækker!T60,IF(AH26=Rækker!V47,Rækker!V60,IF(AH26=Rækker!X47,Rækker!X60,IF(AH26=Rækker!Z47,Rækker!Z60,IF(AH26=Rækker!AB47,Rækker!AB60,IF(AH26=Rækker!AD47,Rækker!AD60,IF(AH26=Rækker!AF47,Rækker!AF60,DA24))))))))</f>
        <v>1</v>
      </c>
      <c r="DA24" s="16">
        <f>IF(AH26=Rækker!AH47,Rækker!AH60,IF(AH26=Rækker!AJ47,Rækker!AJ60,IF(AH26=Rækker!AL47,Rækker!AL60,IF(AH26=Rækker!AN47,Rækker!AN60,0))))</f>
        <v>0</v>
      </c>
      <c r="DB24" s="16">
        <f>IF(AN26=Rækker!B47,Rækker!B60,IF(AN26=Rækker!D47,Rækker!D60,IF(AN26=Rækker!F47,Rækker!F60,IF(AN26=Rækker!H47,Rækker!H60,IF(AN26=Rækker!J47,Rækker!J60,IF(AN26=Rækker!L47,Rækker!L60,IF(AN26=Rækker!N47,Rækker!N60,IF(AN26=Rækker!P47,Rækker!P60,DC24))))))))</f>
        <v>1</v>
      </c>
      <c r="DC24" s="16">
        <f>IF(AN26=Rækker!R47,Rækker!R60,IF(AN26=Rækker!T47,Rækker!T60,IF(AN26=Rækker!V47,Rækker!V60,IF(AN26=Rækker!X47,Rækker!X60,IF(AN26=Rækker!Z47,Rækker!Z60,IF(AN26=Rækker!AB47,Rækker!AB60,IF(AN26=Rækker!AD47,Rækker!AD60,IF(AN26=Rækker!AF47,Rækker!AF60,DD24))))))))</f>
        <v>1</v>
      </c>
      <c r="DD24" s="16">
        <f>IF(AN26=Rækker!AH47,Rækker!AH60,IF(AN26=Rækker!AJ47,Rækker!AJ60,IF(AN26=Rækker!AL47,Rækker!AL60,IF(AN26=Rækker!AN47,Rækker!AN60,0))))</f>
        <v>0</v>
      </c>
      <c r="DE24" s="16">
        <f>IF(AT26=Rækker!B47,Rækker!B60,IF(AT26=Rækker!D47,Rækker!D60,IF(AT26=Rækker!F47,Rækker!F60,IF(AT26=Rækker!H47,Rækker!H60,IF(AT26=Rækker!J47,Rækker!J60,IF(AT26=Rækker!L47,Rækker!L60,IF(AT26=Rækker!N47,Rækker!N60,IF(AT26=Rækker!P47,Rækker!P60,DF24))))))))</f>
        <v>0</v>
      </c>
      <c r="DF24" s="16">
        <f>IF(AT26=Rækker!R47,Rækker!R60,IF(AT26=Rækker!T47,Rækker!T60,IF(AT26=Rækker!V47,Rækker!V60,IF(AT26=Rækker!X47,Rækker!X60,IF(AT26=Rækker!Z47,Rækker!Z60,IF(AT26=Rækker!AB47,Rækker!AB60,IF(AT26=Rækker!AD47,Rækker!AD60,IF(AT26=Rækker!AF47,Rækker!AF60,DG24))))))))</f>
        <v>0</v>
      </c>
      <c r="DG24" s="16">
        <f>IF(AT26=Rækker!AH47,Rækker!AH60,IF(AT26=Rækker!AJ47,Rækker!AJ60,IF(AT26=Rækker!AL47,Rækker!AL60,IF(AT26=Rækker!AN47,Rækker!AN60,0))))</f>
        <v>0</v>
      </c>
      <c r="DH24" s="16">
        <f>IF(AZ26=Rækker!B47,Rækker!B60,IF(AZ26=Rækker!D47,Rækker!D60,IF(AZ26=Rækker!F47,Rækker!F60,IF(AZ26=Rækker!H47,Rækker!H60,IF(AZ26=Rækker!J47,Rækker!J60,IF(AZ26=Rækker!L47,Rækker!L60,IF(AZ26=Rækker!N47,Rækker!N60,IF(AZ26=Rækker!P47,Rækker!P60,DI24))))))))</f>
        <v>1</v>
      </c>
      <c r="DI24" s="16">
        <f>IF(AZ26=Rækker!R47,Rækker!R60,IF(AZ26=Rækker!T47,Rækker!T60,IF(AZ26=Rækker!V47,Rækker!V60,IF(AZ26=Rækker!X47,Rækker!X60,IF(AZ26=Rækker!Z47,Rækker!Z60,IF(AZ26=Rækker!AB47,Rækker!AB60,IF(AZ26=Rækker!AD47,Rækker!AD60,IF(AZ26=Rækker!AF47,Rækker!AF60,DJ24))))))))</f>
        <v>0</v>
      </c>
      <c r="DJ24" s="16">
        <f>IF(AZ26=Rækker!AH47,Rækker!AH60,IF(AZ26=Rækker!AJ47,Rækker!AJ60,IF(AZ26=Rækker!AL47,Rækker!AL60,IF(AZ26=Rækker!AN47,Rækker!AN60,0))))</f>
        <v>0</v>
      </c>
      <c r="DK24" s="16">
        <f>IF(BF26=Rækker!B47,Rækker!B60,IF(BF26=Rækker!D47,Rækker!D60,IF(BF26=Rækker!F47,Rækker!F60,IF(BF26=Rækker!H47,Rækker!H60,IF(BF26=Rækker!J47,Rækker!J60,IF(BF26=Rækker!L47,Rækker!L60,IF(BF26=Rækker!N47,Rækker!N60,IF(BF26=Rækker!P47,Rækker!P60,DL24))))))))</f>
        <v>1</v>
      </c>
      <c r="DL24" s="16">
        <f>IF(BF26=Rækker!R47,Rækker!R60,IF(BF26=Rækker!T47,Rækker!T60,IF(BF26=Rækker!V47,Rækker!V60,IF(BF26=Rækker!X47,Rækker!X60,IF(BF26=Rækker!Z47,Rækker!Z60,IF(BF26=Rækker!AB47,Rækker!AB60,IF(BF26=Rækker!AD47,Rækker!AD60,IF(BF26=Rækker!AF47,Rækker!AF60,DM24))))))))</f>
        <v>0</v>
      </c>
      <c r="DM24" s="16">
        <f>IF(BF26=Rækker!AH47,Rækker!AH60,IF(BF26=Rækker!AJ47,Rækker!AJ60,IF(BF26=Rækker!AL47,Rækker!AL60,IF(BF26=Rækker!AN47,Rækker!AN60,0))))</f>
        <v>0</v>
      </c>
      <c r="DN24" s="16">
        <f>IF(BL26=Rækker!B47,Rækker!B60,IF(BL26=Rækker!D47,Rækker!D60,IF(BL26=Rækker!F47,Rækker!F60,IF(BL26=Rækker!H47,Rækker!H60,IF(BL26=Rækker!J47,Rækker!J60,IF(BL26=Rækker!L47,Rækker!L60,IF(BL26=Rækker!N47,Rækker!N60,IF(BL26=Rækker!P47,Rækker!P60,DO24))))))))</f>
        <v>1</v>
      </c>
      <c r="DO24" s="16">
        <f>IF(BL26=Rækker!R47,Rækker!R60,IF(BL26=Rækker!T47,Rækker!T60,IF(BL26=Rækker!V47,Rækker!V60,IF(BL26=Rækker!X47,Rækker!X60,IF(BL26=Rækker!Z47,Rækker!Z60,IF(BL26=Rækker!AB47,Rækker!AB60,IF(BL26=Rækker!AD47,Rækker!AD60,IF(BL26=Rækker!AF47,Rækker!AF60,DP24))))))))</f>
        <v>1</v>
      </c>
      <c r="DP24" s="16">
        <f>IF(BL26=Rækker!AH47,Rækker!AH60,IF(BL26=Rækker!AJ47,Rækker!AJ60,IF(BL26=Rækker!AL47,Rækker!AL60,IF(BL26=Rækker!AN47,Rækker!AN60,0))))</f>
        <v>1</v>
      </c>
    </row>
    <row r="25" spans="1:120" ht="14.45" customHeight="1" thickBot="1" x14ac:dyDescent="0.2">
      <c r="A25" s="187"/>
      <c r="B25" s="188"/>
      <c r="C25" s="188"/>
      <c r="D25" s="188"/>
      <c r="E25" s="188"/>
      <c r="F25" s="188"/>
      <c r="G25" s="188"/>
      <c r="H25" s="188"/>
      <c r="I25" s="165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5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5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5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5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25"/>
      <c r="BR25" s="21" t="str">
        <f>IF(CG14=13,CONCATENATE(DB!BE54,"."),CONCATENATE(DB!BA54,"."))</f>
        <v>7.</v>
      </c>
      <c r="BS25" s="22" t="str">
        <f>IF(CG14=13,DB!BF54,DB!X54)</f>
        <v>ÅZÆTZØW</v>
      </c>
      <c r="BT25" s="16">
        <f>IF(CG14=13,DB!BM54,DB!AJ54)</f>
        <v>17</v>
      </c>
      <c r="BU25" s="16"/>
      <c r="BV25" s="16">
        <f>IF(CG14=13,DB!BN54,DB!AL54)</f>
        <v>7</v>
      </c>
      <c r="BW25" s="16"/>
      <c r="BX25" s="16">
        <f>IF(CG14=13,DB!BO54,DB!AN54)</f>
        <v>5</v>
      </c>
      <c r="BY25" s="16"/>
      <c r="BZ25" s="16">
        <f>IF(CG14=13,DB!BP54,DB!AP54)</f>
        <v>5</v>
      </c>
      <c r="CA25" s="16"/>
      <c r="CB25" s="21">
        <f>IF(CG14=13,DB!BQ54,DB!AR54)</f>
        <v>107</v>
      </c>
      <c r="CC25" s="16" t="s">
        <v>20</v>
      </c>
      <c r="CD25" s="22">
        <f>IF(CG14=13,DB!BR54,DB!AU54)</f>
        <v>99</v>
      </c>
      <c r="CE25" s="16"/>
      <c r="CF25" s="21">
        <f>IF(CG14=13,DB!BS54,DB!AX54)</f>
        <v>26</v>
      </c>
      <c r="CM25" s="16">
        <f>IF(J26=Rækker!B47,Rækker!B61,IF(J26=Rækker!D47,Rækker!D61,IF(J26=Rækker!F47,Rækker!F61,IF(J26=Rækker!H47,Rækker!H61,IF(J26=Rækker!J47,Rækker!J61,IF(J26=Rækker!L47,Rækker!L61,IF(J26=Rækker!N47,Rækker!N61,IF(J26=Rækker!P47,Rækker!P61,CN25))))))))</f>
        <v>1</v>
      </c>
      <c r="CN25" s="16">
        <f>IF(J26=Rækker!R47,Rækker!R61,IF(J26=Rækker!T47,Rækker!T61,IF(J26=Rækker!V47,Rækker!V61,IF(J26=Rækker!X47,Rækker!X61,IF(J26=Rækker!Z47,Rækker!Z61,IF(J26=Rækker!AB47,Rækker!AB61,IF(J26=Rækker!AD47,Rækker!AD61,IF(J26=Rækker!AF47,Rækker!AF61,CO25))))))))</f>
        <v>0</v>
      </c>
      <c r="CO25" s="16">
        <f>IF(J26=Rækker!AH47,Rækker!AH61,IF(J26=Rækker!AJ47,Rækker!AJ61,IF(J26=Rækker!AL47,Rækker!AL61,IF(J26=Rækker!AN47,Rækker!AN61,0))))</f>
        <v>0</v>
      </c>
      <c r="CP25" s="16">
        <f>IF(P26=Rækker!B47,Rækker!B61,IF(P26=Rækker!D47,Rækker!D61,IF(P26=Rækker!F47,Rækker!F61,IF(P26=Rækker!H47,Rækker!H61,IF(P26=Rækker!J47,Rækker!J61,IF(P26=Rækker!L47,Rækker!L61,IF(P26=Rækker!N47,Rækker!N61,IF(P26=Rækker!P47,Rækker!P61,CQ25))))))))</f>
        <v>1</v>
      </c>
      <c r="CQ25" s="16">
        <f>IF(P26=Rækker!R47,Rækker!R61,IF(P26=Rækker!T47,Rækker!T61,IF(P26=Rækker!V47,Rækker!V61,IF(P26=Rækker!X47,Rækker!X61,IF(P26=Rækker!Z47,Rækker!Z61,IF(P26=Rækker!AB47,Rækker!AB61,IF(P26=Rækker!AD47,Rækker!AD61,IF(P26=Rækker!AF47,Rækker!AF61,CR25))))))))</f>
        <v>1</v>
      </c>
      <c r="CR25" s="16">
        <f>IF(P26=Rækker!AH47,Rækker!AH61,IF(P26=Rækker!AJ47,Rækker!AJ61,IF(P26=Rækker!AL47,Rækker!AL61,IF(P26=Rækker!AN47,Rækker!AN61,0))))</f>
        <v>0</v>
      </c>
      <c r="CS25" s="16" t="str">
        <f>IF(V26=Rækker!B47,Rækker!B61,IF(V26=Rækker!D47,Rækker!D61,IF(V26=Rækker!F47,Rækker!F61,IF(V26=Rækker!H47,Rækker!H61,IF(V26=Rækker!J47,Rækker!J61,IF(V26=Rækker!L47,Rækker!L61,IF(V26=Rækker!N47,Rækker!N61,IF(V26=Rækker!P47,Rækker!P61,CT25))))))))</f>
        <v>x</v>
      </c>
      <c r="CT25" s="16" t="str">
        <f>IF(V26=Rækker!R47,Rækker!R61,IF(V26=Rækker!T47,Rækker!T61,IF(V26=Rækker!V47,Rækker!V61,IF(V26=Rækker!X47,Rækker!X61,IF(V26=Rækker!Z47,Rækker!Z61,IF(V26=Rækker!AB47,Rækker!AB61,IF(V26=Rækker!AD47,Rækker!AD61,IF(V26=Rækker!AF47,Rækker!AF61,CU25))))))))</f>
        <v>x</v>
      </c>
      <c r="CU25" s="16" t="str">
        <f>IF(V26=Rækker!AH47,Rækker!AH61,IF(V26=Rækker!AJ47,Rækker!AJ61,IF(V26=Rækker!AL47,Rækker!AL61,IF(V26=Rækker!AN47,Rækker!AN61,0))))</f>
        <v>x</v>
      </c>
      <c r="CV25" s="16">
        <f>IF(AB26=Rækker!B47,Rækker!B61,IF(AB26=Rækker!D47,Rækker!D61,IF(AB26=Rækker!F47,Rækker!F61,IF(AB26=Rækker!H47,Rækker!H61,IF(AB26=Rækker!J47,Rækker!J61,IF(AB26=Rækker!L47,Rækker!L61,IF(AB26=Rækker!N47,Rækker!N61,IF(AB26=Rækker!P47,Rækker!P61,CW25))))))))</f>
        <v>1</v>
      </c>
      <c r="CW25" s="16">
        <f>IF(AB26=Rækker!R47,Rækker!R61,IF(AB26=Rækker!T47,Rækker!T61,IF(AB26=Rækker!V47,Rækker!V61,IF(AB26=Rækker!X47,Rækker!X61,IF(AB26=Rækker!Z47,Rækker!Z61,IF(AB26=Rækker!AB47,Rækker!AB61,IF(AB26=Rækker!AD47,Rækker!AD61,IF(AB26=Rækker!AF47,Rækker!AF61,CX25))))))))</f>
        <v>1</v>
      </c>
      <c r="CX25" s="16">
        <f>IF(AB26=Rækker!AH47,Rækker!AH61,IF(AB26=Rækker!AJ47,Rækker!AJ61,IF(AB26=Rækker!AL47,Rækker!AL61,IF(AB26=Rækker!AN47,Rækker!AN61,0))))</f>
        <v>1</v>
      </c>
      <c r="CY25" s="16" t="str">
        <f>IF(AH26=Rækker!B47,Rækker!B61,IF(AH26=Rækker!D47,Rækker!D61,IF(AH26=Rækker!F47,Rækker!F61,IF(AH26=Rækker!H47,Rækker!H61,IF(AH26=Rækker!J47,Rækker!J61,IF(AH26=Rækker!L47,Rækker!L61,IF(AH26=Rækker!N47,Rækker!N61,IF(AH26=Rækker!P47,Rækker!P61,CZ25))))))))</f>
        <v>x</v>
      </c>
      <c r="CZ25" s="16" t="str">
        <f>IF(AH26=Rækker!R47,Rækker!R61,IF(AH26=Rækker!T47,Rækker!T61,IF(AH26=Rækker!V47,Rækker!V61,IF(AH26=Rækker!X47,Rækker!X61,IF(AH26=Rækker!Z47,Rækker!Z61,IF(AH26=Rækker!AB47,Rækker!AB61,IF(AH26=Rækker!AD47,Rækker!AD61,IF(AH26=Rækker!AF47,Rækker!AF61,DA25))))))))</f>
        <v>x</v>
      </c>
      <c r="DA25" s="16">
        <f>IF(AH26=Rækker!AH47,Rækker!AH61,IF(AH26=Rækker!AJ47,Rækker!AJ61,IF(AH26=Rækker!AL47,Rækker!AL61,IF(AH26=Rækker!AN47,Rækker!AN61,0))))</f>
        <v>0</v>
      </c>
      <c r="DB25" s="16">
        <f>IF(AN26=Rækker!B47,Rækker!B61,IF(AN26=Rækker!D47,Rækker!D61,IF(AN26=Rækker!F47,Rækker!F61,IF(AN26=Rækker!H47,Rækker!H61,IF(AN26=Rækker!J47,Rækker!J61,IF(AN26=Rækker!L47,Rækker!L61,IF(AN26=Rækker!N47,Rækker!N61,IF(AN26=Rækker!P47,Rækker!P61,DC25))))))))</f>
        <v>1</v>
      </c>
      <c r="DC25" s="16">
        <f>IF(AN26=Rækker!R47,Rækker!R61,IF(AN26=Rækker!T47,Rækker!T61,IF(AN26=Rækker!V47,Rækker!V61,IF(AN26=Rækker!X47,Rækker!X61,IF(AN26=Rækker!Z47,Rækker!Z61,IF(AN26=Rækker!AB47,Rækker!AB61,IF(AN26=Rækker!AD47,Rækker!AD61,IF(AN26=Rækker!AF47,Rækker!AF61,DD25))))))))</f>
        <v>1</v>
      </c>
      <c r="DD25" s="16">
        <f>IF(AN26=Rækker!AH47,Rækker!AH61,IF(AN26=Rækker!AJ47,Rækker!AJ61,IF(AN26=Rækker!AL47,Rækker!AL61,IF(AN26=Rækker!AN47,Rækker!AN61,0))))</f>
        <v>0</v>
      </c>
      <c r="DE25" s="16">
        <f>IF(AT26=Rækker!B47,Rækker!B61,IF(AT26=Rækker!D47,Rækker!D61,IF(AT26=Rækker!F47,Rækker!F61,IF(AT26=Rækker!H47,Rækker!H61,IF(AT26=Rækker!J47,Rækker!J61,IF(AT26=Rækker!L47,Rækker!L61,IF(AT26=Rækker!N47,Rækker!N61,IF(AT26=Rækker!P47,Rækker!P61,DF25))))))))</f>
        <v>0</v>
      </c>
      <c r="DF25" s="16">
        <f>IF(AT26=Rækker!R47,Rækker!R61,IF(AT26=Rækker!T47,Rækker!T61,IF(AT26=Rækker!V47,Rækker!V61,IF(AT26=Rækker!X47,Rækker!X61,IF(AT26=Rækker!Z47,Rækker!Z61,IF(AT26=Rækker!AB47,Rækker!AB61,IF(AT26=Rækker!AD47,Rækker!AD61,IF(AT26=Rækker!AF47,Rækker!AF61,DG25))))))))</f>
        <v>0</v>
      </c>
      <c r="DG25" s="16">
        <f>IF(AT26=Rækker!AH47,Rækker!AH61,IF(AT26=Rækker!AJ47,Rækker!AJ61,IF(AT26=Rækker!AL47,Rækker!AL61,IF(AT26=Rækker!AN47,Rækker!AN61,0))))</f>
        <v>0</v>
      </c>
      <c r="DH25" s="16">
        <f>IF(AZ26=Rækker!B47,Rækker!B61,IF(AZ26=Rækker!D47,Rækker!D61,IF(AZ26=Rækker!F47,Rækker!F61,IF(AZ26=Rækker!H47,Rækker!H61,IF(AZ26=Rækker!J47,Rækker!J61,IF(AZ26=Rækker!L47,Rækker!L61,IF(AZ26=Rækker!N47,Rækker!N61,IF(AZ26=Rækker!P47,Rækker!P61,DI25))))))))</f>
        <v>1</v>
      </c>
      <c r="DI25" s="16">
        <f>IF(AZ26=Rækker!R47,Rækker!R61,IF(AZ26=Rækker!T47,Rækker!T61,IF(AZ26=Rækker!V47,Rækker!V61,IF(AZ26=Rækker!X47,Rækker!X61,IF(AZ26=Rækker!Z47,Rækker!Z61,IF(AZ26=Rækker!AB47,Rækker!AB61,IF(AZ26=Rækker!AD47,Rækker!AD61,IF(AZ26=Rækker!AF47,Rækker!AF61,DJ25))))))))</f>
        <v>0</v>
      </c>
      <c r="DJ25" s="16">
        <f>IF(AZ26=Rækker!AH47,Rækker!AH61,IF(AZ26=Rækker!AJ47,Rækker!AJ61,IF(AZ26=Rækker!AL47,Rækker!AL61,IF(AZ26=Rækker!AN47,Rækker!AN61,0))))</f>
        <v>0</v>
      </c>
      <c r="DK25" s="16">
        <f>IF(BF26=Rækker!B47,Rækker!B61,IF(BF26=Rækker!D47,Rækker!D61,IF(BF26=Rækker!F47,Rækker!F61,IF(BF26=Rækker!H47,Rækker!H61,IF(BF26=Rækker!J47,Rækker!J61,IF(BF26=Rækker!L47,Rækker!L61,IF(BF26=Rækker!N47,Rækker!N61,IF(BF26=Rækker!P47,Rækker!P61,DL25))))))))</f>
        <v>1</v>
      </c>
      <c r="DL25" s="16">
        <f>IF(BF26=Rækker!R47,Rækker!R61,IF(BF26=Rækker!T47,Rækker!T61,IF(BF26=Rækker!V47,Rækker!V61,IF(BF26=Rækker!X47,Rækker!X61,IF(BF26=Rækker!Z47,Rækker!Z61,IF(BF26=Rækker!AB47,Rækker!AB61,IF(BF26=Rækker!AD47,Rækker!AD61,IF(BF26=Rækker!AF47,Rækker!AF61,DM25))))))))</f>
        <v>0</v>
      </c>
      <c r="DM25" s="16">
        <f>IF(BF26=Rækker!AH47,Rækker!AH61,IF(BF26=Rækker!AJ47,Rækker!AJ61,IF(BF26=Rækker!AL47,Rækker!AL61,IF(BF26=Rækker!AN47,Rækker!AN61,0))))</f>
        <v>0</v>
      </c>
      <c r="DN25" s="16">
        <f>IF(BL26=Rækker!B47,Rækker!B61,IF(BL26=Rækker!D47,Rækker!D61,IF(BL26=Rækker!F47,Rækker!F61,IF(BL26=Rækker!H47,Rækker!H61,IF(BL26=Rækker!J47,Rækker!J61,IF(BL26=Rækker!L47,Rækker!L61,IF(BL26=Rækker!N47,Rækker!N61,IF(BL26=Rækker!P47,Rækker!P61,DO25))))))))</f>
        <v>1</v>
      </c>
      <c r="DO25" s="16">
        <f>IF(BL26=Rækker!R47,Rækker!R61,IF(BL26=Rækker!T47,Rækker!T61,IF(BL26=Rækker!V47,Rækker!V61,IF(BL26=Rækker!X47,Rækker!X61,IF(BL26=Rækker!Z47,Rækker!Z61,IF(BL26=Rækker!AB47,Rækker!AB61,IF(BL26=Rækker!AD47,Rækker!AD61,IF(BL26=Rækker!AF47,Rækker!AF61,DP25))))))))</f>
        <v>1</v>
      </c>
      <c r="DP25" s="16">
        <f>IF(BL26=Rækker!AH47,Rækker!AH61,IF(BL26=Rækker!AJ47,Rækker!AJ61,IF(BL26=Rækker!AL47,Rækker!AL61,IF(BL26=Rækker!AN47,Rækker!AN61,0))))</f>
        <v>1</v>
      </c>
    </row>
    <row r="26" spans="1:120" ht="14.45" customHeight="1" x14ac:dyDescent="0.15">
      <c r="A26" s="168"/>
      <c r="B26" s="169"/>
      <c r="C26" s="169"/>
      <c r="D26" s="169"/>
      <c r="E26" s="169"/>
      <c r="F26" s="169"/>
      <c r="G26" s="170"/>
      <c r="H26" s="110" t="s">
        <v>21</v>
      </c>
      <c r="I26" s="112"/>
      <c r="J26" s="133" t="str">
        <f>DB!E33</f>
        <v>Håvard</v>
      </c>
      <c r="K26" s="134"/>
      <c r="L26" s="134"/>
      <c r="M26" s="134"/>
      <c r="N26" s="117" t="s">
        <v>20</v>
      </c>
      <c r="O26" s="102"/>
      <c r="P26" s="133" t="str">
        <f>DB!F33</f>
        <v>Nielsen</v>
      </c>
      <c r="Q26" s="134"/>
      <c r="R26" s="134"/>
      <c r="S26" s="134"/>
      <c r="T26" s="126"/>
      <c r="U26" s="112"/>
      <c r="V26" s="133" t="str">
        <f>DB!E34</f>
        <v>Sebjoh</v>
      </c>
      <c r="W26" s="134"/>
      <c r="X26" s="134"/>
      <c r="Y26" s="134"/>
      <c r="Z26" s="117" t="s">
        <v>20</v>
      </c>
      <c r="AA26" s="102"/>
      <c r="AB26" s="133" t="str">
        <f>DB!F34</f>
        <v>ÅZÆTZØW</v>
      </c>
      <c r="AC26" s="134"/>
      <c r="AD26" s="134"/>
      <c r="AE26" s="134"/>
      <c r="AF26" s="126"/>
      <c r="AG26" s="112"/>
      <c r="AH26" s="133" t="str">
        <f>DB!E35</f>
        <v>Randers</v>
      </c>
      <c r="AI26" s="134"/>
      <c r="AJ26" s="134"/>
      <c r="AK26" s="134"/>
      <c r="AL26" s="117" t="s">
        <v>20</v>
      </c>
      <c r="AM26" s="102"/>
      <c r="AN26" s="133" t="str">
        <f>DB!F35</f>
        <v>Magpies</v>
      </c>
      <c r="AO26" s="134"/>
      <c r="AP26" s="134"/>
      <c r="AQ26" s="134"/>
      <c r="AR26" s="126"/>
      <c r="AS26" s="112"/>
      <c r="AT26" s="133" t="str">
        <f>DB!E36</f>
        <v>Hede</v>
      </c>
      <c r="AU26" s="134"/>
      <c r="AV26" s="134"/>
      <c r="AW26" s="134"/>
      <c r="AX26" s="117" t="s">
        <v>20</v>
      </c>
      <c r="AY26" s="102"/>
      <c r="AZ26" s="133" t="str">
        <f>DB!F36</f>
        <v>Anfield</v>
      </c>
      <c r="BA26" s="134"/>
      <c r="BB26" s="134"/>
      <c r="BC26" s="134"/>
      <c r="BD26" s="126"/>
      <c r="BE26" s="112"/>
      <c r="BF26" s="133" t="str">
        <f>DB!E37</f>
        <v>Højgård</v>
      </c>
      <c r="BG26" s="134"/>
      <c r="BH26" s="134"/>
      <c r="BI26" s="134"/>
      <c r="BJ26" s="117" t="s">
        <v>20</v>
      </c>
      <c r="BK26" s="102"/>
      <c r="BL26" s="133" t="str">
        <f>DB!F37</f>
        <v>Søknud</v>
      </c>
      <c r="BM26" s="134"/>
      <c r="BN26" s="134"/>
      <c r="BO26" s="134"/>
      <c r="BP26" s="126"/>
      <c r="BQ26" s="17"/>
      <c r="BR26" s="21" t="str">
        <f>IF(CG14=13,CONCATENATE(DB!BE55,"."),CONCATENATE(DB!BA55,"."))</f>
        <v>8.</v>
      </c>
      <c r="BS26" s="22" t="str">
        <f>IF(CG14=13,DB!BF55,DB!X55)</f>
        <v>Schøn</v>
      </c>
      <c r="BT26" s="16">
        <f>IF(CG14=13,DB!BM55,DB!AJ55)</f>
        <v>17</v>
      </c>
      <c r="BU26" s="16"/>
      <c r="BV26" s="16">
        <f>IF(CG14=13,DB!BN55,DB!AL55)</f>
        <v>7</v>
      </c>
      <c r="BW26" s="16"/>
      <c r="BX26" s="16">
        <f>IF(CG14=13,DB!BO55,DB!AN55)</f>
        <v>5</v>
      </c>
      <c r="BY26" s="16"/>
      <c r="BZ26" s="16">
        <f>IF(CG14=13,DB!BP55,DB!AP55)</f>
        <v>5</v>
      </c>
      <c r="CA26" s="16"/>
      <c r="CB26" s="21">
        <f>IF(CG14=13,DB!BQ55,DB!AR55)</f>
        <v>107</v>
      </c>
      <c r="CC26" s="16" t="s">
        <v>20</v>
      </c>
      <c r="CD26" s="22">
        <f>IF(CG14=13,DB!BR55,DB!AU55)</f>
        <v>100</v>
      </c>
      <c r="CE26" s="16"/>
      <c r="CF26" s="21">
        <f>IF(CG14=13,DB!BS55,DB!AX55)</f>
        <v>26</v>
      </c>
      <c r="CM26" s="16">
        <f>IF(J26=Rækker!B47,Rækker!B62,IF(J26=Rækker!D47,Rækker!D62,IF(J26=Rækker!F47,Rækker!F62,IF(J26=Rækker!H47,Rækker!H62,IF(J26=Rækker!J47,Rækker!J62,IF(J26=Rækker!L47,Rækker!L62,IF(J26=Rækker!N47,Rækker!N62,IF(J26=Rækker!P47,Rækker!P62,CN26))))))))</f>
        <v>1</v>
      </c>
      <c r="CN26" s="16">
        <f>IF(J26=Rækker!R47,Rækker!R62,IF(J26=Rækker!T47,Rækker!T62,IF(J26=Rækker!V47,Rækker!V62,IF(J26=Rækker!X47,Rækker!X62,IF(J26=Rækker!Z47,Rækker!Z62,IF(J26=Rækker!AB47,Rækker!AB62,IF(J26=Rækker!AD47,Rækker!AD62,IF(J26=Rækker!AF47,Rækker!AF62,CO26))))))))</f>
        <v>0</v>
      </c>
      <c r="CO26" s="16">
        <f>IF(J26=Rækker!AH47,Rækker!AH62,IF(J26=Rækker!AJ47,Rækker!AJ62,IF(J26=Rækker!AL47,Rækker!AL62,IF(J26=Rækker!AN47,Rækker!AN62,0))))</f>
        <v>0</v>
      </c>
      <c r="CP26" s="16" t="str">
        <f>IF(P26=Rækker!B47,Rækker!B62,IF(P26=Rækker!D47,Rækker!D62,IF(P26=Rækker!F47,Rækker!F62,IF(P26=Rækker!H47,Rækker!H62,IF(P26=Rækker!J47,Rækker!J62,IF(P26=Rækker!L47,Rækker!L62,IF(P26=Rækker!N47,Rækker!N62,IF(P26=Rækker!P47,Rækker!P62,CQ26))))))))</f>
        <v>x</v>
      </c>
      <c r="CQ26" s="16" t="str">
        <f>IF(P26=Rækker!R47,Rækker!R62,IF(P26=Rækker!T47,Rækker!T62,IF(P26=Rækker!V47,Rækker!V62,IF(P26=Rækker!X47,Rækker!X62,IF(P26=Rækker!Z47,Rækker!Z62,IF(P26=Rækker!AB47,Rækker!AB62,IF(P26=Rækker!AD47,Rækker!AD62,IF(P26=Rækker!AF47,Rækker!AF62,CR26))))))))</f>
        <v>x</v>
      </c>
      <c r="CR26" s="16">
        <f>IF(P26=Rækker!AH47,Rækker!AH62,IF(P26=Rækker!AJ47,Rækker!AJ62,IF(P26=Rækker!AL47,Rækker!AL62,IF(P26=Rækker!AN47,Rækker!AN62,0))))</f>
        <v>0</v>
      </c>
      <c r="CS26" s="16">
        <f>IF(V26=Rækker!B47,Rækker!B62,IF(V26=Rækker!D47,Rækker!D62,IF(V26=Rækker!F47,Rækker!F62,IF(V26=Rækker!H47,Rækker!H62,IF(V26=Rækker!J47,Rækker!J62,IF(V26=Rækker!L47,Rækker!L62,IF(V26=Rækker!N47,Rækker!N62,IF(V26=Rækker!P47,Rækker!P62,CT26))))))))</f>
        <v>1</v>
      </c>
      <c r="CT26" s="16">
        <f>IF(V26=Rækker!R47,Rækker!R62,IF(V26=Rækker!T47,Rækker!T62,IF(V26=Rækker!V47,Rækker!V62,IF(V26=Rækker!X47,Rækker!X62,IF(V26=Rækker!Z47,Rækker!Z62,IF(V26=Rækker!AB47,Rækker!AB62,IF(V26=Rækker!AD47,Rækker!AD62,IF(V26=Rækker!AF47,Rækker!AF62,CU26))))))))</f>
        <v>1</v>
      </c>
      <c r="CU26" s="16">
        <f>IF(V26=Rækker!AH47,Rækker!AH62,IF(V26=Rækker!AJ47,Rækker!AJ62,IF(V26=Rækker!AL47,Rækker!AL62,IF(V26=Rækker!AN47,Rækker!AN62,0))))</f>
        <v>1</v>
      </c>
      <c r="CV26" s="16">
        <f>IF(AB26=Rækker!B47,Rækker!B62,IF(AB26=Rækker!D47,Rækker!D62,IF(AB26=Rækker!F47,Rækker!F62,IF(AB26=Rækker!H47,Rækker!H62,IF(AB26=Rækker!J47,Rækker!J62,IF(AB26=Rækker!L47,Rækker!L62,IF(AB26=Rækker!N47,Rækker!N62,IF(AB26=Rækker!P47,Rækker!P62,CW26))))))))</f>
        <v>1</v>
      </c>
      <c r="CW26" s="16">
        <f>IF(AB26=Rækker!R47,Rækker!R62,IF(AB26=Rækker!T47,Rækker!T62,IF(AB26=Rækker!V47,Rækker!V62,IF(AB26=Rækker!X47,Rækker!X62,IF(AB26=Rækker!Z47,Rækker!Z62,IF(AB26=Rækker!AB47,Rækker!AB62,IF(AB26=Rækker!AD47,Rækker!AD62,IF(AB26=Rækker!AF47,Rækker!AF62,CX26))))))))</f>
        <v>1</v>
      </c>
      <c r="CX26" s="16">
        <f>IF(AB26=Rækker!AH47,Rækker!AH62,IF(AB26=Rækker!AJ47,Rækker!AJ62,IF(AB26=Rækker!AL47,Rækker!AL62,IF(AB26=Rækker!AN47,Rækker!AN62,0))))</f>
        <v>1</v>
      </c>
      <c r="CY26" s="16">
        <f>IF(AH26=Rækker!B47,Rækker!B62,IF(AH26=Rækker!D47,Rækker!D62,IF(AH26=Rækker!F47,Rækker!F62,IF(AH26=Rækker!H47,Rækker!H62,IF(AH26=Rækker!J47,Rækker!J62,IF(AH26=Rækker!L47,Rækker!L62,IF(AH26=Rækker!N47,Rækker!N62,IF(AH26=Rækker!P47,Rækker!P62,CZ26))))))))</f>
        <v>1</v>
      </c>
      <c r="CZ26" s="16">
        <f>IF(AH26=Rækker!R47,Rækker!R62,IF(AH26=Rækker!T47,Rækker!T62,IF(AH26=Rækker!V47,Rækker!V62,IF(AH26=Rækker!X47,Rækker!X62,IF(AH26=Rækker!Z47,Rækker!Z62,IF(AH26=Rækker!AB47,Rækker!AB62,IF(AH26=Rækker!AD47,Rækker!AD62,IF(AH26=Rækker!AF47,Rækker!AF62,DA26))))))))</f>
        <v>1</v>
      </c>
      <c r="DA26" s="16">
        <f>IF(AH26=Rækker!AH47,Rækker!AH62,IF(AH26=Rækker!AJ47,Rækker!AJ62,IF(AH26=Rækker!AL47,Rækker!AL62,IF(AH26=Rækker!AN47,Rækker!AN62,0))))</f>
        <v>0</v>
      </c>
      <c r="DB26" s="16">
        <f>IF(AN26=Rækker!B47,Rækker!B62,IF(AN26=Rækker!D47,Rækker!D62,IF(AN26=Rækker!F47,Rækker!F62,IF(AN26=Rækker!H47,Rækker!H62,IF(AN26=Rækker!J47,Rækker!J62,IF(AN26=Rækker!L47,Rækker!L62,IF(AN26=Rækker!N47,Rækker!N62,IF(AN26=Rækker!P47,Rækker!P62,DC26))))))))</f>
        <v>1</v>
      </c>
      <c r="DC26" s="16">
        <f>IF(AN26=Rækker!R47,Rækker!R62,IF(AN26=Rækker!T47,Rækker!T62,IF(AN26=Rækker!V47,Rækker!V62,IF(AN26=Rækker!X47,Rækker!X62,IF(AN26=Rækker!Z47,Rækker!Z62,IF(AN26=Rækker!AB47,Rækker!AB62,IF(AN26=Rækker!AD47,Rækker!AD62,IF(AN26=Rækker!AF47,Rækker!AF62,DD26))))))))</f>
        <v>1</v>
      </c>
      <c r="DD26" s="16">
        <f>IF(AN26=Rækker!AH47,Rækker!AH62,IF(AN26=Rækker!AJ47,Rækker!AJ62,IF(AN26=Rækker!AL47,Rækker!AL62,IF(AN26=Rækker!AN47,Rækker!AN62,0))))</f>
        <v>0</v>
      </c>
      <c r="DE26" s="16">
        <f>IF(AT26=Rækker!B47,Rækker!B62,IF(AT26=Rækker!D47,Rækker!D62,IF(AT26=Rækker!F47,Rækker!F62,IF(AT26=Rækker!H47,Rækker!H62,IF(AT26=Rækker!J47,Rækker!J62,IF(AT26=Rækker!L47,Rækker!L62,IF(AT26=Rækker!N47,Rækker!N62,IF(AT26=Rækker!P47,Rækker!P62,DF26))))))))</f>
        <v>0</v>
      </c>
      <c r="DF26" s="16">
        <f>IF(AT26=Rækker!R47,Rækker!R62,IF(AT26=Rækker!T47,Rækker!T62,IF(AT26=Rækker!V47,Rækker!V62,IF(AT26=Rækker!X47,Rækker!X62,IF(AT26=Rækker!Z47,Rækker!Z62,IF(AT26=Rækker!AB47,Rækker!AB62,IF(AT26=Rækker!AD47,Rækker!AD62,IF(AT26=Rækker!AF47,Rækker!AF62,DG26))))))))</f>
        <v>0</v>
      </c>
      <c r="DG26" s="16">
        <f>IF(AT26=Rækker!AH47,Rækker!AH62,IF(AT26=Rækker!AJ47,Rækker!AJ62,IF(AT26=Rækker!AL47,Rækker!AL62,IF(AT26=Rækker!AN47,Rækker!AN62,0))))</f>
        <v>0</v>
      </c>
      <c r="DH26" s="16">
        <f>IF(AZ26=Rækker!B47,Rækker!B62,IF(AZ26=Rækker!D47,Rækker!D62,IF(AZ26=Rækker!F47,Rækker!F62,IF(AZ26=Rækker!H47,Rækker!H62,IF(AZ26=Rækker!J47,Rækker!J62,IF(AZ26=Rækker!L47,Rækker!L62,IF(AZ26=Rækker!N47,Rækker!N62,IF(AZ26=Rækker!P47,Rækker!P62,DI26))))))))</f>
        <v>1</v>
      </c>
      <c r="DI26" s="16">
        <f>IF(AZ26=Rækker!R47,Rækker!R62,IF(AZ26=Rækker!T47,Rækker!T62,IF(AZ26=Rækker!V47,Rækker!V62,IF(AZ26=Rækker!X47,Rækker!X62,IF(AZ26=Rækker!Z47,Rækker!Z62,IF(AZ26=Rækker!AB47,Rækker!AB62,IF(AZ26=Rækker!AD47,Rækker!AD62,IF(AZ26=Rækker!AF47,Rækker!AF62,DJ26))))))))</f>
        <v>0</v>
      </c>
      <c r="DJ26" s="16">
        <f>IF(AZ26=Rækker!AH47,Rækker!AH62,IF(AZ26=Rækker!AJ47,Rækker!AJ62,IF(AZ26=Rækker!AL47,Rækker!AL62,IF(AZ26=Rækker!AN47,Rækker!AN62,0))))</f>
        <v>0</v>
      </c>
      <c r="DK26" s="16">
        <f>IF(BF26=Rækker!B47,Rækker!B62,IF(BF26=Rækker!D47,Rækker!D62,IF(BF26=Rækker!F47,Rækker!F62,IF(BF26=Rækker!H47,Rækker!H62,IF(BF26=Rækker!J47,Rækker!J62,IF(BF26=Rækker!L47,Rækker!L62,IF(BF26=Rækker!N47,Rækker!N62,IF(BF26=Rækker!P47,Rækker!P62,DL26))))))))</f>
        <v>1</v>
      </c>
      <c r="DL26" s="16">
        <f>IF(BF26=Rækker!R47,Rækker!R62,IF(BF26=Rækker!T47,Rækker!T62,IF(BF26=Rækker!V47,Rækker!V62,IF(BF26=Rækker!X47,Rækker!X62,IF(BF26=Rækker!Z47,Rækker!Z62,IF(BF26=Rækker!AB47,Rækker!AB62,IF(BF26=Rækker!AD47,Rækker!AD62,IF(BF26=Rækker!AF47,Rækker!AF62,DM26))))))))</f>
        <v>0</v>
      </c>
      <c r="DM26" s="16">
        <f>IF(BF26=Rækker!AH47,Rækker!AH62,IF(BF26=Rækker!AJ47,Rækker!AJ62,IF(BF26=Rækker!AL47,Rækker!AL62,IF(BF26=Rækker!AN47,Rækker!AN62,0))))</f>
        <v>0</v>
      </c>
      <c r="DN26" s="16">
        <f>IF(BL26=Rækker!B47,Rækker!B62,IF(BL26=Rækker!D47,Rækker!D62,IF(BL26=Rækker!F47,Rækker!F62,IF(BL26=Rækker!H47,Rækker!H62,IF(BL26=Rækker!J47,Rækker!J62,IF(BL26=Rækker!L47,Rækker!L62,IF(BL26=Rækker!N47,Rækker!N62,IF(BL26=Rækker!P47,Rækker!P62,DO26))))))))</f>
        <v>1</v>
      </c>
      <c r="DO26" s="16">
        <f>IF(BL26=Rækker!R47,Rækker!R62,IF(BL26=Rækker!T47,Rækker!T62,IF(BL26=Rækker!V47,Rækker!V62,IF(BL26=Rækker!X47,Rækker!X62,IF(BL26=Rækker!Z47,Rækker!Z62,IF(BL26=Rækker!AB47,Rækker!AB62,IF(BL26=Rækker!AD47,Rækker!AD62,IF(BL26=Rækker!AF47,Rækker!AF62,DP26))))))))</f>
        <v>1</v>
      </c>
      <c r="DP26" s="16">
        <f>IF(BL26=Rækker!AH47,Rækker!AH62,IF(BL26=Rækker!AJ47,Rækker!AJ62,IF(BL26=Rækker!AL47,Rækker!AL62,IF(BL26=Rækker!AN47,Rækker!AN62,0))))</f>
        <v>1</v>
      </c>
    </row>
    <row r="27" spans="1:120" ht="14.45" customHeight="1" x14ac:dyDescent="0.15">
      <c r="A27" s="171"/>
      <c r="B27" s="172"/>
      <c r="C27" s="172"/>
      <c r="D27" s="172"/>
      <c r="E27" s="172"/>
      <c r="F27" s="172"/>
      <c r="G27" s="173"/>
      <c r="H27" s="111"/>
      <c r="I27" s="113"/>
      <c r="J27" s="135"/>
      <c r="K27" s="135"/>
      <c r="L27" s="135"/>
      <c r="M27" s="135"/>
      <c r="N27" s="105"/>
      <c r="O27" s="105"/>
      <c r="P27" s="135"/>
      <c r="Q27" s="135"/>
      <c r="R27" s="135"/>
      <c r="S27" s="135"/>
      <c r="T27" s="127"/>
      <c r="U27" s="113"/>
      <c r="V27" s="135"/>
      <c r="W27" s="135"/>
      <c r="X27" s="135"/>
      <c r="Y27" s="135"/>
      <c r="Z27" s="105"/>
      <c r="AA27" s="105"/>
      <c r="AB27" s="135"/>
      <c r="AC27" s="135"/>
      <c r="AD27" s="135"/>
      <c r="AE27" s="135"/>
      <c r="AF27" s="127"/>
      <c r="AG27" s="113"/>
      <c r="AH27" s="135"/>
      <c r="AI27" s="135"/>
      <c r="AJ27" s="135"/>
      <c r="AK27" s="135"/>
      <c r="AL27" s="105"/>
      <c r="AM27" s="105"/>
      <c r="AN27" s="135"/>
      <c r="AO27" s="135"/>
      <c r="AP27" s="135"/>
      <c r="AQ27" s="135"/>
      <c r="AR27" s="127"/>
      <c r="AS27" s="113"/>
      <c r="AT27" s="135"/>
      <c r="AU27" s="135"/>
      <c r="AV27" s="135"/>
      <c r="AW27" s="135"/>
      <c r="AX27" s="105"/>
      <c r="AY27" s="105"/>
      <c r="AZ27" s="135"/>
      <c r="BA27" s="135"/>
      <c r="BB27" s="135"/>
      <c r="BC27" s="135"/>
      <c r="BD27" s="127"/>
      <c r="BE27" s="113"/>
      <c r="BF27" s="135"/>
      <c r="BG27" s="135"/>
      <c r="BH27" s="135"/>
      <c r="BI27" s="135"/>
      <c r="BJ27" s="105"/>
      <c r="BK27" s="105"/>
      <c r="BL27" s="135"/>
      <c r="BM27" s="135"/>
      <c r="BN27" s="135"/>
      <c r="BO27" s="135"/>
      <c r="BP27" s="127"/>
      <c r="BQ27" s="17"/>
      <c r="BR27" s="21" t="str">
        <f>IF(CG14=13,CONCATENATE(DB!BE56,"."),CONCATENATE(DB!BA56,"."))</f>
        <v>9.</v>
      </c>
      <c r="BS27" s="22" t="str">
        <f>IF(CG14=13,DB!BF56,DB!X56)</f>
        <v>Søknud</v>
      </c>
      <c r="BT27" s="16">
        <f>IF(CG14=13,DB!BM56,DB!AJ56)</f>
        <v>17</v>
      </c>
      <c r="BU27" s="16"/>
      <c r="BV27" s="16">
        <f>IF(CG14=13,DB!BN56,DB!AL56)</f>
        <v>6</v>
      </c>
      <c r="BW27" s="16"/>
      <c r="BX27" s="16">
        <f>IF(CG14=13,DB!BO56,DB!AN56)</f>
        <v>6</v>
      </c>
      <c r="BY27" s="16"/>
      <c r="BZ27" s="16">
        <f>IF(CG14=13,DB!BP56,DB!AP56)</f>
        <v>5</v>
      </c>
      <c r="CA27" s="16"/>
      <c r="CB27" s="21">
        <f>IF(CG14=13,DB!BQ56,DB!AR56)</f>
        <v>107</v>
      </c>
      <c r="CC27" s="16" t="s">
        <v>20</v>
      </c>
      <c r="CD27" s="22">
        <f>IF(CG14=13,DB!BR56,DB!AU56)</f>
        <v>104</v>
      </c>
      <c r="CE27" s="16"/>
      <c r="CF27" s="21">
        <f>IF(CG14=13,DB!BS56,DB!AX56)</f>
        <v>24</v>
      </c>
      <c r="CM27" s="16">
        <f>IF(J26=Rækker!B47,Rækker!B63,IF(J26=Rækker!D47,Rækker!D63,IF(J26=Rækker!F47,Rækker!F63,IF(J26=Rækker!H47,Rækker!H63,IF(J26=Rækker!J47,Rækker!J63,IF(J26=Rækker!L47,Rækker!L63,IF(J26=Rækker!N47,Rækker!N63,IF(J26=Rækker!P47,Rækker!P63,CN27))))))))</f>
        <v>1</v>
      </c>
      <c r="CN27" s="16">
        <f>IF(J26=Rækker!R47,Rækker!R63,IF(J26=Rækker!T47,Rækker!T63,IF(J26=Rækker!V47,Rækker!V63,IF(J26=Rækker!X47,Rækker!X63,IF(J26=Rækker!Z47,Rækker!Z63,IF(J26=Rækker!AB47,Rækker!AB63,IF(J26=Rækker!AD47,Rækker!AD63,IF(J26=Rækker!AF47,Rækker!AF63,CO27))))))))</f>
        <v>0</v>
      </c>
      <c r="CO27" s="16">
        <f>IF(J26=Rækker!AH47,Rækker!AH63,IF(J26=Rækker!AJ47,Rækker!AJ63,IF(J26=Rækker!AL47,Rækker!AL63,IF(J26=Rækker!AN47,Rækker!AN63,0))))</f>
        <v>0</v>
      </c>
      <c r="CP27" s="16">
        <f>IF(P26=Rækker!B47,Rækker!B63,IF(P26=Rækker!D47,Rækker!D63,IF(P26=Rækker!F47,Rækker!F63,IF(P26=Rækker!H47,Rækker!H63,IF(P26=Rækker!J47,Rækker!J63,IF(P26=Rækker!L47,Rækker!L63,IF(P26=Rækker!N47,Rækker!N63,IF(P26=Rækker!P47,Rækker!P63,CQ27))))))))</f>
        <v>1</v>
      </c>
      <c r="CQ27" s="16">
        <f>IF(P26=Rækker!R47,Rækker!R63,IF(P26=Rækker!T47,Rækker!T63,IF(P26=Rækker!V47,Rækker!V63,IF(P26=Rækker!X47,Rækker!X63,IF(P26=Rækker!Z47,Rækker!Z63,IF(P26=Rækker!AB47,Rækker!AB63,IF(P26=Rækker!AD47,Rækker!AD63,IF(P26=Rækker!AF47,Rækker!AF63,CR27))))))))</f>
        <v>1</v>
      </c>
      <c r="CR27" s="16">
        <f>IF(P26=Rækker!AH47,Rækker!AH63,IF(P26=Rækker!AJ47,Rækker!AJ63,IF(P26=Rækker!AL47,Rækker!AL63,IF(P26=Rækker!AN47,Rækker!AN63,0))))</f>
        <v>0</v>
      </c>
      <c r="CS27" s="16">
        <f>IF(V26=Rækker!B47,Rækker!B63,IF(V26=Rækker!D47,Rækker!D63,IF(V26=Rækker!F47,Rækker!F63,IF(V26=Rækker!H47,Rækker!H63,IF(V26=Rækker!J47,Rækker!J63,IF(V26=Rækker!L47,Rækker!L63,IF(V26=Rækker!N47,Rækker!N63,IF(V26=Rækker!P47,Rækker!P63,CT27))))))))</f>
        <v>1</v>
      </c>
      <c r="CT27" s="16">
        <f>IF(V26=Rækker!R47,Rækker!R63,IF(V26=Rækker!T47,Rækker!T63,IF(V26=Rækker!V47,Rækker!V63,IF(V26=Rækker!X47,Rækker!X63,IF(V26=Rækker!Z47,Rækker!Z63,IF(V26=Rækker!AB47,Rækker!AB63,IF(V26=Rækker!AD47,Rækker!AD63,IF(V26=Rækker!AF47,Rækker!AF63,CU27))))))))</f>
        <v>1</v>
      </c>
      <c r="CU27" s="16">
        <f>IF(V26=Rækker!AH47,Rækker!AH63,IF(V26=Rækker!AJ47,Rækker!AJ63,IF(V26=Rækker!AL47,Rækker!AL63,IF(V26=Rækker!AN47,Rækker!AN63,0))))</f>
        <v>1</v>
      </c>
      <c r="CV27" s="16">
        <f>IF(AB26=Rækker!B47,Rækker!B63,IF(AB26=Rækker!D47,Rækker!D63,IF(AB26=Rækker!F47,Rækker!F63,IF(AB26=Rækker!H47,Rækker!H63,IF(AB26=Rækker!J47,Rækker!J63,IF(AB26=Rækker!L47,Rækker!L63,IF(AB26=Rækker!N47,Rækker!N63,IF(AB26=Rækker!P47,Rækker!P63,CW27))))))))</f>
        <v>1</v>
      </c>
      <c r="CW27" s="16">
        <f>IF(AB26=Rækker!R47,Rækker!R63,IF(AB26=Rækker!T47,Rækker!T63,IF(AB26=Rækker!V47,Rækker!V63,IF(AB26=Rækker!X47,Rækker!X63,IF(AB26=Rækker!Z47,Rækker!Z63,IF(AB26=Rækker!AB47,Rækker!AB63,IF(AB26=Rækker!AD47,Rækker!AD63,IF(AB26=Rækker!AF47,Rækker!AF63,CX27))))))))</f>
        <v>1</v>
      </c>
      <c r="CX27" s="16">
        <f>IF(AB26=Rækker!AH47,Rækker!AH63,IF(AB26=Rækker!AJ47,Rækker!AJ63,IF(AB26=Rækker!AL47,Rækker!AL63,IF(AB26=Rækker!AN47,Rækker!AN63,0))))</f>
        <v>1</v>
      </c>
      <c r="CY27" s="16">
        <f>IF(AH26=Rækker!B47,Rækker!B63,IF(AH26=Rækker!D47,Rækker!D63,IF(AH26=Rækker!F47,Rækker!F63,IF(AH26=Rækker!H47,Rækker!H63,IF(AH26=Rækker!J47,Rækker!J63,IF(AH26=Rækker!L47,Rækker!L63,IF(AH26=Rækker!N47,Rækker!N63,IF(AH26=Rækker!P47,Rækker!P63,CZ27))))))))</f>
        <v>1</v>
      </c>
      <c r="CZ27" s="16">
        <f>IF(AH26=Rækker!R47,Rækker!R63,IF(AH26=Rækker!T47,Rækker!T63,IF(AH26=Rækker!V47,Rækker!V63,IF(AH26=Rækker!X47,Rækker!X63,IF(AH26=Rækker!Z47,Rækker!Z63,IF(AH26=Rækker!AB47,Rækker!AB63,IF(AH26=Rækker!AD47,Rækker!AD63,IF(AH26=Rækker!AF47,Rækker!AF63,DA27))))))))</f>
        <v>1</v>
      </c>
      <c r="DA27" s="16">
        <f>IF(AH26=Rækker!AH47,Rækker!AH63,IF(AH26=Rækker!AJ47,Rækker!AJ63,IF(AH26=Rækker!AL47,Rækker!AL63,IF(AH26=Rækker!AN47,Rækker!AN63,0))))</f>
        <v>0</v>
      </c>
      <c r="DB27" s="16">
        <f>IF(AN26=Rækker!B47,Rækker!B63,IF(AN26=Rækker!D47,Rækker!D63,IF(AN26=Rækker!F47,Rækker!F63,IF(AN26=Rækker!H47,Rækker!H63,IF(AN26=Rækker!J47,Rækker!J63,IF(AN26=Rækker!L47,Rækker!L63,IF(AN26=Rækker!N47,Rækker!N63,IF(AN26=Rækker!P47,Rækker!P63,DC27))))))))</f>
        <v>1</v>
      </c>
      <c r="DC27" s="16">
        <f>IF(AN26=Rækker!R47,Rækker!R63,IF(AN26=Rækker!T47,Rækker!T63,IF(AN26=Rækker!V47,Rækker!V63,IF(AN26=Rækker!X47,Rækker!X63,IF(AN26=Rækker!Z47,Rækker!Z63,IF(AN26=Rækker!AB47,Rækker!AB63,IF(AN26=Rækker!AD47,Rækker!AD63,IF(AN26=Rækker!AF47,Rækker!AF63,DD27))))))))</f>
        <v>1</v>
      </c>
      <c r="DD27" s="16">
        <f>IF(AN26=Rækker!AH47,Rækker!AH63,IF(AN26=Rækker!AJ47,Rækker!AJ63,IF(AN26=Rækker!AL47,Rækker!AL63,IF(AN26=Rækker!AN47,Rækker!AN63,0))))</f>
        <v>0</v>
      </c>
      <c r="DE27" s="16">
        <f>IF(AT26=Rækker!B47,Rækker!B63,IF(AT26=Rækker!D47,Rækker!D63,IF(AT26=Rækker!F47,Rækker!F63,IF(AT26=Rækker!H47,Rækker!H63,IF(AT26=Rækker!J47,Rækker!J63,IF(AT26=Rækker!L47,Rækker!L63,IF(AT26=Rækker!N47,Rækker!N63,IF(AT26=Rækker!P47,Rækker!P63,DF27))))))))</f>
        <v>0</v>
      </c>
      <c r="DF27" s="16">
        <f>IF(AT26=Rækker!R47,Rækker!R63,IF(AT26=Rækker!T47,Rækker!T63,IF(AT26=Rækker!V47,Rækker!V63,IF(AT26=Rækker!X47,Rækker!X63,IF(AT26=Rækker!Z47,Rækker!Z63,IF(AT26=Rækker!AB47,Rækker!AB63,IF(AT26=Rækker!AD47,Rækker!AD63,IF(AT26=Rækker!AF47,Rækker!AF63,DG27))))))))</f>
        <v>0</v>
      </c>
      <c r="DG27" s="16">
        <f>IF(AT26=Rækker!AH47,Rækker!AH63,IF(AT26=Rækker!AJ47,Rækker!AJ63,IF(AT26=Rækker!AL47,Rækker!AL63,IF(AT26=Rækker!AN47,Rækker!AN63,0))))</f>
        <v>0</v>
      </c>
      <c r="DH27" s="16">
        <f>IF(AZ26=Rækker!B47,Rækker!B63,IF(AZ26=Rækker!D47,Rækker!D63,IF(AZ26=Rækker!F47,Rækker!F63,IF(AZ26=Rækker!H47,Rækker!H63,IF(AZ26=Rækker!J47,Rækker!J63,IF(AZ26=Rækker!L47,Rækker!L63,IF(AZ26=Rækker!N47,Rækker!N63,IF(AZ26=Rækker!P47,Rækker!P63,DI27))))))))</f>
        <v>1</v>
      </c>
      <c r="DI27" s="16">
        <f>IF(AZ26=Rækker!R47,Rækker!R63,IF(AZ26=Rækker!T47,Rækker!T63,IF(AZ26=Rækker!V47,Rækker!V63,IF(AZ26=Rækker!X47,Rækker!X63,IF(AZ26=Rækker!Z47,Rækker!Z63,IF(AZ26=Rækker!AB47,Rækker!AB63,IF(AZ26=Rækker!AD47,Rækker!AD63,IF(AZ26=Rækker!AF47,Rækker!AF63,DJ27))))))))</f>
        <v>0</v>
      </c>
      <c r="DJ27" s="16">
        <f>IF(AZ26=Rækker!AH47,Rækker!AH63,IF(AZ26=Rækker!AJ47,Rækker!AJ63,IF(AZ26=Rækker!AL47,Rækker!AL63,IF(AZ26=Rækker!AN47,Rækker!AN63,0))))</f>
        <v>0</v>
      </c>
      <c r="DK27" s="16">
        <f>IF(BF26=Rækker!B47,Rækker!B63,IF(BF26=Rækker!D47,Rækker!D63,IF(BF26=Rækker!F47,Rækker!F63,IF(BF26=Rækker!H47,Rækker!H63,IF(BF26=Rækker!J47,Rækker!J63,IF(BF26=Rækker!L47,Rækker!L63,IF(BF26=Rækker!N47,Rækker!N63,IF(BF26=Rækker!P47,Rækker!P63,DL27))))))))</f>
        <v>1</v>
      </c>
      <c r="DL27" s="16">
        <f>IF(BF26=Rækker!R47,Rækker!R63,IF(BF26=Rækker!T47,Rækker!T63,IF(BF26=Rækker!V47,Rækker!V63,IF(BF26=Rækker!X47,Rækker!X63,IF(BF26=Rækker!Z47,Rækker!Z63,IF(BF26=Rækker!AB47,Rækker!AB63,IF(BF26=Rækker!AD47,Rækker!AD63,IF(BF26=Rækker!AF47,Rækker!AF63,DM27))))))))</f>
        <v>0</v>
      </c>
      <c r="DM27" s="16">
        <f>IF(BF26=Rækker!AH47,Rækker!AH63,IF(BF26=Rækker!AJ47,Rækker!AJ63,IF(BF26=Rækker!AL47,Rækker!AL63,IF(BF26=Rækker!AN47,Rækker!AN63,0))))</f>
        <v>0</v>
      </c>
      <c r="DN27" s="16">
        <f>IF(BL26=Rækker!B47,Rækker!B63,IF(BL26=Rækker!D47,Rækker!D63,IF(BL26=Rækker!F47,Rækker!F63,IF(BL26=Rækker!H47,Rækker!H63,IF(BL26=Rækker!J47,Rækker!J63,IF(BL26=Rækker!L47,Rækker!L63,IF(BL26=Rækker!N47,Rækker!N63,IF(BL26=Rækker!P47,Rækker!P63,DO27))))))))</f>
        <v>1</v>
      </c>
      <c r="DO27" s="16">
        <f>IF(BL26=Rækker!R47,Rækker!R63,IF(BL26=Rækker!T47,Rækker!T63,IF(BL26=Rækker!V47,Rækker!V63,IF(BL26=Rækker!X47,Rækker!X63,IF(BL26=Rækker!Z47,Rækker!Z63,IF(BL26=Rækker!AB47,Rækker!AB63,IF(BL26=Rækker!AD47,Rækker!AD63,IF(BL26=Rækker!AF47,Rækker!AF63,DP27))))))))</f>
        <v>1</v>
      </c>
      <c r="DP27" s="16">
        <f>IF(BL26=Rækker!AH47,Rækker!AH63,IF(BL26=Rækker!AJ47,Rækker!AJ63,IF(BL26=Rækker!AL47,Rækker!AL63,IF(BL26=Rækker!AN47,Rækker!AN63,0))))</f>
        <v>1</v>
      </c>
    </row>
    <row r="28" spans="1:120" ht="14.45" customHeight="1" thickBot="1" x14ac:dyDescent="0.2">
      <c r="A28" s="171"/>
      <c r="B28" s="172"/>
      <c r="C28" s="172"/>
      <c r="D28" s="172"/>
      <c r="E28" s="172"/>
      <c r="F28" s="172"/>
      <c r="G28" s="173"/>
      <c r="H28" s="111"/>
      <c r="I28" s="113"/>
      <c r="J28" s="135"/>
      <c r="K28" s="135"/>
      <c r="L28" s="135"/>
      <c r="M28" s="135"/>
      <c r="N28" s="105"/>
      <c r="O28" s="105"/>
      <c r="P28" s="135"/>
      <c r="Q28" s="135"/>
      <c r="R28" s="135"/>
      <c r="S28" s="135"/>
      <c r="T28" s="127"/>
      <c r="U28" s="113"/>
      <c r="V28" s="135"/>
      <c r="W28" s="135"/>
      <c r="X28" s="135"/>
      <c r="Y28" s="135"/>
      <c r="Z28" s="105"/>
      <c r="AA28" s="105"/>
      <c r="AB28" s="135"/>
      <c r="AC28" s="135"/>
      <c r="AD28" s="135"/>
      <c r="AE28" s="135"/>
      <c r="AF28" s="127"/>
      <c r="AG28" s="113"/>
      <c r="AH28" s="135"/>
      <c r="AI28" s="135"/>
      <c r="AJ28" s="135"/>
      <c r="AK28" s="135"/>
      <c r="AL28" s="105"/>
      <c r="AM28" s="105"/>
      <c r="AN28" s="135"/>
      <c r="AO28" s="135"/>
      <c r="AP28" s="135"/>
      <c r="AQ28" s="135"/>
      <c r="AR28" s="127"/>
      <c r="AS28" s="113"/>
      <c r="AT28" s="135"/>
      <c r="AU28" s="135"/>
      <c r="AV28" s="135"/>
      <c r="AW28" s="135"/>
      <c r="AX28" s="105"/>
      <c r="AY28" s="105"/>
      <c r="AZ28" s="135"/>
      <c r="BA28" s="135"/>
      <c r="BB28" s="135"/>
      <c r="BC28" s="135"/>
      <c r="BD28" s="127"/>
      <c r="BE28" s="113"/>
      <c r="BF28" s="135"/>
      <c r="BG28" s="135"/>
      <c r="BH28" s="135"/>
      <c r="BI28" s="135"/>
      <c r="BJ28" s="105"/>
      <c r="BK28" s="105"/>
      <c r="BL28" s="135"/>
      <c r="BM28" s="135"/>
      <c r="BN28" s="135"/>
      <c r="BO28" s="135"/>
      <c r="BP28" s="127"/>
      <c r="BQ28" s="17"/>
      <c r="BR28" s="26" t="str">
        <f>IF(CG14=13,CONCATENATE(DB!BE57,"."),CONCATENATE(DB!BA57,"."))</f>
        <v>10.</v>
      </c>
      <c r="BS28" s="27" t="str">
        <f>IF(CG14=13,DB!BF57,DB!X57)</f>
        <v>Nielsen</v>
      </c>
      <c r="BT28" s="28">
        <f>IF(CG14=13,DB!BM57,DB!AJ57)</f>
        <v>17</v>
      </c>
      <c r="BU28" s="28"/>
      <c r="BV28" s="28">
        <f>IF(CG14=13,DB!BN57,DB!AL57)</f>
        <v>5</v>
      </c>
      <c r="BW28" s="28"/>
      <c r="BX28" s="28">
        <f>IF(CG14=13,DB!BO57,DB!AN57)</f>
        <v>8</v>
      </c>
      <c r="BY28" s="28"/>
      <c r="BZ28" s="28">
        <f>IF(CG14=13,DB!BP57,DB!AP57)</f>
        <v>4</v>
      </c>
      <c r="CA28" s="28"/>
      <c r="CB28" s="26">
        <f>IF(CG14=13,DB!BQ57,DB!AR57)</f>
        <v>110</v>
      </c>
      <c r="CC28" s="28" t="s">
        <v>20</v>
      </c>
      <c r="CD28" s="27">
        <f>IF(CG14=13,DB!BR57,DB!AU57)</f>
        <v>110</v>
      </c>
      <c r="CE28" s="28"/>
      <c r="CF28" s="26">
        <f>IF(CG14=13,DB!BS57,DB!AX57)</f>
        <v>23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7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9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6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6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6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7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0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8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6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8</v>
      </c>
    </row>
    <row r="29" spans="1:120" ht="14.45" customHeight="1" x14ac:dyDescent="0.15">
      <c r="A29" s="171"/>
      <c r="B29" s="172"/>
      <c r="C29" s="172"/>
      <c r="D29" s="172"/>
      <c r="E29" s="172"/>
      <c r="F29" s="172"/>
      <c r="G29" s="173"/>
      <c r="H29" s="111"/>
      <c r="I29" s="113"/>
      <c r="J29" s="135"/>
      <c r="K29" s="135"/>
      <c r="L29" s="135"/>
      <c r="M29" s="135"/>
      <c r="N29" s="105"/>
      <c r="O29" s="105"/>
      <c r="P29" s="135"/>
      <c r="Q29" s="135"/>
      <c r="R29" s="135"/>
      <c r="S29" s="135"/>
      <c r="T29" s="127"/>
      <c r="U29" s="113"/>
      <c r="V29" s="135"/>
      <c r="W29" s="135"/>
      <c r="X29" s="135"/>
      <c r="Y29" s="135"/>
      <c r="Z29" s="105"/>
      <c r="AA29" s="105"/>
      <c r="AB29" s="135"/>
      <c r="AC29" s="135"/>
      <c r="AD29" s="135"/>
      <c r="AE29" s="135"/>
      <c r="AF29" s="127"/>
      <c r="AG29" s="113"/>
      <c r="AH29" s="135"/>
      <c r="AI29" s="135"/>
      <c r="AJ29" s="135"/>
      <c r="AK29" s="135"/>
      <c r="AL29" s="105"/>
      <c r="AM29" s="105"/>
      <c r="AN29" s="135"/>
      <c r="AO29" s="135"/>
      <c r="AP29" s="135"/>
      <c r="AQ29" s="135"/>
      <c r="AR29" s="127"/>
      <c r="AS29" s="113"/>
      <c r="AT29" s="135"/>
      <c r="AU29" s="135"/>
      <c r="AV29" s="135"/>
      <c r="AW29" s="135"/>
      <c r="AX29" s="105"/>
      <c r="AY29" s="105"/>
      <c r="AZ29" s="135"/>
      <c r="BA29" s="135"/>
      <c r="BB29" s="135"/>
      <c r="BC29" s="135"/>
      <c r="BD29" s="127"/>
      <c r="BE29" s="113"/>
      <c r="BF29" s="135"/>
      <c r="BG29" s="135"/>
      <c r="BH29" s="135"/>
      <c r="BI29" s="135"/>
      <c r="BJ29" s="105"/>
      <c r="BK29" s="105"/>
      <c r="BL29" s="135"/>
      <c r="BM29" s="135"/>
      <c r="BN29" s="135"/>
      <c r="BO29" s="135"/>
      <c r="BP29" s="127"/>
      <c r="BQ29" s="17"/>
      <c r="BR29" s="21" t="str">
        <f>IF(CG14=13,CONCATENATE(DB!BE58,"."),CONCATENATE(DB!BA58,"."))</f>
        <v>11.</v>
      </c>
      <c r="BS29" s="22" t="str">
        <f>IF(CG14=13,DB!BF58,DB!X58)</f>
        <v>Magpies</v>
      </c>
      <c r="BT29" s="16">
        <f>IF(CG14=13,DB!BM58,DB!AJ58)</f>
        <v>17</v>
      </c>
      <c r="BU29" s="16"/>
      <c r="BV29" s="16">
        <f>IF(CG14=13,DB!BN58,DB!AL58)</f>
        <v>6</v>
      </c>
      <c r="BW29" s="16"/>
      <c r="BX29" s="16">
        <f>IF(CG14=13,DB!BO58,DB!AN58)</f>
        <v>5</v>
      </c>
      <c r="BY29" s="16"/>
      <c r="BZ29" s="16">
        <f>IF(CG14=13,DB!BP58,DB!AP58)</f>
        <v>6</v>
      </c>
      <c r="CA29" s="16"/>
      <c r="CB29" s="21">
        <f>IF(CG14=13,DB!BQ58,DB!AR58)</f>
        <v>104</v>
      </c>
      <c r="CC29" s="16" t="s">
        <v>20</v>
      </c>
      <c r="CD29" s="22">
        <f>IF(CG14=13,DB!BR58,DB!AU58)</f>
        <v>109</v>
      </c>
      <c r="CE29" s="16"/>
      <c r="CF29" s="21">
        <f>IF(CG14=13,DB!BS58,DB!AX58)</f>
        <v>23</v>
      </c>
    </row>
    <row r="30" spans="1:120" ht="14.45" customHeight="1" x14ac:dyDescent="0.15">
      <c r="A30" s="171"/>
      <c r="B30" s="172"/>
      <c r="C30" s="172"/>
      <c r="D30" s="172"/>
      <c r="E30" s="172"/>
      <c r="F30" s="172"/>
      <c r="G30" s="173"/>
      <c r="H30" s="111"/>
      <c r="I30" s="113"/>
      <c r="J30" s="135"/>
      <c r="K30" s="135"/>
      <c r="L30" s="135"/>
      <c r="M30" s="135"/>
      <c r="N30" s="105"/>
      <c r="O30" s="105"/>
      <c r="P30" s="135"/>
      <c r="Q30" s="135"/>
      <c r="R30" s="135"/>
      <c r="S30" s="135"/>
      <c r="T30" s="127"/>
      <c r="U30" s="113"/>
      <c r="V30" s="135"/>
      <c r="W30" s="135"/>
      <c r="X30" s="135"/>
      <c r="Y30" s="135"/>
      <c r="Z30" s="105"/>
      <c r="AA30" s="105"/>
      <c r="AB30" s="135"/>
      <c r="AC30" s="135"/>
      <c r="AD30" s="135"/>
      <c r="AE30" s="135"/>
      <c r="AF30" s="127"/>
      <c r="AG30" s="113"/>
      <c r="AH30" s="135"/>
      <c r="AI30" s="135"/>
      <c r="AJ30" s="135"/>
      <c r="AK30" s="135"/>
      <c r="AL30" s="105"/>
      <c r="AM30" s="105"/>
      <c r="AN30" s="135"/>
      <c r="AO30" s="135"/>
      <c r="AP30" s="135"/>
      <c r="AQ30" s="135"/>
      <c r="AR30" s="127"/>
      <c r="AS30" s="113"/>
      <c r="AT30" s="135"/>
      <c r="AU30" s="135"/>
      <c r="AV30" s="135"/>
      <c r="AW30" s="135"/>
      <c r="AX30" s="105"/>
      <c r="AY30" s="105"/>
      <c r="AZ30" s="135"/>
      <c r="BA30" s="135"/>
      <c r="BB30" s="135"/>
      <c r="BC30" s="135"/>
      <c r="BD30" s="127"/>
      <c r="BE30" s="113"/>
      <c r="BF30" s="135"/>
      <c r="BG30" s="135"/>
      <c r="BH30" s="135"/>
      <c r="BI30" s="135"/>
      <c r="BJ30" s="105"/>
      <c r="BK30" s="105"/>
      <c r="BL30" s="135"/>
      <c r="BM30" s="135"/>
      <c r="BN30" s="135"/>
      <c r="BO30" s="135"/>
      <c r="BP30" s="127"/>
      <c r="BQ30" s="17"/>
      <c r="BR30" s="21" t="str">
        <f>IF(CG14=13,CONCATENATE(DB!BE59,"."),CONCATENATE(DB!BA59,"."))</f>
        <v>12.</v>
      </c>
      <c r="BS30" s="22" t="str">
        <f>IF(CG14=13,DB!BF59,DB!X59)</f>
        <v>Gunners</v>
      </c>
      <c r="BT30" s="16">
        <f>IF(CG14=13,DB!BM59,DB!AJ59)</f>
        <v>17</v>
      </c>
      <c r="BU30" s="16"/>
      <c r="BV30" s="16">
        <f>IF(CG14=13,DB!BN59,DB!AL59)</f>
        <v>5</v>
      </c>
      <c r="BW30" s="16"/>
      <c r="BX30" s="16">
        <f>IF(CG14=13,DB!BO59,DB!AN59)</f>
        <v>5</v>
      </c>
      <c r="BY30" s="16"/>
      <c r="BZ30" s="16">
        <f>IF(CG14=13,DB!BP59,DB!AP59)</f>
        <v>7</v>
      </c>
      <c r="CA30" s="16"/>
      <c r="CB30" s="21">
        <f>IF(CG14=13,DB!BQ59,DB!AR59)</f>
        <v>107</v>
      </c>
      <c r="CC30" s="16" t="s">
        <v>20</v>
      </c>
      <c r="CD30" s="22">
        <f>IF(CG14=13,DB!BR59,DB!AU59)</f>
        <v>111</v>
      </c>
      <c r="CE30" s="16"/>
      <c r="CF30" s="21">
        <f>IF(CG14=13,DB!BS59,DB!AX59)</f>
        <v>20</v>
      </c>
    </row>
    <row r="31" spans="1:120" ht="14.45" customHeight="1" x14ac:dyDescent="0.15">
      <c r="A31" s="174" t="s">
        <v>32</v>
      </c>
      <c r="B31" s="167"/>
      <c r="C31" s="167"/>
      <c r="D31" s="167"/>
      <c r="E31" s="167"/>
      <c r="F31" s="167"/>
      <c r="G31" s="173"/>
      <c r="H31" s="111"/>
      <c r="I31" s="113"/>
      <c r="J31" s="135"/>
      <c r="K31" s="135"/>
      <c r="L31" s="135"/>
      <c r="M31" s="135"/>
      <c r="N31" s="105"/>
      <c r="O31" s="105"/>
      <c r="P31" s="135"/>
      <c r="Q31" s="135"/>
      <c r="R31" s="135"/>
      <c r="S31" s="135"/>
      <c r="T31" s="127"/>
      <c r="U31" s="113"/>
      <c r="V31" s="135"/>
      <c r="W31" s="135"/>
      <c r="X31" s="135"/>
      <c r="Y31" s="135"/>
      <c r="Z31" s="105"/>
      <c r="AA31" s="105"/>
      <c r="AB31" s="135"/>
      <c r="AC31" s="135"/>
      <c r="AD31" s="135"/>
      <c r="AE31" s="135"/>
      <c r="AF31" s="127"/>
      <c r="AG31" s="113"/>
      <c r="AH31" s="135"/>
      <c r="AI31" s="135"/>
      <c r="AJ31" s="135"/>
      <c r="AK31" s="135"/>
      <c r="AL31" s="105"/>
      <c r="AM31" s="105"/>
      <c r="AN31" s="135"/>
      <c r="AO31" s="135"/>
      <c r="AP31" s="135"/>
      <c r="AQ31" s="135"/>
      <c r="AR31" s="127"/>
      <c r="AS31" s="113"/>
      <c r="AT31" s="135"/>
      <c r="AU31" s="135"/>
      <c r="AV31" s="135"/>
      <c r="AW31" s="135"/>
      <c r="AX31" s="105"/>
      <c r="AY31" s="105"/>
      <c r="AZ31" s="135"/>
      <c r="BA31" s="135"/>
      <c r="BB31" s="135"/>
      <c r="BC31" s="135"/>
      <c r="BD31" s="127"/>
      <c r="BE31" s="113"/>
      <c r="BF31" s="135"/>
      <c r="BG31" s="135"/>
      <c r="BH31" s="135"/>
      <c r="BI31" s="135"/>
      <c r="BJ31" s="105"/>
      <c r="BK31" s="105"/>
      <c r="BL31" s="135"/>
      <c r="BM31" s="135"/>
      <c r="BN31" s="135"/>
      <c r="BO31" s="135"/>
      <c r="BP31" s="127"/>
      <c r="BQ31" s="17"/>
      <c r="BR31" s="21" t="str">
        <f>IF(CG14=13,CONCATENATE(DB!BE60,"."),CONCATENATE(DB!BA60,"."))</f>
        <v>13.</v>
      </c>
      <c r="BS31" s="22" t="str">
        <f>IF(CG14=13,DB!BF60,DB!X60)</f>
        <v>Kudsken</v>
      </c>
      <c r="BT31" s="16">
        <f>IF(CG14=13,DB!BM60,DB!AJ60)</f>
        <v>17</v>
      </c>
      <c r="BU31" s="16"/>
      <c r="BV31" s="16">
        <f>IF(CG14=13,DB!BN60,DB!AL60)</f>
        <v>5</v>
      </c>
      <c r="BW31" s="16"/>
      <c r="BX31" s="16">
        <f>IF(CG14=13,DB!BO60,DB!AN60)</f>
        <v>5</v>
      </c>
      <c r="BY31" s="16"/>
      <c r="BZ31" s="16">
        <f>IF(CG14=13,DB!BP60,DB!AP60)</f>
        <v>7</v>
      </c>
      <c r="CA31" s="16"/>
      <c r="CB31" s="21">
        <f>IF(CG14=13,DB!BQ60,DB!AR60)</f>
        <v>99</v>
      </c>
      <c r="CC31" s="16" t="s">
        <v>20</v>
      </c>
      <c r="CD31" s="22">
        <f>IF(CG14=13,DB!BR60,DB!AU60)</f>
        <v>103</v>
      </c>
      <c r="CE31" s="16"/>
      <c r="CF31" s="21">
        <f>IF(CG14=13,DB!BS60,DB!AX60)</f>
        <v>20</v>
      </c>
    </row>
    <row r="32" spans="1:120" ht="14.45" customHeight="1" thickBot="1" x14ac:dyDescent="0.2">
      <c r="A32" s="175" t="str">
        <f>DB!I28</f>
        <v>Sebjoh</v>
      </c>
      <c r="B32" s="176"/>
      <c r="C32" s="176"/>
      <c r="D32" s="64" t="s">
        <v>20</v>
      </c>
      <c r="E32" s="91" t="str">
        <f>DB!J28</f>
        <v>brula</v>
      </c>
      <c r="F32" s="91"/>
      <c r="G32" s="182"/>
      <c r="H32" s="111"/>
      <c r="I32" s="116" t="str">
        <f>CJ11</f>
        <v/>
      </c>
      <c r="J32" s="114"/>
      <c r="K32" s="114"/>
      <c r="L32" s="114"/>
      <c r="M32" s="114"/>
      <c r="N32" s="114"/>
      <c r="O32" s="114" t="str">
        <f>CJ12</f>
        <v/>
      </c>
      <c r="P32" s="114"/>
      <c r="Q32" s="114"/>
      <c r="R32" s="114"/>
      <c r="S32" s="114"/>
      <c r="T32" s="115"/>
      <c r="U32" s="116" t="str">
        <f>CJ13</f>
        <v/>
      </c>
      <c r="V32" s="114"/>
      <c r="W32" s="114"/>
      <c r="X32" s="114"/>
      <c r="Y32" s="114"/>
      <c r="Z32" s="114"/>
      <c r="AA32" s="114" t="str">
        <f>CJ14</f>
        <v/>
      </c>
      <c r="AB32" s="114"/>
      <c r="AC32" s="114"/>
      <c r="AD32" s="114"/>
      <c r="AE32" s="114"/>
      <c r="AF32" s="115"/>
      <c r="AG32" s="116" t="str">
        <f>CJ15</f>
        <v/>
      </c>
      <c r="AH32" s="114"/>
      <c r="AI32" s="114"/>
      <c r="AJ32" s="114"/>
      <c r="AK32" s="114"/>
      <c r="AL32" s="114"/>
      <c r="AM32" s="114" t="str">
        <f>CJ16</f>
        <v/>
      </c>
      <c r="AN32" s="114"/>
      <c r="AO32" s="114"/>
      <c r="AP32" s="114"/>
      <c r="AQ32" s="114"/>
      <c r="AR32" s="115"/>
      <c r="AS32" s="116" t="str">
        <f>CJ17</f>
        <v>Res 1</v>
      </c>
      <c r="AT32" s="114"/>
      <c r="AU32" s="114"/>
      <c r="AV32" s="114"/>
      <c r="AW32" s="114"/>
      <c r="AX32" s="114"/>
      <c r="AY32" s="114" t="str">
        <f>CJ18</f>
        <v/>
      </c>
      <c r="AZ32" s="114"/>
      <c r="BA32" s="114"/>
      <c r="BB32" s="114"/>
      <c r="BC32" s="114"/>
      <c r="BD32" s="115"/>
      <c r="BE32" s="116" t="str">
        <f>CJ19</f>
        <v/>
      </c>
      <c r="BF32" s="114"/>
      <c r="BG32" s="114"/>
      <c r="BH32" s="114"/>
      <c r="BI32" s="114"/>
      <c r="BJ32" s="114"/>
      <c r="BK32" s="114" t="str">
        <f>CJ20</f>
        <v/>
      </c>
      <c r="BL32" s="114"/>
      <c r="BM32" s="114"/>
      <c r="BN32" s="114"/>
      <c r="BO32" s="114"/>
      <c r="BP32" s="115"/>
      <c r="BQ32" s="17"/>
      <c r="BR32" s="21" t="str">
        <f>IF(CG14=13,CONCATENATE(DB!BE61,"."),CONCATENATE(DB!BA61,"."))</f>
        <v>14.</v>
      </c>
      <c r="BS32" s="22" t="str">
        <f>IF(CG14=13,DB!BF61,DB!X61)</f>
        <v>LUFCMOT</v>
      </c>
      <c r="BT32" s="16">
        <f>IF(CG14=13,DB!BM61,DB!AJ61)</f>
        <v>17</v>
      </c>
      <c r="BU32" s="16"/>
      <c r="BV32" s="16">
        <f>IF(CG14=13,DB!BN61,DB!AL61)</f>
        <v>3</v>
      </c>
      <c r="BW32" s="16"/>
      <c r="BX32" s="16">
        <f>IF(CG14=13,DB!BO61,DB!AN61)</f>
        <v>10</v>
      </c>
      <c r="BY32" s="16"/>
      <c r="BZ32" s="16">
        <f>IF(CG14=13,DB!BP61,DB!AP61)</f>
        <v>4</v>
      </c>
      <c r="CA32" s="16"/>
      <c r="CB32" s="21">
        <f>IF(CG14=13,DB!BQ61,DB!AR61)</f>
        <v>108</v>
      </c>
      <c r="CC32" s="16" t="s">
        <v>20</v>
      </c>
      <c r="CD32" s="22">
        <f>IF(CG14=13,DB!BR61,DB!AU61)</f>
        <v>109</v>
      </c>
      <c r="CE32" s="16"/>
      <c r="CF32" s="21">
        <f>IF(CG14=13,DB!BS61,DB!AX61)</f>
        <v>19</v>
      </c>
    </row>
    <row r="33" spans="1:84" ht="14.45" customHeight="1" thickTop="1" thickBot="1" x14ac:dyDescent="0.2">
      <c r="A33" s="175" t="str">
        <f>DB!I29</f>
        <v>Hede</v>
      </c>
      <c r="B33" s="176"/>
      <c r="C33" s="176"/>
      <c r="D33" s="64" t="s">
        <v>20</v>
      </c>
      <c r="E33" s="91" t="str">
        <f>DB!J29</f>
        <v>Schøn</v>
      </c>
      <c r="F33" s="91"/>
      <c r="G33" s="182"/>
      <c r="H33" s="23" t="s">
        <v>22</v>
      </c>
      <c r="I33" s="153">
        <v>1</v>
      </c>
      <c r="J33" s="150"/>
      <c r="K33" s="151" t="s">
        <v>19</v>
      </c>
      <c r="L33" s="152"/>
      <c r="M33" s="153">
        <v>2</v>
      </c>
      <c r="N33" s="154"/>
      <c r="O33" s="153">
        <v>1</v>
      </c>
      <c r="P33" s="150"/>
      <c r="Q33" s="151" t="s">
        <v>19</v>
      </c>
      <c r="R33" s="152"/>
      <c r="S33" s="153">
        <v>2</v>
      </c>
      <c r="T33" s="154"/>
      <c r="U33" s="149">
        <v>1</v>
      </c>
      <c r="V33" s="150"/>
      <c r="W33" s="151" t="s">
        <v>19</v>
      </c>
      <c r="X33" s="152"/>
      <c r="Y33" s="153">
        <v>2</v>
      </c>
      <c r="Z33" s="154"/>
      <c r="AA33" s="153">
        <v>1</v>
      </c>
      <c r="AB33" s="150"/>
      <c r="AC33" s="151" t="s">
        <v>19</v>
      </c>
      <c r="AD33" s="152"/>
      <c r="AE33" s="153">
        <v>2</v>
      </c>
      <c r="AF33" s="154"/>
      <c r="AG33" s="149">
        <v>1</v>
      </c>
      <c r="AH33" s="150"/>
      <c r="AI33" s="151" t="s">
        <v>19</v>
      </c>
      <c r="AJ33" s="152"/>
      <c r="AK33" s="153">
        <v>2</v>
      </c>
      <c r="AL33" s="154"/>
      <c r="AM33" s="153">
        <v>1</v>
      </c>
      <c r="AN33" s="150"/>
      <c r="AO33" s="151" t="s">
        <v>19</v>
      </c>
      <c r="AP33" s="152"/>
      <c r="AQ33" s="153">
        <v>2</v>
      </c>
      <c r="AR33" s="154"/>
      <c r="AS33" s="149">
        <v>1</v>
      </c>
      <c r="AT33" s="150"/>
      <c r="AU33" s="151" t="s">
        <v>19</v>
      </c>
      <c r="AV33" s="152"/>
      <c r="AW33" s="153">
        <v>2</v>
      </c>
      <c r="AX33" s="154"/>
      <c r="AY33" s="153">
        <v>1</v>
      </c>
      <c r="AZ33" s="150"/>
      <c r="BA33" s="151" t="s">
        <v>19</v>
      </c>
      <c r="BB33" s="152"/>
      <c r="BC33" s="153">
        <v>2</v>
      </c>
      <c r="BD33" s="154"/>
      <c r="BE33" s="149">
        <v>1</v>
      </c>
      <c r="BF33" s="150"/>
      <c r="BG33" s="151" t="s">
        <v>19</v>
      </c>
      <c r="BH33" s="152"/>
      <c r="BI33" s="153">
        <v>2</v>
      </c>
      <c r="BJ33" s="154"/>
      <c r="BK33" s="153">
        <v>1</v>
      </c>
      <c r="BL33" s="150"/>
      <c r="BM33" s="151" t="s">
        <v>19</v>
      </c>
      <c r="BN33" s="152"/>
      <c r="BO33" s="153">
        <v>2</v>
      </c>
      <c r="BP33" s="154"/>
      <c r="BQ33" s="24"/>
      <c r="BR33" s="21" t="str">
        <f>IF(CG14=13,CONCATENATE(DB!BE62,"."),CONCATENATE(DB!BA62,"."))</f>
        <v>15.</v>
      </c>
      <c r="BS33" s="22" t="str">
        <f>IF(CG14=13,DB!BF62,DB!X62)</f>
        <v>Randers</v>
      </c>
      <c r="BT33" s="16">
        <f>IF(CG14=13,DB!BM62,DB!AJ62)</f>
        <v>17</v>
      </c>
      <c r="BU33" s="16"/>
      <c r="BV33" s="16">
        <f>IF(CG14=13,DB!BN62,DB!AL62)</f>
        <v>4</v>
      </c>
      <c r="BW33" s="16"/>
      <c r="BX33" s="16">
        <f>IF(CG14=13,DB!BO62,DB!AN62)</f>
        <v>7</v>
      </c>
      <c r="BY33" s="16"/>
      <c r="BZ33" s="16">
        <f>IF(CG14=13,DB!BP62,DB!AP62)</f>
        <v>6</v>
      </c>
      <c r="CA33" s="16"/>
      <c r="CB33" s="21">
        <f>IF(CG14=13,DB!BQ62,DB!AR62)</f>
        <v>106</v>
      </c>
      <c r="CC33" s="16" t="s">
        <v>20</v>
      </c>
      <c r="CD33" s="22">
        <f>IF(CG14=13,DB!BR62,DB!AU62)</f>
        <v>110</v>
      </c>
      <c r="CE33" s="16"/>
      <c r="CF33" s="21">
        <f>IF(CG14=13,DB!BS62,DB!AX62)</f>
        <v>19</v>
      </c>
    </row>
    <row r="34" spans="1:84" ht="14.45" customHeight="1" x14ac:dyDescent="0.15">
      <c r="A34" s="175" t="str">
        <f>DB!I30</f>
        <v>Randers</v>
      </c>
      <c r="B34" s="176"/>
      <c r="C34" s="176"/>
      <c r="D34" s="64" t="s">
        <v>20</v>
      </c>
      <c r="E34" s="91" t="str">
        <f>DB!J30</f>
        <v>McCoist</v>
      </c>
      <c r="F34" s="91"/>
      <c r="G34" s="182"/>
      <c r="H34" s="39">
        <f t="shared" ref="H34:H46" si="31">IF(H11&lt;&gt;"",H11,"")</f>
        <v>1</v>
      </c>
      <c r="I34" s="160">
        <f t="shared" ref="I34:I46" si="32">IF(CM15=1,1,"")</f>
        <v>1</v>
      </c>
      <c r="J34" s="161"/>
      <c r="K34" s="162" t="str">
        <f t="shared" ref="K34:K46" si="33">IF(CM15="X","X","")</f>
        <v/>
      </c>
      <c r="L34" s="161"/>
      <c r="M34" s="162" t="str">
        <f t="shared" ref="M34:M46" si="34">IF(CM15=2,2,"")</f>
        <v/>
      </c>
      <c r="N34" s="163"/>
      <c r="O34" s="164">
        <f t="shared" ref="O34:O46" si="35">IF(CP15=1,1,"")</f>
        <v>1</v>
      </c>
      <c r="P34" s="161"/>
      <c r="Q34" s="162" t="str">
        <f t="shared" ref="Q34:Q46" si="36">IF(CP15="X","X","")</f>
        <v/>
      </c>
      <c r="R34" s="161"/>
      <c r="S34" s="162" t="str">
        <f t="shared" ref="S34:S46" si="37">IF(CP15=2,2,"")</f>
        <v/>
      </c>
      <c r="T34" s="163"/>
      <c r="U34" s="118">
        <f t="shared" ref="U34:U46" si="38">IF(CS15=1,1,"")</f>
        <v>1</v>
      </c>
      <c r="V34" s="102"/>
      <c r="W34" s="121" t="str">
        <f t="shared" ref="W34:W46" si="39">IF(CS15="X","X","")</f>
        <v/>
      </c>
      <c r="X34" s="96"/>
      <c r="Y34" s="95" t="str">
        <f t="shared" ref="Y34:Y46" si="40">IF(CS15=2,2,"")</f>
        <v/>
      </c>
      <c r="Z34" s="96"/>
      <c r="AA34" s="118">
        <f t="shared" ref="AA34:AA46" si="41">IF(CV15=1,1,"")</f>
        <v>1</v>
      </c>
      <c r="AB34" s="102"/>
      <c r="AC34" s="121" t="str">
        <f t="shared" ref="AC34:AC46" si="42">IF(CV15="X","X","")</f>
        <v/>
      </c>
      <c r="AD34" s="96"/>
      <c r="AE34" s="121" t="str">
        <f t="shared" ref="AE34:AE46" si="43">IF(CV15=2,2,"")</f>
        <v/>
      </c>
      <c r="AF34" s="103"/>
      <c r="AG34" s="118">
        <f t="shared" ref="AG34:AG46" si="44">IF(CY15=1,1,"")</f>
        <v>1</v>
      </c>
      <c r="AH34" s="102"/>
      <c r="AI34" s="121" t="str">
        <f t="shared" ref="AI34:AI46" si="45">IF(CY15="X","X","")</f>
        <v/>
      </c>
      <c r="AJ34" s="96"/>
      <c r="AK34" s="95" t="str">
        <f t="shared" ref="AK34:AK46" si="46">IF(CY15=2,2,"")</f>
        <v/>
      </c>
      <c r="AL34" s="96"/>
      <c r="AM34" s="118">
        <f t="shared" ref="AM34:AM46" si="47">IF(DB15=1,1,"")</f>
        <v>1</v>
      </c>
      <c r="AN34" s="102"/>
      <c r="AO34" s="121" t="str">
        <f t="shared" ref="AO34:AO46" si="48">IF(DB15="X","X","")</f>
        <v/>
      </c>
      <c r="AP34" s="96"/>
      <c r="AQ34" s="121" t="str">
        <f t="shared" ref="AQ34:AQ46" si="49">IF(DB15=2,2,"")</f>
        <v/>
      </c>
      <c r="AR34" s="103"/>
      <c r="AS34" s="118" t="str">
        <f t="shared" ref="AS34:AS46" si="50">IF(DE15=1,1,"")</f>
        <v/>
      </c>
      <c r="AT34" s="102"/>
      <c r="AU34" s="121" t="str">
        <f t="shared" ref="AU34:AU46" si="51">IF(DE15="X","X","")</f>
        <v/>
      </c>
      <c r="AV34" s="96"/>
      <c r="AW34" s="95" t="str">
        <f t="shared" ref="AW34:AW46" si="52">IF(DE15=2,2,"")</f>
        <v/>
      </c>
      <c r="AX34" s="96"/>
      <c r="AY34" s="118">
        <f t="shared" ref="AY34:AY46" si="53">IF(DH15=1,1,"")</f>
        <v>1</v>
      </c>
      <c r="AZ34" s="102"/>
      <c r="BA34" s="121" t="str">
        <f t="shared" ref="BA34:BA46" si="54">IF(DH15="X","X","")</f>
        <v/>
      </c>
      <c r="BB34" s="96"/>
      <c r="BC34" s="121" t="str">
        <f t="shared" ref="BC34:BC46" si="55">IF(DH15=2,2,"")</f>
        <v/>
      </c>
      <c r="BD34" s="103"/>
      <c r="BE34" s="118">
        <f t="shared" ref="BE34:BE46" si="56">IF(DK15=1,1,"")</f>
        <v>1</v>
      </c>
      <c r="BF34" s="102"/>
      <c r="BG34" s="121" t="str">
        <f t="shared" ref="BG34:BG46" si="57">IF(DK15="X","X","")</f>
        <v/>
      </c>
      <c r="BH34" s="96"/>
      <c r="BI34" s="95" t="str">
        <f t="shared" ref="BI34:BI46" si="58">IF(DK15=2,2,"")</f>
        <v/>
      </c>
      <c r="BJ34" s="96"/>
      <c r="BK34" s="118">
        <f t="shared" ref="BK34:BK46" si="59">IF(DN15=1,1,"")</f>
        <v>1</v>
      </c>
      <c r="BL34" s="102"/>
      <c r="BM34" s="121" t="str">
        <f t="shared" ref="BM34:BM46" si="60">IF(DN15="X","X","")</f>
        <v/>
      </c>
      <c r="BN34" s="96"/>
      <c r="BO34" s="121" t="str">
        <f t="shared" ref="BO34:BO46" si="61">IF(DN15=2,2,"")</f>
        <v/>
      </c>
      <c r="BP34" s="103"/>
      <c r="BQ34" s="25"/>
      <c r="BR34" s="21" t="str">
        <f>IF(CG14=13,CONCATENATE(DB!BE63,"."),CONCATENATE(DB!BA63,"."))</f>
        <v>16.</v>
      </c>
      <c r="BS34" s="22" t="str">
        <f>IF(CG14=13,DB!BF63,DB!X63)</f>
        <v>brula</v>
      </c>
      <c r="BT34" s="16">
        <f>IF(CG14=13,DB!BM63,DB!AJ63)</f>
        <v>17</v>
      </c>
      <c r="BU34" s="16"/>
      <c r="BV34" s="16">
        <f>IF(CG14=13,DB!BN63,DB!AL63)</f>
        <v>3</v>
      </c>
      <c r="BW34" s="16"/>
      <c r="BX34" s="16">
        <f>IF(CG14=13,DB!BO63,DB!AN63)</f>
        <v>8</v>
      </c>
      <c r="BY34" s="16"/>
      <c r="BZ34" s="16">
        <f>IF(CG14=13,DB!BP63,DB!AP63)</f>
        <v>6</v>
      </c>
      <c r="CA34" s="16"/>
      <c r="CB34" s="21">
        <f>IF(CG14=13,DB!BQ63,DB!AR63)</f>
        <v>103</v>
      </c>
      <c r="CC34" s="16" t="s">
        <v>20</v>
      </c>
      <c r="CD34" s="22">
        <f>IF(CG14=13,DB!BR63,DB!AU63)</f>
        <v>107</v>
      </c>
      <c r="CE34" s="16"/>
      <c r="CF34" s="21">
        <f>IF(CG14=13,DB!BS63,DB!AX63)</f>
        <v>17</v>
      </c>
    </row>
    <row r="35" spans="1:84" ht="14.45" customHeight="1" x14ac:dyDescent="0.15">
      <c r="A35" s="175" t="str">
        <f>DB!I31</f>
        <v>Lucky</v>
      </c>
      <c r="B35" s="176"/>
      <c r="C35" s="176"/>
      <c r="D35" s="64" t="s">
        <v>20</v>
      </c>
      <c r="E35" s="91" t="str">
        <f>DB!J31</f>
        <v>Søknud</v>
      </c>
      <c r="F35" s="91"/>
      <c r="G35" s="182"/>
      <c r="H35" s="40">
        <f t="shared" si="31"/>
        <v>2</v>
      </c>
      <c r="I35" s="119" t="str">
        <f t="shared" si="32"/>
        <v/>
      </c>
      <c r="J35" s="120"/>
      <c r="K35" s="122" t="str">
        <f t="shared" si="33"/>
        <v/>
      </c>
      <c r="L35" s="120"/>
      <c r="M35" s="122">
        <f t="shared" si="34"/>
        <v>2</v>
      </c>
      <c r="N35" s="123"/>
      <c r="O35" s="124" t="str">
        <f t="shared" si="35"/>
        <v/>
      </c>
      <c r="P35" s="120"/>
      <c r="Q35" s="122" t="str">
        <f t="shared" si="36"/>
        <v/>
      </c>
      <c r="R35" s="120"/>
      <c r="S35" s="122">
        <f t="shared" si="37"/>
        <v>2</v>
      </c>
      <c r="T35" s="123"/>
      <c r="U35" s="124" t="str">
        <f t="shared" si="38"/>
        <v/>
      </c>
      <c r="V35" s="125"/>
      <c r="W35" s="122" t="str">
        <f t="shared" si="39"/>
        <v/>
      </c>
      <c r="X35" s="120"/>
      <c r="Y35" s="119">
        <f t="shared" si="40"/>
        <v>2</v>
      </c>
      <c r="Z35" s="120"/>
      <c r="AA35" s="124">
        <f t="shared" si="41"/>
        <v>1</v>
      </c>
      <c r="AB35" s="125"/>
      <c r="AC35" s="122" t="str">
        <f t="shared" si="42"/>
        <v/>
      </c>
      <c r="AD35" s="120"/>
      <c r="AE35" s="122" t="str">
        <f t="shared" si="43"/>
        <v/>
      </c>
      <c r="AF35" s="123"/>
      <c r="AG35" s="124" t="str">
        <f t="shared" si="44"/>
        <v/>
      </c>
      <c r="AH35" s="125"/>
      <c r="AI35" s="122" t="str">
        <f t="shared" si="45"/>
        <v/>
      </c>
      <c r="AJ35" s="120"/>
      <c r="AK35" s="119">
        <f t="shared" si="46"/>
        <v>2</v>
      </c>
      <c r="AL35" s="120"/>
      <c r="AM35" s="124" t="str">
        <f t="shared" si="47"/>
        <v/>
      </c>
      <c r="AN35" s="125"/>
      <c r="AO35" s="122" t="str">
        <f t="shared" si="48"/>
        <v/>
      </c>
      <c r="AP35" s="120"/>
      <c r="AQ35" s="122">
        <f t="shared" si="49"/>
        <v>2</v>
      </c>
      <c r="AR35" s="123"/>
      <c r="AS35" s="124" t="str">
        <f t="shared" si="50"/>
        <v/>
      </c>
      <c r="AT35" s="125"/>
      <c r="AU35" s="122" t="str">
        <f t="shared" si="51"/>
        <v/>
      </c>
      <c r="AV35" s="120"/>
      <c r="AW35" s="119" t="str">
        <f t="shared" si="52"/>
        <v/>
      </c>
      <c r="AX35" s="120"/>
      <c r="AY35" s="124" t="str">
        <f t="shared" si="53"/>
        <v/>
      </c>
      <c r="AZ35" s="125"/>
      <c r="BA35" s="122" t="str">
        <f t="shared" si="54"/>
        <v/>
      </c>
      <c r="BB35" s="120"/>
      <c r="BC35" s="122">
        <f t="shared" si="55"/>
        <v>2</v>
      </c>
      <c r="BD35" s="123"/>
      <c r="BE35" s="124" t="str">
        <f t="shared" si="56"/>
        <v/>
      </c>
      <c r="BF35" s="125"/>
      <c r="BG35" s="122" t="str">
        <f t="shared" si="57"/>
        <v/>
      </c>
      <c r="BH35" s="120"/>
      <c r="BI35" s="119">
        <f t="shared" si="58"/>
        <v>2</v>
      </c>
      <c r="BJ35" s="120"/>
      <c r="BK35" s="124" t="str">
        <f t="shared" si="59"/>
        <v/>
      </c>
      <c r="BL35" s="125"/>
      <c r="BM35" s="122" t="str">
        <f t="shared" si="60"/>
        <v/>
      </c>
      <c r="BN35" s="120"/>
      <c r="BO35" s="122">
        <f t="shared" si="61"/>
        <v>2</v>
      </c>
      <c r="BP35" s="123"/>
      <c r="BQ35" s="25"/>
      <c r="BR35" s="21" t="str">
        <f>IF(CG14=13,CONCATENATE(DB!BE64,"."),CONCATENATE(DB!BA64,"."))</f>
        <v>17.</v>
      </c>
      <c r="BS35" s="22" t="str">
        <f>IF(CG14=13,DB!BF64,DB!X64)</f>
        <v>Anfield</v>
      </c>
      <c r="BT35" s="16">
        <f>IF(CG14=13,DB!BM64,DB!AJ64)</f>
        <v>17</v>
      </c>
      <c r="BU35" s="16"/>
      <c r="BV35" s="16">
        <f>IF(CG14=13,DB!BN64,DB!AL64)</f>
        <v>3</v>
      </c>
      <c r="BW35" s="16"/>
      <c r="BX35" s="16">
        <f>IF(CG14=13,DB!BO64,DB!AN64)</f>
        <v>7</v>
      </c>
      <c r="BY35" s="16"/>
      <c r="BZ35" s="16">
        <f>IF(CG14=13,DB!BP64,DB!AP64)</f>
        <v>7</v>
      </c>
      <c r="CA35" s="16"/>
      <c r="CB35" s="21">
        <f>IF(CG14=13,DB!BQ64,DB!AR64)</f>
        <v>99</v>
      </c>
      <c r="CC35" s="16" t="s">
        <v>20</v>
      </c>
      <c r="CD35" s="22">
        <f>IF(CG14=13,DB!BR64,DB!AU64)</f>
        <v>106</v>
      </c>
      <c r="CE35" s="16"/>
      <c r="CF35" s="21">
        <f>IF(CG14=13,DB!BS64,DB!AX64)</f>
        <v>16</v>
      </c>
    </row>
    <row r="36" spans="1:84" ht="14.45" customHeight="1" thickBot="1" x14ac:dyDescent="0.2">
      <c r="A36" s="175" t="str">
        <f>DB!I32</f>
        <v>Håvard</v>
      </c>
      <c r="B36" s="176"/>
      <c r="C36" s="176"/>
      <c r="D36" s="64" t="s">
        <v>20</v>
      </c>
      <c r="E36" s="91" t="str">
        <f>DB!J32</f>
        <v>Mauer</v>
      </c>
      <c r="F36" s="91"/>
      <c r="G36" s="182"/>
      <c r="H36" s="41">
        <f t="shared" si="31"/>
        <v>1</v>
      </c>
      <c r="I36" s="132" t="str">
        <f t="shared" si="32"/>
        <v/>
      </c>
      <c r="J36" s="131"/>
      <c r="K36" s="130" t="str">
        <f t="shared" si="33"/>
        <v>X</v>
      </c>
      <c r="L36" s="131"/>
      <c r="M36" s="130" t="str">
        <f t="shared" si="34"/>
        <v/>
      </c>
      <c r="N36" s="147"/>
      <c r="O36" s="128">
        <f t="shared" si="35"/>
        <v>1</v>
      </c>
      <c r="P36" s="131"/>
      <c r="Q36" s="130" t="str">
        <f t="shared" si="36"/>
        <v/>
      </c>
      <c r="R36" s="131"/>
      <c r="S36" s="130" t="str">
        <f t="shared" si="37"/>
        <v/>
      </c>
      <c r="T36" s="147"/>
      <c r="U36" s="128">
        <f t="shared" si="38"/>
        <v>1</v>
      </c>
      <c r="V36" s="129"/>
      <c r="W36" s="130" t="str">
        <f t="shared" si="39"/>
        <v/>
      </c>
      <c r="X36" s="131"/>
      <c r="Y36" s="132" t="str">
        <f t="shared" si="40"/>
        <v/>
      </c>
      <c r="Z36" s="131"/>
      <c r="AA36" s="128" t="str">
        <f t="shared" si="41"/>
        <v/>
      </c>
      <c r="AB36" s="129"/>
      <c r="AC36" s="130" t="str">
        <f t="shared" si="42"/>
        <v>X</v>
      </c>
      <c r="AD36" s="131"/>
      <c r="AE36" s="130" t="str">
        <f t="shared" si="43"/>
        <v/>
      </c>
      <c r="AF36" s="147"/>
      <c r="AG36" s="128">
        <f t="shared" si="44"/>
        <v>1</v>
      </c>
      <c r="AH36" s="129"/>
      <c r="AI36" s="130" t="str">
        <f t="shared" si="45"/>
        <v/>
      </c>
      <c r="AJ36" s="131"/>
      <c r="AK36" s="132" t="str">
        <f t="shared" si="46"/>
        <v/>
      </c>
      <c r="AL36" s="131"/>
      <c r="AM36" s="128" t="str">
        <f t="shared" si="47"/>
        <v/>
      </c>
      <c r="AN36" s="129"/>
      <c r="AO36" s="130" t="str">
        <f t="shared" si="48"/>
        <v>X</v>
      </c>
      <c r="AP36" s="131"/>
      <c r="AQ36" s="130" t="str">
        <f t="shared" si="49"/>
        <v/>
      </c>
      <c r="AR36" s="147"/>
      <c r="AS36" s="128" t="str">
        <f t="shared" si="50"/>
        <v/>
      </c>
      <c r="AT36" s="129"/>
      <c r="AU36" s="130" t="str">
        <f t="shared" si="51"/>
        <v/>
      </c>
      <c r="AV36" s="131"/>
      <c r="AW36" s="132" t="str">
        <f t="shared" si="52"/>
        <v/>
      </c>
      <c r="AX36" s="131"/>
      <c r="AY36" s="128">
        <f t="shared" si="53"/>
        <v>1</v>
      </c>
      <c r="AZ36" s="129"/>
      <c r="BA36" s="130" t="str">
        <f t="shared" si="54"/>
        <v/>
      </c>
      <c r="BB36" s="131"/>
      <c r="BC36" s="130" t="str">
        <f t="shared" si="55"/>
        <v/>
      </c>
      <c r="BD36" s="147"/>
      <c r="BE36" s="128">
        <f t="shared" si="56"/>
        <v>1</v>
      </c>
      <c r="BF36" s="129"/>
      <c r="BG36" s="130" t="str">
        <f t="shared" si="57"/>
        <v/>
      </c>
      <c r="BH36" s="131"/>
      <c r="BI36" s="132" t="str">
        <f t="shared" si="58"/>
        <v/>
      </c>
      <c r="BJ36" s="131"/>
      <c r="BK36" s="128">
        <f t="shared" si="59"/>
        <v>1</v>
      </c>
      <c r="BL36" s="129"/>
      <c r="BM36" s="130" t="str">
        <f t="shared" si="60"/>
        <v/>
      </c>
      <c r="BN36" s="131"/>
      <c r="BO36" s="130" t="str">
        <f t="shared" si="61"/>
        <v/>
      </c>
      <c r="BP36" s="147"/>
      <c r="BQ36" s="25"/>
      <c r="BR36" s="21" t="str">
        <f>IF(CG14=13,CONCATENATE(DB!BE65,"."),CONCATENATE(DB!BA65,"."))</f>
        <v>18.</v>
      </c>
      <c r="BS36" s="22" t="str">
        <f>IF(CG14=13,DB!BF65,DB!X65)</f>
        <v>Lucky</v>
      </c>
      <c r="BT36" s="16">
        <f>IF(CG14=13,DB!BM65,DB!AJ65)</f>
        <v>17</v>
      </c>
      <c r="BU36" s="16"/>
      <c r="BV36" s="16">
        <f>IF(CG14=13,DB!BN65,DB!AL65)</f>
        <v>4</v>
      </c>
      <c r="BW36" s="16"/>
      <c r="BX36" s="16">
        <f>IF(CG14=13,DB!BO65,DB!AN65)</f>
        <v>4</v>
      </c>
      <c r="BY36" s="16"/>
      <c r="BZ36" s="16">
        <f>IF(CG14=13,DB!BP65,DB!AP65)</f>
        <v>9</v>
      </c>
      <c r="CA36" s="16"/>
      <c r="CB36" s="21">
        <f>IF(CG14=13,DB!BQ65,DB!AR65)</f>
        <v>97</v>
      </c>
      <c r="CC36" s="16" t="s">
        <v>20</v>
      </c>
      <c r="CD36" s="22">
        <f>IF(CG14=13,DB!BR65,DB!AU65)</f>
        <v>110</v>
      </c>
      <c r="CE36" s="16"/>
      <c r="CF36" s="21">
        <f>IF(CG14=13,DB!BS65,DB!AX65)</f>
        <v>16</v>
      </c>
    </row>
    <row r="37" spans="1:84" ht="14.45" customHeight="1" x14ac:dyDescent="0.15">
      <c r="A37" s="175" t="str">
        <f>DB!I33</f>
        <v>Sergio</v>
      </c>
      <c r="B37" s="176"/>
      <c r="C37" s="176"/>
      <c r="D37" s="64" t="s">
        <v>20</v>
      </c>
      <c r="E37" s="91" t="str">
        <f>DB!J33</f>
        <v>Gunners</v>
      </c>
      <c r="F37" s="91"/>
      <c r="G37" s="182"/>
      <c r="H37" s="39">
        <f t="shared" si="31"/>
        <v>1</v>
      </c>
      <c r="I37" s="160">
        <f t="shared" si="32"/>
        <v>1</v>
      </c>
      <c r="J37" s="161"/>
      <c r="K37" s="162" t="str">
        <f t="shared" si="33"/>
        <v/>
      </c>
      <c r="L37" s="161"/>
      <c r="M37" s="162" t="str">
        <f t="shared" si="34"/>
        <v/>
      </c>
      <c r="N37" s="163"/>
      <c r="O37" s="164">
        <f t="shared" si="35"/>
        <v>1</v>
      </c>
      <c r="P37" s="161"/>
      <c r="Q37" s="162" t="str">
        <f t="shared" si="36"/>
        <v/>
      </c>
      <c r="R37" s="161"/>
      <c r="S37" s="162" t="str">
        <f t="shared" si="37"/>
        <v/>
      </c>
      <c r="T37" s="163"/>
      <c r="U37" s="140">
        <f t="shared" si="38"/>
        <v>1</v>
      </c>
      <c r="V37" s="141"/>
      <c r="W37" s="142" t="str">
        <f t="shared" si="39"/>
        <v/>
      </c>
      <c r="X37" s="143"/>
      <c r="Y37" s="144" t="str">
        <f t="shared" si="40"/>
        <v/>
      </c>
      <c r="Z37" s="143"/>
      <c r="AA37" s="140">
        <f t="shared" si="41"/>
        <v>1</v>
      </c>
      <c r="AB37" s="141"/>
      <c r="AC37" s="142" t="str">
        <f t="shared" si="42"/>
        <v/>
      </c>
      <c r="AD37" s="143"/>
      <c r="AE37" s="142" t="str">
        <f t="shared" si="43"/>
        <v/>
      </c>
      <c r="AF37" s="148"/>
      <c r="AG37" s="140">
        <f t="shared" si="44"/>
        <v>1</v>
      </c>
      <c r="AH37" s="141"/>
      <c r="AI37" s="142" t="str">
        <f t="shared" si="45"/>
        <v/>
      </c>
      <c r="AJ37" s="143"/>
      <c r="AK37" s="144" t="str">
        <f t="shared" si="46"/>
        <v/>
      </c>
      <c r="AL37" s="143"/>
      <c r="AM37" s="140">
        <f t="shared" si="47"/>
        <v>1</v>
      </c>
      <c r="AN37" s="141"/>
      <c r="AO37" s="142" t="str">
        <f t="shared" si="48"/>
        <v/>
      </c>
      <c r="AP37" s="143"/>
      <c r="AQ37" s="142" t="str">
        <f t="shared" si="49"/>
        <v/>
      </c>
      <c r="AR37" s="148"/>
      <c r="AS37" s="140" t="str">
        <f t="shared" si="50"/>
        <v/>
      </c>
      <c r="AT37" s="141"/>
      <c r="AU37" s="142" t="str">
        <f t="shared" si="51"/>
        <v/>
      </c>
      <c r="AV37" s="143"/>
      <c r="AW37" s="144" t="str">
        <f t="shared" si="52"/>
        <v/>
      </c>
      <c r="AX37" s="143"/>
      <c r="AY37" s="140">
        <f t="shared" si="53"/>
        <v>1</v>
      </c>
      <c r="AZ37" s="141"/>
      <c r="BA37" s="142" t="str">
        <f t="shared" si="54"/>
        <v/>
      </c>
      <c r="BB37" s="143"/>
      <c r="BC37" s="142" t="str">
        <f t="shared" si="55"/>
        <v/>
      </c>
      <c r="BD37" s="148"/>
      <c r="BE37" s="140" t="str">
        <f t="shared" si="56"/>
        <v/>
      </c>
      <c r="BF37" s="141"/>
      <c r="BG37" s="142" t="str">
        <f t="shared" si="57"/>
        <v>X</v>
      </c>
      <c r="BH37" s="143"/>
      <c r="BI37" s="144" t="str">
        <f t="shared" si="58"/>
        <v/>
      </c>
      <c r="BJ37" s="143"/>
      <c r="BK37" s="140">
        <f t="shared" si="59"/>
        <v>1</v>
      </c>
      <c r="BL37" s="141"/>
      <c r="BM37" s="142" t="str">
        <f t="shared" si="60"/>
        <v/>
      </c>
      <c r="BN37" s="143"/>
      <c r="BO37" s="142" t="str">
        <f t="shared" si="61"/>
        <v/>
      </c>
      <c r="BP37" s="148"/>
      <c r="BQ37" s="25"/>
      <c r="BR37" s="21" t="str">
        <f>IF(CG14=13,CONCATENATE(DB!BE66,"."),CONCATENATE(DB!BA66,"."))</f>
        <v>19.</v>
      </c>
      <c r="BS37" s="22" t="str">
        <f>IF(CG14=13,DB!BF66,DB!X66)</f>
        <v>Sebjoh</v>
      </c>
      <c r="BT37" s="16">
        <f>IF(CG14=13,DB!BM66,DB!AJ66)</f>
        <v>17</v>
      </c>
      <c r="BU37" s="16"/>
      <c r="BV37" s="16">
        <f>IF(CG14=13,DB!BN66,DB!AL66)</f>
        <v>2</v>
      </c>
      <c r="BW37" s="16"/>
      <c r="BX37" s="16">
        <f>IF(CG14=13,DB!BO66,DB!AN66)</f>
        <v>8</v>
      </c>
      <c r="BY37" s="16"/>
      <c r="BZ37" s="16">
        <f>IF(CG14=13,DB!BP66,DB!AP66)</f>
        <v>7</v>
      </c>
      <c r="CA37" s="16"/>
      <c r="CB37" s="21">
        <f>IF(CG14=13,DB!BQ66,DB!AR66)</f>
        <v>106</v>
      </c>
      <c r="CC37" s="16" t="s">
        <v>20</v>
      </c>
      <c r="CD37" s="22">
        <f>IF(CG14=13,DB!BR66,DB!AU66)</f>
        <v>110</v>
      </c>
      <c r="CE37" s="16"/>
      <c r="CF37" s="21">
        <f>IF(CG14=13,DB!BS66,DB!AX66)</f>
        <v>14</v>
      </c>
    </row>
    <row r="38" spans="1:84" ht="14.45" customHeight="1" x14ac:dyDescent="0.15">
      <c r="A38" s="175" t="str">
        <f>DB!I34</f>
        <v>Kudsken</v>
      </c>
      <c r="B38" s="176"/>
      <c r="C38" s="176"/>
      <c r="D38" s="64" t="s">
        <v>20</v>
      </c>
      <c r="E38" s="91" t="str">
        <f>DB!J34</f>
        <v>ÅZÆTZØW</v>
      </c>
      <c r="F38" s="91"/>
      <c r="G38" s="182"/>
      <c r="H38" s="40" t="str">
        <f t="shared" si="31"/>
        <v>x</v>
      </c>
      <c r="I38" s="119">
        <f t="shared" si="32"/>
        <v>1</v>
      </c>
      <c r="J38" s="120"/>
      <c r="K38" s="122" t="str">
        <f t="shared" si="33"/>
        <v/>
      </c>
      <c r="L38" s="120"/>
      <c r="M38" s="122" t="str">
        <f t="shared" si="34"/>
        <v/>
      </c>
      <c r="N38" s="123"/>
      <c r="O38" s="124">
        <f t="shared" si="35"/>
        <v>1</v>
      </c>
      <c r="P38" s="120"/>
      <c r="Q38" s="122" t="str">
        <f t="shared" si="36"/>
        <v/>
      </c>
      <c r="R38" s="120"/>
      <c r="S38" s="122" t="str">
        <f t="shared" si="37"/>
        <v/>
      </c>
      <c r="T38" s="123"/>
      <c r="U38" s="124">
        <f t="shared" si="38"/>
        <v>1</v>
      </c>
      <c r="V38" s="125"/>
      <c r="W38" s="122" t="str">
        <f t="shared" si="39"/>
        <v/>
      </c>
      <c r="X38" s="120"/>
      <c r="Y38" s="119" t="str">
        <f t="shared" si="40"/>
        <v/>
      </c>
      <c r="Z38" s="120"/>
      <c r="AA38" s="124">
        <f t="shared" si="41"/>
        <v>1</v>
      </c>
      <c r="AB38" s="125"/>
      <c r="AC38" s="122" t="str">
        <f t="shared" si="42"/>
        <v/>
      </c>
      <c r="AD38" s="120"/>
      <c r="AE38" s="122" t="str">
        <f t="shared" si="43"/>
        <v/>
      </c>
      <c r="AF38" s="123"/>
      <c r="AG38" s="124">
        <f t="shared" si="44"/>
        <v>1</v>
      </c>
      <c r="AH38" s="125"/>
      <c r="AI38" s="122" t="str">
        <f t="shared" si="45"/>
        <v/>
      </c>
      <c r="AJ38" s="120"/>
      <c r="AK38" s="119" t="str">
        <f t="shared" si="46"/>
        <v/>
      </c>
      <c r="AL38" s="120"/>
      <c r="AM38" s="124">
        <f t="shared" si="47"/>
        <v>1</v>
      </c>
      <c r="AN38" s="125"/>
      <c r="AO38" s="122" t="str">
        <f t="shared" si="48"/>
        <v/>
      </c>
      <c r="AP38" s="120"/>
      <c r="AQ38" s="122" t="str">
        <f t="shared" si="49"/>
        <v/>
      </c>
      <c r="AR38" s="123"/>
      <c r="AS38" s="124" t="str">
        <f t="shared" si="50"/>
        <v/>
      </c>
      <c r="AT38" s="125"/>
      <c r="AU38" s="122" t="str">
        <f t="shared" si="51"/>
        <v/>
      </c>
      <c r="AV38" s="120"/>
      <c r="AW38" s="119" t="str">
        <f t="shared" si="52"/>
        <v/>
      </c>
      <c r="AX38" s="120"/>
      <c r="AY38" s="124">
        <f t="shared" si="53"/>
        <v>1</v>
      </c>
      <c r="AZ38" s="125"/>
      <c r="BA38" s="122" t="str">
        <f t="shared" si="54"/>
        <v/>
      </c>
      <c r="BB38" s="120"/>
      <c r="BC38" s="122" t="str">
        <f t="shared" si="55"/>
        <v/>
      </c>
      <c r="BD38" s="123"/>
      <c r="BE38" s="124">
        <f t="shared" si="56"/>
        <v>1</v>
      </c>
      <c r="BF38" s="125"/>
      <c r="BG38" s="122" t="str">
        <f t="shared" si="57"/>
        <v/>
      </c>
      <c r="BH38" s="120"/>
      <c r="BI38" s="119" t="str">
        <f t="shared" si="58"/>
        <v/>
      </c>
      <c r="BJ38" s="120"/>
      <c r="BK38" s="124">
        <f t="shared" si="59"/>
        <v>1</v>
      </c>
      <c r="BL38" s="125"/>
      <c r="BM38" s="122" t="str">
        <f t="shared" si="60"/>
        <v/>
      </c>
      <c r="BN38" s="120"/>
      <c r="BO38" s="122" t="str">
        <f t="shared" si="61"/>
        <v/>
      </c>
      <c r="BP38" s="123"/>
      <c r="BQ38" s="25"/>
      <c r="BR38" s="21" t="str">
        <f>IF(CG14=13,CONCATENATE(DB!BE67,"."),CONCATENATE(DB!BA67,"."))</f>
        <v>20.</v>
      </c>
      <c r="BS38" s="22" t="str">
        <f>IF(CG14=13,DB!BF67,DB!X67)</f>
        <v>Håvard</v>
      </c>
      <c r="BT38" s="16">
        <f>IF(CG14=13,DB!BM67,DB!AJ67)</f>
        <v>17</v>
      </c>
      <c r="BU38" s="16"/>
      <c r="BV38" s="16">
        <f>IF(CG14=13,DB!BN67,DB!AL67)</f>
        <v>2</v>
      </c>
      <c r="BW38" s="16"/>
      <c r="BX38" s="16">
        <f>IF(CG14=13,DB!BO67,DB!AN67)</f>
        <v>7</v>
      </c>
      <c r="BY38" s="16"/>
      <c r="BZ38" s="16">
        <f>IF(CG14=13,DB!BP67,DB!AP67)</f>
        <v>8</v>
      </c>
      <c r="CA38" s="16"/>
      <c r="CB38" s="21">
        <f>IF(CG14=13,DB!BQ67,DB!AR67)</f>
        <v>105</v>
      </c>
      <c r="CC38" s="16" t="s">
        <v>20</v>
      </c>
      <c r="CD38" s="22">
        <f>IF(CG14=13,DB!BR67,DB!AU67)</f>
        <v>115</v>
      </c>
      <c r="CE38" s="16"/>
      <c r="CF38" s="21">
        <f>IF(CG14=13,DB!BS67,DB!AX67)</f>
        <v>13</v>
      </c>
    </row>
    <row r="39" spans="1:84" ht="14.45" customHeight="1" thickBot="1" x14ac:dyDescent="0.2">
      <c r="A39" s="175" t="str">
        <f>DB!I35</f>
        <v>Nielsen</v>
      </c>
      <c r="B39" s="176"/>
      <c r="C39" s="176"/>
      <c r="D39" s="64" t="s">
        <v>20</v>
      </c>
      <c r="E39" s="91" t="str">
        <f>DB!J35</f>
        <v>Magpies</v>
      </c>
      <c r="F39" s="91"/>
      <c r="G39" s="182"/>
      <c r="H39" s="41">
        <f t="shared" si="31"/>
        <v>1</v>
      </c>
      <c r="I39" s="132">
        <f t="shared" si="32"/>
        <v>1</v>
      </c>
      <c r="J39" s="131"/>
      <c r="K39" s="130" t="str">
        <f t="shared" si="33"/>
        <v/>
      </c>
      <c r="L39" s="131"/>
      <c r="M39" s="130" t="str">
        <f t="shared" si="34"/>
        <v/>
      </c>
      <c r="N39" s="147"/>
      <c r="O39" s="128">
        <f t="shared" si="35"/>
        <v>1</v>
      </c>
      <c r="P39" s="131"/>
      <c r="Q39" s="130" t="str">
        <f t="shared" si="36"/>
        <v/>
      </c>
      <c r="R39" s="131"/>
      <c r="S39" s="130" t="str">
        <f t="shared" si="37"/>
        <v/>
      </c>
      <c r="T39" s="147"/>
      <c r="U39" s="128">
        <f t="shared" si="38"/>
        <v>1</v>
      </c>
      <c r="V39" s="129"/>
      <c r="W39" s="130" t="str">
        <f t="shared" si="39"/>
        <v/>
      </c>
      <c r="X39" s="131"/>
      <c r="Y39" s="132" t="str">
        <f t="shared" si="40"/>
        <v/>
      </c>
      <c r="Z39" s="131"/>
      <c r="AA39" s="128">
        <f t="shared" si="41"/>
        <v>1</v>
      </c>
      <c r="AB39" s="129"/>
      <c r="AC39" s="130" t="str">
        <f t="shared" si="42"/>
        <v/>
      </c>
      <c r="AD39" s="131"/>
      <c r="AE39" s="130" t="str">
        <f t="shared" si="43"/>
        <v/>
      </c>
      <c r="AF39" s="147"/>
      <c r="AG39" s="128">
        <f t="shared" si="44"/>
        <v>1</v>
      </c>
      <c r="AH39" s="129"/>
      <c r="AI39" s="130" t="str">
        <f t="shared" si="45"/>
        <v/>
      </c>
      <c r="AJ39" s="131"/>
      <c r="AK39" s="132" t="str">
        <f t="shared" si="46"/>
        <v/>
      </c>
      <c r="AL39" s="131"/>
      <c r="AM39" s="128">
        <f t="shared" si="47"/>
        <v>1</v>
      </c>
      <c r="AN39" s="129"/>
      <c r="AO39" s="130" t="str">
        <f t="shared" si="48"/>
        <v/>
      </c>
      <c r="AP39" s="131"/>
      <c r="AQ39" s="130" t="str">
        <f t="shared" si="49"/>
        <v/>
      </c>
      <c r="AR39" s="147"/>
      <c r="AS39" s="128" t="str">
        <f t="shared" si="50"/>
        <v/>
      </c>
      <c r="AT39" s="129"/>
      <c r="AU39" s="130" t="str">
        <f t="shared" si="51"/>
        <v/>
      </c>
      <c r="AV39" s="131"/>
      <c r="AW39" s="132" t="str">
        <f t="shared" si="52"/>
        <v/>
      </c>
      <c r="AX39" s="131"/>
      <c r="AY39" s="128">
        <f t="shared" si="53"/>
        <v>1</v>
      </c>
      <c r="AZ39" s="129"/>
      <c r="BA39" s="130" t="str">
        <f t="shared" si="54"/>
        <v/>
      </c>
      <c r="BB39" s="131"/>
      <c r="BC39" s="130" t="str">
        <f t="shared" si="55"/>
        <v/>
      </c>
      <c r="BD39" s="147"/>
      <c r="BE39" s="128">
        <f t="shared" si="56"/>
        <v>1</v>
      </c>
      <c r="BF39" s="129"/>
      <c r="BG39" s="130" t="str">
        <f t="shared" si="57"/>
        <v/>
      </c>
      <c r="BH39" s="131"/>
      <c r="BI39" s="132" t="str">
        <f t="shared" si="58"/>
        <v/>
      </c>
      <c r="BJ39" s="131"/>
      <c r="BK39" s="128">
        <f t="shared" si="59"/>
        <v>1</v>
      </c>
      <c r="BL39" s="129"/>
      <c r="BM39" s="130" t="str">
        <f t="shared" si="60"/>
        <v/>
      </c>
      <c r="BN39" s="131"/>
      <c r="BO39" s="130" t="str">
        <f t="shared" si="61"/>
        <v/>
      </c>
      <c r="BP39" s="147"/>
      <c r="BQ39" s="25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</row>
    <row r="40" spans="1:84" ht="14.45" customHeight="1" x14ac:dyDescent="0.15">
      <c r="A40" s="175" t="str">
        <f>DB!I36</f>
        <v>Anfield</v>
      </c>
      <c r="B40" s="176"/>
      <c r="C40" s="176"/>
      <c r="D40" s="64" t="s">
        <v>20</v>
      </c>
      <c r="E40" s="91" t="str">
        <f>DB!J36</f>
        <v>LPHJ</v>
      </c>
      <c r="F40" s="91"/>
      <c r="G40" s="182"/>
      <c r="H40" s="39">
        <f t="shared" si="31"/>
        <v>2</v>
      </c>
      <c r="I40" s="160" t="str">
        <f t="shared" si="32"/>
        <v/>
      </c>
      <c r="J40" s="161"/>
      <c r="K40" s="162" t="str">
        <f t="shared" si="33"/>
        <v/>
      </c>
      <c r="L40" s="161"/>
      <c r="M40" s="162">
        <f t="shared" si="34"/>
        <v>2</v>
      </c>
      <c r="N40" s="163"/>
      <c r="O40" s="164" t="str">
        <f t="shared" si="35"/>
        <v/>
      </c>
      <c r="P40" s="161"/>
      <c r="Q40" s="162" t="str">
        <f t="shared" si="36"/>
        <v/>
      </c>
      <c r="R40" s="161"/>
      <c r="S40" s="162">
        <f t="shared" si="37"/>
        <v>2</v>
      </c>
      <c r="T40" s="163"/>
      <c r="U40" s="140" t="str">
        <f t="shared" si="38"/>
        <v/>
      </c>
      <c r="V40" s="141"/>
      <c r="W40" s="142" t="str">
        <f t="shared" si="39"/>
        <v>X</v>
      </c>
      <c r="X40" s="143"/>
      <c r="Y40" s="144" t="str">
        <f t="shared" si="40"/>
        <v/>
      </c>
      <c r="Z40" s="143"/>
      <c r="AA40" s="140" t="str">
        <f t="shared" si="41"/>
        <v/>
      </c>
      <c r="AB40" s="141"/>
      <c r="AC40" s="142" t="str">
        <f t="shared" si="42"/>
        <v/>
      </c>
      <c r="AD40" s="143"/>
      <c r="AE40" s="142">
        <f t="shared" si="43"/>
        <v>2</v>
      </c>
      <c r="AF40" s="148"/>
      <c r="AG40" s="140" t="str">
        <f t="shared" si="44"/>
        <v/>
      </c>
      <c r="AH40" s="141"/>
      <c r="AI40" s="142" t="str">
        <f t="shared" si="45"/>
        <v>X</v>
      </c>
      <c r="AJ40" s="143"/>
      <c r="AK40" s="144" t="str">
        <f t="shared" si="46"/>
        <v/>
      </c>
      <c r="AL40" s="143"/>
      <c r="AM40" s="140" t="str">
        <f t="shared" si="47"/>
        <v/>
      </c>
      <c r="AN40" s="141"/>
      <c r="AO40" s="142" t="str">
        <f t="shared" si="48"/>
        <v/>
      </c>
      <c r="AP40" s="143"/>
      <c r="AQ40" s="142">
        <f t="shared" si="49"/>
        <v>2</v>
      </c>
      <c r="AR40" s="148"/>
      <c r="AS40" s="140" t="str">
        <f t="shared" si="50"/>
        <v/>
      </c>
      <c r="AT40" s="141"/>
      <c r="AU40" s="142" t="str">
        <f t="shared" si="51"/>
        <v/>
      </c>
      <c r="AV40" s="143"/>
      <c r="AW40" s="144" t="str">
        <f t="shared" si="52"/>
        <v/>
      </c>
      <c r="AX40" s="143"/>
      <c r="AY40" s="140" t="str">
        <f t="shared" si="53"/>
        <v/>
      </c>
      <c r="AZ40" s="141"/>
      <c r="BA40" s="142" t="str">
        <f t="shared" si="54"/>
        <v>X</v>
      </c>
      <c r="BB40" s="143"/>
      <c r="BC40" s="142" t="str">
        <f t="shared" si="55"/>
        <v/>
      </c>
      <c r="BD40" s="148"/>
      <c r="BE40" s="140" t="str">
        <f t="shared" si="56"/>
        <v/>
      </c>
      <c r="BF40" s="141"/>
      <c r="BG40" s="142" t="str">
        <f t="shared" si="57"/>
        <v>X</v>
      </c>
      <c r="BH40" s="143"/>
      <c r="BI40" s="144" t="str">
        <f t="shared" si="58"/>
        <v/>
      </c>
      <c r="BJ40" s="143"/>
      <c r="BK40" s="140" t="str">
        <f t="shared" si="59"/>
        <v/>
      </c>
      <c r="BL40" s="141"/>
      <c r="BM40" s="142" t="str">
        <f t="shared" si="60"/>
        <v>X</v>
      </c>
      <c r="BN40" s="143"/>
      <c r="BO40" s="142" t="str">
        <f t="shared" si="61"/>
        <v/>
      </c>
      <c r="BP40" s="148"/>
      <c r="BQ40" s="25"/>
      <c r="BR40" s="184" t="s">
        <v>31</v>
      </c>
      <c r="BS40" s="184"/>
      <c r="BT40" s="184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</row>
    <row r="41" spans="1:84" ht="14.45" customHeight="1" x14ac:dyDescent="0.15">
      <c r="A41" s="175" t="str">
        <f>DB!I37</f>
        <v>Højgård</v>
      </c>
      <c r="B41" s="176"/>
      <c r="C41" s="176"/>
      <c r="D41" s="64" t="s">
        <v>20</v>
      </c>
      <c r="E41" s="91" t="str">
        <f>DB!J37</f>
        <v>LUFCMOT</v>
      </c>
      <c r="F41" s="91"/>
      <c r="G41" s="182"/>
      <c r="H41" s="40">
        <f t="shared" si="31"/>
        <v>2</v>
      </c>
      <c r="I41" s="119">
        <f t="shared" si="32"/>
        <v>1</v>
      </c>
      <c r="J41" s="120"/>
      <c r="K41" s="122" t="str">
        <f t="shared" si="33"/>
        <v/>
      </c>
      <c r="L41" s="120"/>
      <c r="M41" s="122" t="str">
        <f t="shared" si="34"/>
        <v/>
      </c>
      <c r="N41" s="123"/>
      <c r="O41" s="124">
        <f t="shared" si="35"/>
        <v>1</v>
      </c>
      <c r="P41" s="120"/>
      <c r="Q41" s="122" t="str">
        <f t="shared" si="36"/>
        <v/>
      </c>
      <c r="R41" s="120"/>
      <c r="S41" s="122" t="str">
        <f t="shared" si="37"/>
        <v/>
      </c>
      <c r="T41" s="123"/>
      <c r="U41" s="124">
        <f t="shared" si="38"/>
        <v>1</v>
      </c>
      <c r="V41" s="125"/>
      <c r="W41" s="122" t="str">
        <f t="shared" si="39"/>
        <v/>
      </c>
      <c r="X41" s="120"/>
      <c r="Y41" s="119" t="str">
        <f t="shared" si="40"/>
        <v/>
      </c>
      <c r="Z41" s="120"/>
      <c r="AA41" s="124">
        <f t="shared" si="41"/>
        <v>1</v>
      </c>
      <c r="AB41" s="125"/>
      <c r="AC41" s="122" t="str">
        <f t="shared" si="42"/>
        <v/>
      </c>
      <c r="AD41" s="120"/>
      <c r="AE41" s="122" t="str">
        <f t="shared" si="43"/>
        <v/>
      </c>
      <c r="AF41" s="123"/>
      <c r="AG41" s="124">
        <f t="shared" si="44"/>
        <v>1</v>
      </c>
      <c r="AH41" s="125"/>
      <c r="AI41" s="122" t="str">
        <f t="shared" si="45"/>
        <v/>
      </c>
      <c r="AJ41" s="120"/>
      <c r="AK41" s="119" t="str">
        <f t="shared" si="46"/>
        <v/>
      </c>
      <c r="AL41" s="120"/>
      <c r="AM41" s="124">
        <f t="shared" si="47"/>
        <v>1</v>
      </c>
      <c r="AN41" s="125"/>
      <c r="AO41" s="122" t="str">
        <f t="shared" si="48"/>
        <v/>
      </c>
      <c r="AP41" s="120"/>
      <c r="AQ41" s="122" t="str">
        <f t="shared" si="49"/>
        <v/>
      </c>
      <c r="AR41" s="123"/>
      <c r="AS41" s="124" t="str">
        <f t="shared" si="50"/>
        <v/>
      </c>
      <c r="AT41" s="125"/>
      <c r="AU41" s="122" t="str">
        <f t="shared" si="51"/>
        <v/>
      </c>
      <c r="AV41" s="120"/>
      <c r="AW41" s="119" t="str">
        <f t="shared" si="52"/>
        <v/>
      </c>
      <c r="AX41" s="120"/>
      <c r="AY41" s="124">
        <f t="shared" si="53"/>
        <v>1</v>
      </c>
      <c r="AZ41" s="125"/>
      <c r="BA41" s="122" t="str">
        <f t="shared" si="54"/>
        <v/>
      </c>
      <c r="BB41" s="120"/>
      <c r="BC41" s="122" t="str">
        <f t="shared" si="55"/>
        <v/>
      </c>
      <c r="BD41" s="123"/>
      <c r="BE41" s="124">
        <f t="shared" si="56"/>
        <v>1</v>
      </c>
      <c r="BF41" s="125"/>
      <c r="BG41" s="122" t="str">
        <f t="shared" si="57"/>
        <v/>
      </c>
      <c r="BH41" s="120"/>
      <c r="BI41" s="119" t="str">
        <f t="shared" si="58"/>
        <v/>
      </c>
      <c r="BJ41" s="120"/>
      <c r="BK41" s="124">
        <f t="shared" si="59"/>
        <v>1</v>
      </c>
      <c r="BL41" s="125"/>
      <c r="BM41" s="122" t="str">
        <f t="shared" si="60"/>
        <v/>
      </c>
      <c r="BN41" s="120"/>
      <c r="BO41" s="122" t="str">
        <f t="shared" si="61"/>
        <v/>
      </c>
      <c r="BP41" s="123"/>
      <c r="BQ41" s="25"/>
      <c r="BR41" s="191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</row>
    <row r="42" spans="1:84" ht="14.45" customHeight="1" thickBot="1" x14ac:dyDescent="0.2">
      <c r="A42" s="171"/>
      <c r="B42" s="167"/>
      <c r="C42" s="167"/>
      <c r="D42" s="167"/>
      <c r="E42" s="167"/>
      <c r="F42" s="167"/>
      <c r="G42" s="179"/>
      <c r="H42" s="41">
        <f t="shared" si="31"/>
        <v>2</v>
      </c>
      <c r="I42" s="132">
        <f t="shared" si="32"/>
        <v>1</v>
      </c>
      <c r="J42" s="131"/>
      <c r="K42" s="130" t="str">
        <f t="shared" si="33"/>
        <v/>
      </c>
      <c r="L42" s="131"/>
      <c r="M42" s="130" t="str">
        <f t="shared" si="34"/>
        <v/>
      </c>
      <c r="N42" s="147"/>
      <c r="O42" s="128">
        <f t="shared" si="35"/>
        <v>1</v>
      </c>
      <c r="P42" s="131"/>
      <c r="Q42" s="130" t="str">
        <f t="shared" si="36"/>
        <v/>
      </c>
      <c r="R42" s="131"/>
      <c r="S42" s="130" t="str">
        <f t="shared" si="37"/>
        <v/>
      </c>
      <c r="T42" s="147"/>
      <c r="U42" s="128" t="str">
        <f t="shared" si="38"/>
        <v/>
      </c>
      <c r="V42" s="129"/>
      <c r="W42" s="130" t="str">
        <f t="shared" si="39"/>
        <v>X</v>
      </c>
      <c r="X42" s="131"/>
      <c r="Y42" s="132" t="str">
        <f t="shared" si="40"/>
        <v/>
      </c>
      <c r="Z42" s="131"/>
      <c r="AA42" s="128" t="str">
        <f t="shared" si="41"/>
        <v/>
      </c>
      <c r="AB42" s="129"/>
      <c r="AC42" s="130" t="str">
        <f t="shared" si="42"/>
        <v>X</v>
      </c>
      <c r="AD42" s="131"/>
      <c r="AE42" s="130" t="str">
        <f t="shared" si="43"/>
        <v/>
      </c>
      <c r="AF42" s="147"/>
      <c r="AG42" s="128" t="str">
        <f t="shared" si="44"/>
        <v/>
      </c>
      <c r="AH42" s="129"/>
      <c r="AI42" s="130" t="str">
        <f t="shared" si="45"/>
        <v>X</v>
      </c>
      <c r="AJ42" s="131"/>
      <c r="AK42" s="132" t="str">
        <f t="shared" si="46"/>
        <v/>
      </c>
      <c r="AL42" s="131"/>
      <c r="AM42" s="128">
        <f t="shared" si="47"/>
        <v>1</v>
      </c>
      <c r="AN42" s="129"/>
      <c r="AO42" s="130" t="str">
        <f t="shared" si="48"/>
        <v/>
      </c>
      <c r="AP42" s="131"/>
      <c r="AQ42" s="130" t="str">
        <f t="shared" si="49"/>
        <v/>
      </c>
      <c r="AR42" s="147"/>
      <c r="AS42" s="128" t="str">
        <f t="shared" si="50"/>
        <v/>
      </c>
      <c r="AT42" s="129"/>
      <c r="AU42" s="130" t="str">
        <f t="shared" si="51"/>
        <v/>
      </c>
      <c r="AV42" s="131"/>
      <c r="AW42" s="132" t="str">
        <f t="shared" si="52"/>
        <v/>
      </c>
      <c r="AX42" s="131"/>
      <c r="AY42" s="128" t="str">
        <f t="shared" si="53"/>
        <v/>
      </c>
      <c r="AZ42" s="129"/>
      <c r="BA42" s="130" t="str">
        <f t="shared" si="54"/>
        <v/>
      </c>
      <c r="BB42" s="131"/>
      <c r="BC42" s="130">
        <f t="shared" si="55"/>
        <v>2</v>
      </c>
      <c r="BD42" s="147"/>
      <c r="BE42" s="128">
        <f t="shared" si="56"/>
        <v>1</v>
      </c>
      <c r="BF42" s="129"/>
      <c r="BG42" s="130" t="str">
        <f t="shared" si="57"/>
        <v/>
      </c>
      <c r="BH42" s="131"/>
      <c r="BI42" s="132" t="str">
        <f t="shared" si="58"/>
        <v/>
      </c>
      <c r="BJ42" s="131"/>
      <c r="BK42" s="128" t="str">
        <f t="shared" si="59"/>
        <v/>
      </c>
      <c r="BL42" s="129"/>
      <c r="BM42" s="130" t="str">
        <f t="shared" si="60"/>
        <v/>
      </c>
      <c r="BN42" s="131"/>
      <c r="BO42" s="130">
        <f t="shared" si="61"/>
        <v>2</v>
      </c>
      <c r="BP42" s="147"/>
      <c r="BQ42" s="25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</row>
    <row r="43" spans="1:84" ht="14.45" customHeight="1" x14ac:dyDescent="0.15">
      <c r="A43" s="171"/>
      <c r="B43" s="167"/>
      <c r="C43" s="167"/>
      <c r="D43" s="167"/>
      <c r="E43" s="167"/>
      <c r="F43" s="167"/>
      <c r="G43" s="179"/>
      <c r="H43" s="39">
        <f t="shared" si="31"/>
        <v>1</v>
      </c>
      <c r="I43" s="160">
        <f t="shared" si="32"/>
        <v>1</v>
      </c>
      <c r="J43" s="161"/>
      <c r="K43" s="162" t="str">
        <f t="shared" si="33"/>
        <v/>
      </c>
      <c r="L43" s="161"/>
      <c r="M43" s="162" t="str">
        <f t="shared" si="34"/>
        <v/>
      </c>
      <c r="N43" s="163"/>
      <c r="O43" s="164">
        <f t="shared" si="35"/>
        <v>1</v>
      </c>
      <c r="P43" s="161"/>
      <c r="Q43" s="162" t="str">
        <f t="shared" si="36"/>
        <v/>
      </c>
      <c r="R43" s="161"/>
      <c r="S43" s="162" t="str">
        <f t="shared" si="37"/>
        <v/>
      </c>
      <c r="T43" s="163"/>
      <c r="U43" s="140">
        <f t="shared" si="38"/>
        <v>1</v>
      </c>
      <c r="V43" s="141"/>
      <c r="W43" s="142" t="str">
        <f t="shared" si="39"/>
        <v/>
      </c>
      <c r="X43" s="143"/>
      <c r="Y43" s="144" t="str">
        <f t="shared" si="40"/>
        <v/>
      </c>
      <c r="Z43" s="143"/>
      <c r="AA43" s="140">
        <f t="shared" si="41"/>
        <v>1</v>
      </c>
      <c r="AB43" s="141"/>
      <c r="AC43" s="142" t="str">
        <f t="shared" si="42"/>
        <v/>
      </c>
      <c r="AD43" s="143"/>
      <c r="AE43" s="142" t="str">
        <f t="shared" si="43"/>
        <v/>
      </c>
      <c r="AF43" s="148"/>
      <c r="AG43" s="140">
        <f t="shared" si="44"/>
        <v>1</v>
      </c>
      <c r="AH43" s="141"/>
      <c r="AI43" s="142" t="str">
        <f t="shared" si="45"/>
        <v/>
      </c>
      <c r="AJ43" s="143"/>
      <c r="AK43" s="144" t="str">
        <f t="shared" si="46"/>
        <v/>
      </c>
      <c r="AL43" s="143"/>
      <c r="AM43" s="140">
        <f t="shared" si="47"/>
        <v>1</v>
      </c>
      <c r="AN43" s="141"/>
      <c r="AO43" s="142" t="str">
        <f t="shared" si="48"/>
        <v/>
      </c>
      <c r="AP43" s="143"/>
      <c r="AQ43" s="142" t="str">
        <f t="shared" si="49"/>
        <v/>
      </c>
      <c r="AR43" s="148"/>
      <c r="AS43" s="140" t="str">
        <f t="shared" si="50"/>
        <v/>
      </c>
      <c r="AT43" s="141"/>
      <c r="AU43" s="142" t="str">
        <f t="shared" si="51"/>
        <v/>
      </c>
      <c r="AV43" s="143"/>
      <c r="AW43" s="144" t="str">
        <f t="shared" si="52"/>
        <v/>
      </c>
      <c r="AX43" s="143"/>
      <c r="AY43" s="140">
        <f t="shared" si="53"/>
        <v>1</v>
      </c>
      <c r="AZ43" s="141"/>
      <c r="BA43" s="142" t="str">
        <f t="shared" si="54"/>
        <v/>
      </c>
      <c r="BB43" s="143"/>
      <c r="BC43" s="142" t="str">
        <f t="shared" si="55"/>
        <v/>
      </c>
      <c r="BD43" s="148"/>
      <c r="BE43" s="140">
        <f t="shared" si="56"/>
        <v>1</v>
      </c>
      <c r="BF43" s="141"/>
      <c r="BG43" s="142" t="str">
        <f t="shared" si="57"/>
        <v/>
      </c>
      <c r="BH43" s="143"/>
      <c r="BI43" s="144" t="str">
        <f t="shared" si="58"/>
        <v/>
      </c>
      <c r="BJ43" s="143"/>
      <c r="BK43" s="140">
        <f t="shared" si="59"/>
        <v>1</v>
      </c>
      <c r="BL43" s="141"/>
      <c r="BM43" s="142" t="str">
        <f t="shared" si="60"/>
        <v/>
      </c>
      <c r="BN43" s="143"/>
      <c r="BO43" s="142" t="str">
        <f t="shared" si="61"/>
        <v/>
      </c>
      <c r="BP43" s="148"/>
      <c r="BQ43" s="25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</row>
    <row r="44" spans="1:84" ht="14.45" customHeight="1" x14ac:dyDescent="0.15">
      <c r="A44" s="171"/>
      <c r="B44" s="167"/>
      <c r="C44" s="167"/>
      <c r="D44" s="167"/>
      <c r="E44" s="167"/>
      <c r="F44" s="167"/>
      <c r="G44" s="179"/>
      <c r="H44" s="40">
        <f t="shared" si="31"/>
        <v>1</v>
      </c>
      <c r="I44" s="119">
        <f t="shared" si="32"/>
        <v>1</v>
      </c>
      <c r="J44" s="120"/>
      <c r="K44" s="122" t="str">
        <f t="shared" si="33"/>
        <v/>
      </c>
      <c r="L44" s="120"/>
      <c r="M44" s="122" t="str">
        <f t="shared" si="34"/>
        <v/>
      </c>
      <c r="N44" s="123"/>
      <c r="O44" s="124">
        <f t="shared" si="35"/>
        <v>1</v>
      </c>
      <c r="P44" s="120"/>
      <c r="Q44" s="122" t="str">
        <f t="shared" si="36"/>
        <v/>
      </c>
      <c r="R44" s="120"/>
      <c r="S44" s="122" t="str">
        <f t="shared" si="37"/>
        <v/>
      </c>
      <c r="T44" s="123"/>
      <c r="U44" s="124" t="str">
        <f t="shared" si="38"/>
        <v/>
      </c>
      <c r="V44" s="125"/>
      <c r="W44" s="122" t="str">
        <f t="shared" si="39"/>
        <v>X</v>
      </c>
      <c r="X44" s="120"/>
      <c r="Y44" s="119" t="str">
        <f t="shared" si="40"/>
        <v/>
      </c>
      <c r="Z44" s="120"/>
      <c r="AA44" s="124">
        <f t="shared" si="41"/>
        <v>1</v>
      </c>
      <c r="AB44" s="125"/>
      <c r="AC44" s="122" t="str">
        <f t="shared" si="42"/>
        <v/>
      </c>
      <c r="AD44" s="120"/>
      <c r="AE44" s="122" t="str">
        <f t="shared" si="43"/>
        <v/>
      </c>
      <c r="AF44" s="123"/>
      <c r="AG44" s="124" t="str">
        <f t="shared" si="44"/>
        <v/>
      </c>
      <c r="AH44" s="125"/>
      <c r="AI44" s="122" t="str">
        <f t="shared" si="45"/>
        <v>X</v>
      </c>
      <c r="AJ44" s="120"/>
      <c r="AK44" s="119" t="str">
        <f t="shared" si="46"/>
        <v/>
      </c>
      <c r="AL44" s="120"/>
      <c r="AM44" s="124">
        <f t="shared" si="47"/>
        <v>1</v>
      </c>
      <c r="AN44" s="125"/>
      <c r="AO44" s="122" t="str">
        <f t="shared" si="48"/>
        <v/>
      </c>
      <c r="AP44" s="120"/>
      <c r="AQ44" s="122" t="str">
        <f t="shared" si="49"/>
        <v/>
      </c>
      <c r="AR44" s="123"/>
      <c r="AS44" s="124" t="str">
        <f t="shared" si="50"/>
        <v/>
      </c>
      <c r="AT44" s="125"/>
      <c r="AU44" s="122" t="str">
        <f t="shared" si="51"/>
        <v/>
      </c>
      <c r="AV44" s="120"/>
      <c r="AW44" s="119" t="str">
        <f t="shared" si="52"/>
        <v/>
      </c>
      <c r="AX44" s="120"/>
      <c r="AY44" s="124">
        <f t="shared" si="53"/>
        <v>1</v>
      </c>
      <c r="AZ44" s="125"/>
      <c r="BA44" s="122" t="str">
        <f t="shared" si="54"/>
        <v/>
      </c>
      <c r="BB44" s="120"/>
      <c r="BC44" s="122" t="str">
        <f t="shared" si="55"/>
        <v/>
      </c>
      <c r="BD44" s="123"/>
      <c r="BE44" s="124">
        <f t="shared" si="56"/>
        <v>1</v>
      </c>
      <c r="BF44" s="125"/>
      <c r="BG44" s="122" t="str">
        <f t="shared" si="57"/>
        <v/>
      </c>
      <c r="BH44" s="120"/>
      <c r="BI44" s="119" t="str">
        <f t="shared" si="58"/>
        <v/>
      </c>
      <c r="BJ44" s="120"/>
      <c r="BK44" s="124">
        <f t="shared" si="59"/>
        <v>1</v>
      </c>
      <c r="BL44" s="125"/>
      <c r="BM44" s="122" t="str">
        <f t="shared" si="60"/>
        <v/>
      </c>
      <c r="BN44" s="120"/>
      <c r="BO44" s="122" t="str">
        <f t="shared" si="61"/>
        <v/>
      </c>
      <c r="BP44" s="123"/>
      <c r="BQ44" s="25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</row>
    <row r="45" spans="1:84" ht="14.45" customHeight="1" x14ac:dyDescent="0.15">
      <c r="A45" s="171"/>
      <c r="B45" s="167"/>
      <c r="C45" s="167"/>
      <c r="D45" s="167"/>
      <c r="E45" s="167"/>
      <c r="F45" s="167"/>
      <c r="G45" s="179"/>
      <c r="H45" s="40" t="str">
        <f t="shared" si="31"/>
        <v>x</v>
      </c>
      <c r="I45" s="119">
        <f t="shared" si="32"/>
        <v>1</v>
      </c>
      <c r="J45" s="120"/>
      <c r="K45" s="122" t="str">
        <f t="shared" si="33"/>
        <v/>
      </c>
      <c r="L45" s="120"/>
      <c r="M45" s="122" t="str">
        <f t="shared" si="34"/>
        <v/>
      </c>
      <c r="N45" s="123"/>
      <c r="O45" s="124" t="str">
        <f t="shared" si="35"/>
        <v/>
      </c>
      <c r="P45" s="120"/>
      <c r="Q45" s="122" t="str">
        <f t="shared" si="36"/>
        <v>X</v>
      </c>
      <c r="R45" s="120"/>
      <c r="S45" s="122" t="str">
        <f t="shared" si="37"/>
        <v/>
      </c>
      <c r="T45" s="123"/>
      <c r="U45" s="124">
        <f t="shared" si="38"/>
        <v>1</v>
      </c>
      <c r="V45" s="125"/>
      <c r="W45" s="122" t="str">
        <f t="shared" si="39"/>
        <v/>
      </c>
      <c r="X45" s="120"/>
      <c r="Y45" s="119" t="str">
        <f t="shared" si="40"/>
        <v/>
      </c>
      <c r="Z45" s="120"/>
      <c r="AA45" s="124">
        <f t="shared" si="41"/>
        <v>1</v>
      </c>
      <c r="AB45" s="125"/>
      <c r="AC45" s="122" t="str">
        <f t="shared" si="42"/>
        <v/>
      </c>
      <c r="AD45" s="120"/>
      <c r="AE45" s="122" t="str">
        <f t="shared" si="43"/>
        <v/>
      </c>
      <c r="AF45" s="123"/>
      <c r="AG45" s="124">
        <f t="shared" si="44"/>
        <v>1</v>
      </c>
      <c r="AH45" s="125"/>
      <c r="AI45" s="122" t="str">
        <f t="shared" si="45"/>
        <v/>
      </c>
      <c r="AJ45" s="120"/>
      <c r="AK45" s="119" t="str">
        <f t="shared" si="46"/>
        <v/>
      </c>
      <c r="AL45" s="120"/>
      <c r="AM45" s="124">
        <f t="shared" si="47"/>
        <v>1</v>
      </c>
      <c r="AN45" s="125"/>
      <c r="AO45" s="122" t="str">
        <f t="shared" si="48"/>
        <v/>
      </c>
      <c r="AP45" s="120"/>
      <c r="AQ45" s="122" t="str">
        <f t="shared" si="49"/>
        <v/>
      </c>
      <c r="AR45" s="123"/>
      <c r="AS45" s="124" t="str">
        <f t="shared" si="50"/>
        <v/>
      </c>
      <c r="AT45" s="125"/>
      <c r="AU45" s="122" t="str">
        <f t="shared" si="51"/>
        <v/>
      </c>
      <c r="AV45" s="120"/>
      <c r="AW45" s="119" t="str">
        <f t="shared" si="52"/>
        <v/>
      </c>
      <c r="AX45" s="120"/>
      <c r="AY45" s="124">
        <f t="shared" si="53"/>
        <v>1</v>
      </c>
      <c r="AZ45" s="125"/>
      <c r="BA45" s="122" t="str">
        <f t="shared" si="54"/>
        <v/>
      </c>
      <c r="BB45" s="120"/>
      <c r="BC45" s="122" t="str">
        <f t="shared" si="55"/>
        <v/>
      </c>
      <c r="BD45" s="123"/>
      <c r="BE45" s="124">
        <f t="shared" si="56"/>
        <v>1</v>
      </c>
      <c r="BF45" s="125"/>
      <c r="BG45" s="122" t="str">
        <f t="shared" si="57"/>
        <v/>
      </c>
      <c r="BH45" s="120"/>
      <c r="BI45" s="119" t="str">
        <f t="shared" si="58"/>
        <v/>
      </c>
      <c r="BJ45" s="120"/>
      <c r="BK45" s="124">
        <f t="shared" si="59"/>
        <v>1</v>
      </c>
      <c r="BL45" s="125"/>
      <c r="BM45" s="122" t="str">
        <f t="shared" si="60"/>
        <v/>
      </c>
      <c r="BN45" s="120"/>
      <c r="BO45" s="122" t="str">
        <f t="shared" si="61"/>
        <v/>
      </c>
      <c r="BP45" s="123"/>
      <c r="BQ45" s="25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</row>
    <row r="46" spans="1:84" ht="14.45" customHeight="1" thickBot="1" x14ac:dyDescent="0.2">
      <c r="A46" s="171"/>
      <c r="B46" s="167"/>
      <c r="C46" s="167"/>
      <c r="D46" s="167"/>
      <c r="E46" s="167"/>
      <c r="F46" s="167"/>
      <c r="G46" s="179"/>
      <c r="H46" s="42">
        <f t="shared" si="31"/>
        <v>2</v>
      </c>
      <c r="I46" s="132">
        <f t="shared" si="32"/>
        <v>1</v>
      </c>
      <c r="J46" s="131"/>
      <c r="K46" s="130" t="str">
        <f t="shared" si="33"/>
        <v/>
      </c>
      <c r="L46" s="131"/>
      <c r="M46" s="130" t="str">
        <f t="shared" si="34"/>
        <v/>
      </c>
      <c r="N46" s="147"/>
      <c r="O46" s="128">
        <f t="shared" si="35"/>
        <v>1</v>
      </c>
      <c r="P46" s="131"/>
      <c r="Q46" s="130" t="str">
        <f t="shared" si="36"/>
        <v/>
      </c>
      <c r="R46" s="131"/>
      <c r="S46" s="130" t="str">
        <f t="shared" si="37"/>
        <v/>
      </c>
      <c r="T46" s="147"/>
      <c r="U46" s="157">
        <f t="shared" si="38"/>
        <v>1</v>
      </c>
      <c r="V46" s="99"/>
      <c r="W46" s="155" t="str">
        <f t="shared" si="39"/>
        <v/>
      </c>
      <c r="X46" s="158"/>
      <c r="Y46" s="159" t="str">
        <f t="shared" si="40"/>
        <v/>
      </c>
      <c r="Z46" s="158"/>
      <c r="AA46" s="157">
        <f t="shared" si="41"/>
        <v>1</v>
      </c>
      <c r="AB46" s="99"/>
      <c r="AC46" s="155" t="str">
        <f t="shared" si="42"/>
        <v/>
      </c>
      <c r="AD46" s="158"/>
      <c r="AE46" s="155" t="str">
        <f t="shared" si="43"/>
        <v/>
      </c>
      <c r="AF46" s="156"/>
      <c r="AG46" s="157">
        <f t="shared" si="44"/>
        <v>1</v>
      </c>
      <c r="AH46" s="99"/>
      <c r="AI46" s="155" t="str">
        <f t="shared" si="45"/>
        <v/>
      </c>
      <c r="AJ46" s="158"/>
      <c r="AK46" s="159" t="str">
        <f t="shared" si="46"/>
        <v/>
      </c>
      <c r="AL46" s="158"/>
      <c r="AM46" s="157">
        <f t="shared" si="47"/>
        <v>1</v>
      </c>
      <c r="AN46" s="99"/>
      <c r="AO46" s="155" t="str">
        <f t="shared" si="48"/>
        <v/>
      </c>
      <c r="AP46" s="158"/>
      <c r="AQ46" s="155" t="str">
        <f t="shared" si="49"/>
        <v/>
      </c>
      <c r="AR46" s="156"/>
      <c r="AS46" s="157" t="str">
        <f t="shared" si="50"/>
        <v/>
      </c>
      <c r="AT46" s="99"/>
      <c r="AU46" s="155" t="str">
        <f t="shared" si="51"/>
        <v/>
      </c>
      <c r="AV46" s="158"/>
      <c r="AW46" s="159" t="str">
        <f t="shared" si="52"/>
        <v/>
      </c>
      <c r="AX46" s="158"/>
      <c r="AY46" s="157">
        <f t="shared" si="53"/>
        <v>1</v>
      </c>
      <c r="AZ46" s="99"/>
      <c r="BA46" s="155" t="str">
        <f t="shared" si="54"/>
        <v/>
      </c>
      <c r="BB46" s="158"/>
      <c r="BC46" s="155" t="str">
        <f t="shared" si="55"/>
        <v/>
      </c>
      <c r="BD46" s="156"/>
      <c r="BE46" s="157">
        <f t="shared" si="56"/>
        <v>1</v>
      </c>
      <c r="BF46" s="99"/>
      <c r="BG46" s="155" t="str">
        <f t="shared" si="57"/>
        <v/>
      </c>
      <c r="BH46" s="158"/>
      <c r="BI46" s="159" t="str">
        <f t="shared" si="58"/>
        <v/>
      </c>
      <c r="BJ46" s="158"/>
      <c r="BK46" s="157">
        <f t="shared" si="59"/>
        <v>1</v>
      </c>
      <c r="BL46" s="99"/>
      <c r="BM46" s="155" t="str">
        <f t="shared" si="60"/>
        <v/>
      </c>
      <c r="BN46" s="158"/>
      <c r="BO46" s="155" t="str">
        <f t="shared" si="61"/>
        <v/>
      </c>
      <c r="BP46" s="156"/>
      <c r="BQ46" s="25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</row>
    <row r="47" spans="1:84" ht="14.45" customHeight="1" thickTop="1" thickBot="1" x14ac:dyDescent="0.2">
      <c r="A47" s="180" t="s">
        <v>33</v>
      </c>
      <c r="B47" s="181"/>
      <c r="C47" s="181"/>
      <c r="D47" s="181"/>
      <c r="E47" s="181"/>
      <c r="F47" s="181"/>
      <c r="G47" s="181"/>
      <c r="H47" s="65"/>
      <c r="I47" s="66"/>
      <c r="J47" s="145">
        <f>IF(CG14=13,IF(I32="",CM28,CG17),"")</f>
        <v>7</v>
      </c>
      <c r="K47" s="145"/>
      <c r="L47" s="145"/>
      <c r="M47" s="145"/>
      <c r="N47" s="146" t="s">
        <v>20</v>
      </c>
      <c r="O47" s="146"/>
      <c r="P47" s="145">
        <f>IF(CG14=13,IF(O32="",CP28,CG17),"")</f>
        <v>9</v>
      </c>
      <c r="Q47" s="145"/>
      <c r="R47" s="145"/>
      <c r="S47" s="145"/>
      <c r="T47" s="67"/>
      <c r="U47" s="66"/>
      <c r="V47" s="145">
        <f>IF(CG14=13,IF(U32="",CS28,CG17),"")</f>
        <v>6</v>
      </c>
      <c r="W47" s="145"/>
      <c r="X47" s="145"/>
      <c r="Y47" s="145"/>
      <c r="Z47" s="146" t="s">
        <v>20</v>
      </c>
      <c r="AA47" s="146"/>
      <c r="AB47" s="145">
        <f>IF(CG14=13,IF(AA32="",CV28,CG17),"")</f>
        <v>6</v>
      </c>
      <c r="AC47" s="145"/>
      <c r="AD47" s="145"/>
      <c r="AE47" s="145"/>
      <c r="AF47" s="67"/>
      <c r="AG47" s="66"/>
      <c r="AH47" s="145">
        <f>IF(CG14=13,IF(AG32="",CY28,CG17),"")</f>
        <v>6</v>
      </c>
      <c r="AI47" s="145"/>
      <c r="AJ47" s="145"/>
      <c r="AK47" s="145"/>
      <c r="AL47" s="146" t="s">
        <v>20</v>
      </c>
      <c r="AM47" s="146"/>
      <c r="AN47" s="145">
        <f>IF(CG14=13,IF(AM32="",DB28,CG17),"")</f>
        <v>7</v>
      </c>
      <c r="AO47" s="145"/>
      <c r="AP47" s="145"/>
      <c r="AQ47" s="145"/>
      <c r="AR47" s="67"/>
      <c r="AS47" s="66"/>
      <c r="AT47" s="145">
        <f>IF(CG14=13,IF(AS32="",DE28,CG17),"")</f>
        <v>7</v>
      </c>
      <c r="AU47" s="145"/>
      <c r="AV47" s="145"/>
      <c r="AW47" s="145"/>
      <c r="AX47" s="146" t="s">
        <v>20</v>
      </c>
      <c r="AY47" s="146"/>
      <c r="AZ47" s="145">
        <f>IF(CG14=13,IF(AY32="",DH28,CG17),"")</f>
        <v>8</v>
      </c>
      <c r="BA47" s="145"/>
      <c r="BB47" s="145"/>
      <c r="BC47" s="145"/>
      <c r="BD47" s="67"/>
      <c r="BE47" s="66"/>
      <c r="BF47" s="145">
        <f>IF(CG14=13,IF(BE32="",DK28,CG17),"")</f>
        <v>6</v>
      </c>
      <c r="BG47" s="145"/>
      <c r="BH47" s="145"/>
      <c r="BI47" s="145"/>
      <c r="BJ47" s="146" t="s">
        <v>20</v>
      </c>
      <c r="BK47" s="146"/>
      <c r="BL47" s="145">
        <f>IF(CG14=13,IF(BK32="",DN28,CG17),"")</f>
        <v>8</v>
      </c>
      <c r="BM47" s="145"/>
      <c r="BN47" s="145"/>
      <c r="BO47" s="145"/>
      <c r="BP47" s="67"/>
      <c r="BQ47" s="25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</row>
    <row r="48" spans="1:84" ht="14.45" customHeight="1" x14ac:dyDescent="0.15">
      <c r="A48" s="189" t="s">
        <v>47</v>
      </c>
      <c r="B48" s="189"/>
      <c r="C48" s="189"/>
      <c r="D48" s="189"/>
      <c r="E48" s="189"/>
      <c r="F48" s="172" t="str">
        <f>CONCATENATE("Tips til ",[1]Sæsonstart!R4)</f>
        <v>Tips til Bjarne Villadsen</v>
      </c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</row>
    <row r="49" spans="1:84" ht="14.45" customHeight="1" x14ac:dyDescent="0.15">
      <c r="A49" s="190" t="s">
        <v>48</v>
      </c>
      <c r="B49" s="190"/>
      <c r="C49" s="190"/>
      <c r="D49" s="190"/>
      <c r="E49" s="190"/>
      <c r="F49" s="167" t="str">
        <f>CONCATENATE("Senest ",[1]Sæsonstart!A6," kl. ",[1]Sæsonstart!A8)</f>
        <v>Senest onsdag kl. 23.00</v>
      </c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</row>
    <row r="50" spans="1:84" ht="14.45" customHeight="1" x14ac:dyDescent="0.15">
      <c r="A50" s="190" t="s">
        <v>49</v>
      </c>
      <c r="B50" s="190"/>
      <c r="C50" s="190"/>
      <c r="D50" s="190"/>
      <c r="E50" s="190"/>
      <c r="F50" s="167" t="str">
        <f>CONCATENATE("på tlf.: ",[1]Sæsonstart!R6,IF([1]Sæsonstart!R8&lt;&gt;0," eller på email: ",""),IF([1]Sæsonstart!R8&lt;&gt;0,[1]Sæsonstart!R8,""))</f>
        <v>på tlf.: 20 46 98 75 eller på email: lundstipsforening@gmail.com</v>
      </c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</row>
  </sheetData>
  <sheetProtection sheet="1" objects="1" scenarios="1"/>
  <mergeCells count="1028">
    <mergeCell ref="A48:E48"/>
    <mergeCell ref="A49:E49"/>
    <mergeCell ref="F49:BS49"/>
    <mergeCell ref="BU13:CA13"/>
    <mergeCell ref="BR40:CF40"/>
    <mergeCell ref="A25:H25"/>
    <mergeCell ref="A47:G47"/>
    <mergeCell ref="E35:G35"/>
    <mergeCell ref="BR41:CF47"/>
    <mergeCell ref="BT48:CF48"/>
    <mergeCell ref="BT49:CF49"/>
    <mergeCell ref="BT50:CF50"/>
    <mergeCell ref="F48:BS48"/>
    <mergeCell ref="AA41:AB41"/>
    <mergeCell ref="AC41:AD41"/>
    <mergeCell ref="AE41:AF41"/>
    <mergeCell ref="AG41:AH41"/>
    <mergeCell ref="AI41:AJ41"/>
    <mergeCell ref="A42:G46"/>
    <mergeCell ref="A24:G24"/>
    <mergeCell ref="A40:C40"/>
    <mergeCell ref="A41:C41"/>
    <mergeCell ref="E32:G32"/>
    <mergeCell ref="E33:G33"/>
    <mergeCell ref="E34:G34"/>
    <mergeCell ref="BR5:BS5"/>
    <mergeCell ref="BR6:BS6"/>
    <mergeCell ref="BR7:BS7"/>
    <mergeCell ref="BR8:BS8"/>
    <mergeCell ref="BR1:CF2"/>
    <mergeCell ref="BQ1:BQ2"/>
    <mergeCell ref="BR3:CF3"/>
    <mergeCell ref="BR4:BS4"/>
    <mergeCell ref="BR10:BS10"/>
    <mergeCell ref="BR11:BS11"/>
    <mergeCell ref="BR12:BS12"/>
    <mergeCell ref="BR13:BS13"/>
    <mergeCell ref="BU5:CA5"/>
    <mergeCell ref="BU6:CA6"/>
    <mergeCell ref="BU7:CA7"/>
    <mergeCell ref="BU8:CA8"/>
    <mergeCell ref="BU9:CA9"/>
    <mergeCell ref="BU10:CA10"/>
    <mergeCell ref="BU11:CA11"/>
    <mergeCell ref="BU12:CA12"/>
    <mergeCell ref="A50:E50"/>
    <mergeCell ref="F50:BS50"/>
    <mergeCell ref="C13:F13"/>
    <mergeCell ref="C14:F14"/>
    <mergeCell ref="A26:G30"/>
    <mergeCell ref="A31:G31"/>
    <mergeCell ref="N24:O24"/>
    <mergeCell ref="J24:M24"/>
    <mergeCell ref="P24:S24"/>
    <mergeCell ref="I15:J15"/>
    <mergeCell ref="A1:G2"/>
    <mergeCell ref="H1:H2"/>
    <mergeCell ref="C11:F11"/>
    <mergeCell ref="C12:F12"/>
    <mergeCell ref="A32:C32"/>
    <mergeCell ref="A33:C33"/>
    <mergeCell ref="C18:F18"/>
    <mergeCell ref="C23:F23"/>
    <mergeCell ref="H26:H32"/>
    <mergeCell ref="A34:C34"/>
    <mergeCell ref="A35:C35"/>
    <mergeCell ref="E38:G38"/>
    <mergeCell ref="E39:G39"/>
    <mergeCell ref="A36:C36"/>
    <mergeCell ref="A37:C37"/>
    <mergeCell ref="A38:C38"/>
    <mergeCell ref="A39:C39"/>
    <mergeCell ref="E36:G36"/>
    <mergeCell ref="E37:G37"/>
    <mergeCell ref="BR9:BS9"/>
    <mergeCell ref="E40:G40"/>
    <mergeCell ref="E41:G41"/>
    <mergeCell ref="I20:J20"/>
    <mergeCell ref="I21:J21"/>
    <mergeCell ref="I11:J11"/>
    <mergeCell ref="I12:J12"/>
    <mergeCell ref="I13:J13"/>
    <mergeCell ref="I14:J14"/>
    <mergeCell ref="I22:J22"/>
    <mergeCell ref="I23:J23"/>
    <mergeCell ref="I16:J16"/>
    <mergeCell ref="I17:J17"/>
    <mergeCell ref="I18:J18"/>
    <mergeCell ref="I19:J19"/>
    <mergeCell ref="S10:T10"/>
    <mergeCell ref="I10:J10"/>
    <mergeCell ref="K10:L10"/>
    <mergeCell ref="M10:N10"/>
    <mergeCell ref="O10:P10"/>
    <mergeCell ref="Q10:R10"/>
    <mergeCell ref="M23:N23"/>
    <mergeCell ref="K23:L23"/>
    <mergeCell ref="M11:N11"/>
    <mergeCell ref="M12:N12"/>
    <mergeCell ref="M13:N13"/>
    <mergeCell ref="M14:N14"/>
    <mergeCell ref="M15:N15"/>
    <mergeCell ref="M16:N16"/>
    <mergeCell ref="M17:N17"/>
    <mergeCell ref="K19:L19"/>
    <mergeCell ref="K20:L20"/>
    <mergeCell ref="K21:L21"/>
    <mergeCell ref="K22:L22"/>
    <mergeCell ref="K15:L15"/>
    <mergeCell ref="K16:L16"/>
    <mergeCell ref="K17:L17"/>
    <mergeCell ref="K18:L18"/>
    <mergeCell ref="K11:L11"/>
    <mergeCell ref="K12:L12"/>
    <mergeCell ref="K13:L13"/>
    <mergeCell ref="K14:L14"/>
    <mergeCell ref="O21:P21"/>
    <mergeCell ref="O22:P22"/>
    <mergeCell ref="O15:P15"/>
    <mergeCell ref="O16:P16"/>
    <mergeCell ref="O17:P17"/>
    <mergeCell ref="O18:P18"/>
    <mergeCell ref="O11:P11"/>
    <mergeCell ref="O12:P12"/>
    <mergeCell ref="O13:P13"/>
    <mergeCell ref="O14:P14"/>
    <mergeCell ref="M20:N20"/>
    <mergeCell ref="M21:N21"/>
    <mergeCell ref="M18:N18"/>
    <mergeCell ref="M19:N19"/>
    <mergeCell ref="O19:P19"/>
    <mergeCell ref="O20:P20"/>
    <mergeCell ref="M22:N22"/>
    <mergeCell ref="BE25:BP25"/>
    <mergeCell ref="AG25:AR25"/>
    <mergeCell ref="AS25:BD25"/>
    <mergeCell ref="BI23:BJ23"/>
    <mergeCell ref="BK23:BL23"/>
    <mergeCell ref="BM23:BN23"/>
    <mergeCell ref="BO23:BP23"/>
    <mergeCell ref="S11:T11"/>
    <mergeCell ref="S12:T12"/>
    <mergeCell ref="S13:T13"/>
    <mergeCell ref="S14:T14"/>
    <mergeCell ref="Q20:R20"/>
    <mergeCell ref="S22:T22"/>
    <mergeCell ref="S20:T20"/>
    <mergeCell ref="Q18:R18"/>
    <mergeCell ref="S18:T18"/>
    <mergeCell ref="S19:T19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Q19:R19"/>
    <mergeCell ref="AA10:AB10"/>
    <mergeCell ref="AC10:AD10"/>
    <mergeCell ref="AE10:AF10"/>
    <mergeCell ref="AY23:AZ23"/>
    <mergeCell ref="BA23:BB23"/>
    <mergeCell ref="BC23:BD23"/>
    <mergeCell ref="AK23:AL23"/>
    <mergeCell ref="BE23:BF23"/>
    <mergeCell ref="AW23:AX23"/>
    <mergeCell ref="I25:T25"/>
    <mergeCell ref="U25:AF25"/>
    <mergeCell ref="V24:Y24"/>
    <mergeCell ref="Z24:AA24"/>
    <mergeCell ref="AB24:AE24"/>
    <mergeCell ref="S23:T23"/>
    <mergeCell ref="Q23:R23"/>
    <mergeCell ref="O23:P23"/>
    <mergeCell ref="U23:V23"/>
    <mergeCell ref="W23:X23"/>
    <mergeCell ref="AM23:AN23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S15:T15"/>
    <mergeCell ref="S16:T16"/>
    <mergeCell ref="S17:T17"/>
    <mergeCell ref="AO23:AP23"/>
    <mergeCell ref="AQ23:AR23"/>
    <mergeCell ref="AS23:AT23"/>
    <mergeCell ref="AU23:AV23"/>
    <mergeCell ref="BI21:BJ21"/>
    <mergeCell ref="BE21:BF21"/>
    <mergeCell ref="BG21:BH21"/>
    <mergeCell ref="AS22:AT22"/>
    <mergeCell ref="AU22:AV22"/>
    <mergeCell ref="Y23:Z23"/>
    <mergeCell ref="AA23:AB23"/>
    <mergeCell ref="AC23:AD23"/>
    <mergeCell ref="AE23:AF23"/>
    <mergeCell ref="AG23:AH23"/>
    <mergeCell ref="AI23:AJ23"/>
    <mergeCell ref="BM22:BN22"/>
    <mergeCell ref="BO22:BP22"/>
    <mergeCell ref="BI22:BJ22"/>
    <mergeCell ref="BK22:BL22"/>
    <mergeCell ref="BA22:BB22"/>
    <mergeCell ref="BC22:BD22"/>
    <mergeCell ref="BE22:BF22"/>
    <mergeCell ref="BG23:BH23"/>
    <mergeCell ref="AW22:AX22"/>
    <mergeCell ref="AY22:AZ22"/>
    <mergeCell ref="AU11:AV11"/>
    <mergeCell ref="BC21:BD21"/>
    <mergeCell ref="U22:V22"/>
    <mergeCell ref="W22:X22"/>
    <mergeCell ref="Y22:Z22"/>
    <mergeCell ref="AA22:AB22"/>
    <mergeCell ref="AC22:AD22"/>
    <mergeCell ref="AE22:AF22"/>
    <mergeCell ref="BK21:BL21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AY21:AZ21"/>
    <mergeCell ref="BG22:BH22"/>
    <mergeCell ref="U19:V19"/>
    <mergeCell ref="W19:X19"/>
    <mergeCell ref="Y20:Z20"/>
    <mergeCell ref="BO20:BP20"/>
    <mergeCell ref="BA20:BB20"/>
    <mergeCell ref="BC20:BD20"/>
    <mergeCell ref="BE20:BF20"/>
    <mergeCell ref="BG20:BH20"/>
    <mergeCell ref="BM19:BN19"/>
    <mergeCell ref="BA19:BB19"/>
    <mergeCell ref="BC19:BD19"/>
    <mergeCell ref="BE19:BF19"/>
    <mergeCell ref="BK19:BL19"/>
    <mergeCell ref="AA21:AB21"/>
    <mergeCell ref="BI20:BJ20"/>
    <mergeCell ref="BK20:BL20"/>
    <mergeCell ref="BM20:BN20"/>
    <mergeCell ref="AW20:AX20"/>
    <mergeCell ref="AY20:AZ20"/>
    <mergeCell ref="AK20:AL20"/>
    <mergeCell ref="AM20:AN20"/>
    <mergeCell ref="AO20:AP20"/>
    <mergeCell ref="AQ20:AR20"/>
    <mergeCell ref="AC21:AD21"/>
    <mergeCell ref="AE21:AF21"/>
    <mergeCell ref="AG21:AH21"/>
    <mergeCell ref="AI21:AJ21"/>
    <mergeCell ref="AK21:AL21"/>
    <mergeCell ref="AM21:AN21"/>
    <mergeCell ref="BA21:BB21"/>
    <mergeCell ref="AW21:AX21"/>
    <mergeCell ref="AS21:AT21"/>
    <mergeCell ref="AU21:AV21"/>
    <mergeCell ref="AS20:AT20"/>
    <mergeCell ref="AU20:AV20"/>
    <mergeCell ref="AG19:AH19"/>
    <mergeCell ref="AI19:AJ19"/>
    <mergeCell ref="AK19:AL19"/>
    <mergeCell ref="AM19:AN19"/>
    <mergeCell ref="AG20:AH20"/>
    <mergeCell ref="AI20:AJ20"/>
    <mergeCell ref="AO21:AP21"/>
    <mergeCell ref="AQ21:AR21"/>
    <mergeCell ref="Y19:Z19"/>
    <mergeCell ref="AA19:AB19"/>
    <mergeCell ref="BG18:BH18"/>
    <mergeCell ref="BI18:BJ18"/>
    <mergeCell ref="AO19:AP19"/>
    <mergeCell ref="BI19:BJ19"/>
    <mergeCell ref="AU18:AV18"/>
    <mergeCell ref="AY19:AZ19"/>
    <mergeCell ref="AW18:AX18"/>
    <mergeCell ref="AW19:AX19"/>
    <mergeCell ref="AA20:AB20"/>
    <mergeCell ref="AY18:AZ18"/>
    <mergeCell ref="BA18:BB18"/>
    <mergeCell ref="BC18:BD18"/>
    <mergeCell ref="BE18:BF18"/>
    <mergeCell ref="BG19:BH19"/>
    <mergeCell ref="AC20:AD20"/>
    <mergeCell ref="AE20:AF20"/>
    <mergeCell ref="AC19:AD19"/>
    <mergeCell ref="AE19:AF19"/>
    <mergeCell ref="AS19:AT19"/>
    <mergeCell ref="AU19:AV19"/>
    <mergeCell ref="AQ19:AR19"/>
    <mergeCell ref="U18:V18"/>
    <mergeCell ref="W18:X18"/>
    <mergeCell ref="Y18:Z18"/>
    <mergeCell ref="AA18:AB18"/>
    <mergeCell ref="AW17:AX17"/>
    <mergeCell ref="BA17:BB17"/>
    <mergeCell ref="AI17:AJ17"/>
    <mergeCell ref="AS17:AT17"/>
    <mergeCell ref="AC18:AD18"/>
    <mergeCell ref="AU17:AV17"/>
    <mergeCell ref="BM17:BN17"/>
    <mergeCell ref="BO17:BP17"/>
    <mergeCell ref="AE18:AF18"/>
    <mergeCell ref="AG18:AH18"/>
    <mergeCell ref="AI18:AJ18"/>
    <mergeCell ref="BC17:BD17"/>
    <mergeCell ref="BE17:BF17"/>
    <mergeCell ref="BG17:BH17"/>
    <mergeCell ref="BI17:BJ17"/>
    <mergeCell ref="BK18:BL18"/>
    <mergeCell ref="AY17:AZ17"/>
    <mergeCell ref="AK18:AL18"/>
    <mergeCell ref="AM18:AN18"/>
    <mergeCell ref="AO18:AP18"/>
    <mergeCell ref="AQ18:AR18"/>
    <mergeCell ref="AK17:AL17"/>
    <mergeCell ref="AM17:AN17"/>
    <mergeCell ref="AO17:AP17"/>
    <mergeCell ref="AQ17:AR17"/>
    <mergeCell ref="AS18:AT18"/>
    <mergeCell ref="BM18:BN18"/>
    <mergeCell ref="BG16:BH16"/>
    <mergeCell ref="AU16:AV16"/>
    <mergeCell ref="AS16:AT16"/>
    <mergeCell ref="AW16:AX16"/>
    <mergeCell ref="AY16:AZ16"/>
    <mergeCell ref="BA16:BB16"/>
    <mergeCell ref="BC16:BD16"/>
    <mergeCell ref="BK17:BL17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AG17:AH17"/>
    <mergeCell ref="AI16:AJ16"/>
    <mergeCell ref="AK16:AL16"/>
    <mergeCell ref="AM16:AN16"/>
    <mergeCell ref="BA10:BB10"/>
    <mergeCell ref="AC15:AD15"/>
    <mergeCell ref="AE15:AF15"/>
    <mergeCell ref="AG15:AH15"/>
    <mergeCell ref="AO15:AP15"/>
    <mergeCell ref="AI15:AJ15"/>
    <mergeCell ref="AK15:AL15"/>
    <mergeCell ref="AM15:AN15"/>
    <mergeCell ref="AQ15:AR15"/>
    <mergeCell ref="AS14:AT14"/>
    <mergeCell ref="AG16:AH16"/>
    <mergeCell ref="U15:V15"/>
    <mergeCell ref="W15:X15"/>
    <mergeCell ref="Y15:Z15"/>
    <mergeCell ref="AA15:AB15"/>
    <mergeCell ref="BI10:BJ10"/>
    <mergeCell ref="BE15:BF15"/>
    <mergeCell ref="BG15:BH15"/>
    <mergeCell ref="AW10:AX10"/>
    <mergeCell ref="AY10:AZ10"/>
    <mergeCell ref="U16:V16"/>
    <mergeCell ref="W16:X16"/>
    <mergeCell ref="Y16:Z16"/>
    <mergeCell ref="AA16:AB16"/>
    <mergeCell ref="AC16:AD16"/>
    <mergeCell ref="AE16:AF16"/>
    <mergeCell ref="AO16:AP16"/>
    <mergeCell ref="AQ16:AR16"/>
    <mergeCell ref="BE16:BF16"/>
    <mergeCell ref="BI15:BJ15"/>
    <mergeCell ref="BI14:BJ14"/>
    <mergeCell ref="BG14:BH14"/>
    <mergeCell ref="AM13:AN13"/>
    <mergeCell ref="AO13:AP13"/>
    <mergeCell ref="AM14:AN14"/>
    <mergeCell ref="AO14:AP14"/>
    <mergeCell ref="AC13:AD13"/>
    <mergeCell ref="AE13:AF13"/>
    <mergeCell ref="AG13:AH13"/>
    <mergeCell ref="AI13:AJ13"/>
    <mergeCell ref="AY15:AZ15"/>
    <mergeCell ref="BA15:BB15"/>
    <mergeCell ref="BC15:BD15"/>
    <mergeCell ref="AQ14:AR14"/>
    <mergeCell ref="BI13:BJ13"/>
    <mergeCell ref="AE14:AF14"/>
    <mergeCell ref="AG14:AH14"/>
    <mergeCell ref="AI14:AJ14"/>
    <mergeCell ref="AK14:AL14"/>
    <mergeCell ref="AK13:AL13"/>
    <mergeCell ref="BC14:BD14"/>
    <mergeCell ref="BE14:BF14"/>
    <mergeCell ref="AU15:AV15"/>
    <mergeCell ref="AW15:AX15"/>
    <mergeCell ref="AS15:AT15"/>
    <mergeCell ref="BE11:BF11"/>
    <mergeCell ref="BC12:BD12"/>
    <mergeCell ref="BA12:BB12"/>
    <mergeCell ref="BC13:BD13"/>
    <mergeCell ref="BC11:BD11"/>
    <mergeCell ref="BK13:BL13"/>
    <mergeCell ref="BM13:BN13"/>
    <mergeCell ref="BO13:BP13"/>
    <mergeCell ref="BG13:BH13"/>
    <mergeCell ref="AQ13:AR13"/>
    <mergeCell ref="BE13:BF13"/>
    <mergeCell ref="BM11:BN11"/>
    <mergeCell ref="BO11:BP11"/>
    <mergeCell ref="BE12:BF12"/>
    <mergeCell ref="BG12:BH12"/>
    <mergeCell ref="BI12:BJ12"/>
    <mergeCell ref="BK12:BL12"/>
    <mergeCell ref="BM12:BN12"/>
    <mergeCell ref="AA32:AF32"/>
    <mergeCell ref="I33:J33"/>
    <mergeCell ref="K33:L33"/>
    <mergeCell ref="M33:N33"/>
    <mergeCell ref="O33:P33"/>
    <mergeCell ref="Q33:R33"/>
    <mergeCell ref="S33:T33"/>
    <mergeCell ref="I32:N32"/>
    <mergeCell ref="O32:T32"/>
    <mergeCell ref="AH24:AK24"/>
    <mergeCell ref="AL24:AM24"/>
    <mergeCell ref="AB26:AE31"/>
    <mergeCell ref="U33:V33"/>
    <mergeCell ref="AN26:AQ31"/>
    <mergeCell ref="W33:X33"/>
    <mergeCell ref="Y33:Z33"/>
    <mergeCell ref="AA33:AB33"/>
    <mergeCell ref="AC33:AD33"/>
    <mergeCell ref="AE33:AF33"/>
    <mergeCell ref="AH26:AK31"/>
    <mergeCell ref="AL26:AM31"/>
    <mergeCell ref="AG32:AL32"/>
    <mergeCell ref="AF26:AF31"/>
    <mergeCell ref="AM32:AR32"/>
    <mergeCell ref="AG26:AG31"/>
    <mergeCell ref="AR26:AR31"/>
    <mergeCell ref="AN24:AQ24"/>
    <mergeCell ref="BO33:BP33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BG33:BH33"/>
    <mergeCell ref="BI33:BJ33"/>
    <mergeCell ref="BK33:BL33"/>
    <mergeCell ref="BM33:BN33"/>
    <mergeCell ref="AY33:AZ33"/>
    <mergeCell ref="BA33:BB33"/>
    <mergeCell ref="BC33:BD33"/>
    <mergeCell ref="BE33:BF33"/>
    <mergeCell ref="AQ33:AR33"/>
    <mergeCell ref="AS33:AT33"/>
    <mergeCell ref="AU33:AV33"/>
    <mergeCell ref="AW33:AX33"/>
    <mergeCell ref="AI33:AJ33"/>
    <mergeCell ref="AK33:AL33"/>
    <mergeCell ref="AM33:AN33"/>
    <mergeCell ref="AO33:AP33"/>
    <mergeCell ref="AG33:AH33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BG34:BH34"/>
    <mergeCell ref="BI34:BJ34"/>
    <mergeCell ref="AQ34:AR34"/>
    <mergeCell ref="AS34:AT34"/>
    <mergeCell ref="AU34:AV34"/>
    <mergeCell ref="AW34:AX34"/>
    <mergeCell ref="BK34:BL34"/>
    <mergeCell ref="BM34:BN34"/>
    <mergeCell ref="AY34:AZ34"/>
    <mergeCell ref="BA34:BB34"/>
    <mergeCell ref="BC34:BD34"/>
    <mergeCell ref="BE34:BF34"/>
    <mergeCell ref="AI34:AJ34"/>
    <mergeCell ref="AK34:AL34"/>
    <mergeCell ref="AM34:AN34"/>
    <mergeCell ref="AO34:AP34"/>
    <mergeCell ref="AA34:AB34"/>
    <mergeCell ref="AC34:AD34"/>
    <mergeCell ref="AE34:AF34"/>
    <mergeCell ref="AG34:AH34"/>
    <mergeCell ref="BO35:BP35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BG35:BH35"/>
    <mergeCell ref="BI35:BJ35"/>
    <mergeCell ref="BK35:BL35"/>
    <mergeCell ref="BM35:BN35"/>
    <mergeCell ref="AY35:AZ35"/>
    <mergeCell ref="BA35:BB35"/>
    <mergeCell ref="BC35:BD35"/>
    <mergeCell ref="BE35:BF35"/>
    <mergeCell ref="AQ35:AR35"/>
    <mergeCell ref="AS35:AT35"/>
    <mergeCell ref="AU35:AV35"/>
    <mergeCell ref="AW35:AX35"/>
    <mergeCell ref="AI35:AJ35"/>
    <mergeCell ref="AK35:AL35"/>
    <mergeCell ref="AM35:AN35"/>
    <mergeCell ref="AO35:AP35"/>
    <mergeCell ref="AA35:AB35"/>
    <mergeCell ref="AC35:AD35"/>
    <mergeCell ref="AE35:AF35"/>
    <mergeCell ref="AG35:AH35"/>
    <mergeCell ref="AE37:AF37"/>
    <mergeCell ref="AG37:AH37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BG36:BH36"/>
    <mergeCell ref="BI36:BJ36"/>
    <mergeCell ref="AQ36:AR36"/>
    <mergeCell ref="AS36:AT36"/>
    <mergeCell ref="AU36:AV36"/>
    <mergeCell ref="AW36:AX36"/>
    <mergeCell ref="BK36:BL36"/>
    <mergeCell ref="BM36:BN36"/>
    <mergeCell ref="AY36:AZ36"/>
    <mergeCell ref="BA36:BB36"/>
    <mergeCell ref="BC36:BD36"/>
    <mergeCell ref="BE36:BF36"/>
    <mergeCell ref="AI36:AJ36"/>
    <mergeCell ref="AK36:AL36"/>
    <mergeCell ref="AM36:AN36"/>
    <mergeCell ref="AO36:AP36"/>
    <mergeCell ref="AA36:AB36"/>
    <mergeCell ref="AC36:AD36"/>
    <mergeCell ref="AE36:AF36"/>
    <mergeCell ref="AG36:AH36"/>
    <mergeCell ref="AA38:AB38"/>
    <mergeCell ref="AC38:AD38"/>
    <mergeCell ref="AE38:AF38"/>
    <mergeCell ref="AG38:AH38"/>
    <mergeCell ref="BO37:BP37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BG37:BH37"/>
    <mergeCell ref="BI37:BJ37"/>
    <mergeCell ref="BK37:BL37"/>
    <mergeCell ref="BM37:BN37"/>
    <mergeCell ref="AY37:AZ37"/>
    <mergeCell ref="BA37:BB37"/>
    <mergeCell ref="BC37:BD37"/>
    <mergeCell ref="BE37:BF37"/>
    <mergeCell ref="AQ37:AR37"/>
    <mergeCell ref="AS37:AT37"/>
    <mergeCell ref="AU37:AV37"/>
    <mergeCell ref="AW37:AX37"/>
    <mergeCell ref="AI37:AJ37"/>
    <mergeCell ref="AK37:AL37"/>
    <mergeCell ref="AM37:AN37"/>
    <mergeCell ref="AO37:AP37"/>
    <mergeCell ref="AA37:AB37"/>
    <mergeCell ref="AC37:AD37"/>
    <mergeCell ref="AM39:AN39"/>
    <mergeCell ref="AO39:AP39"/>
    <mergeCell ref="AA39:AB39"/>
    <mergeCell ref="AC39:AD39"/>
    <mergeCell ref="AE39:AF39"/>
    <mergeCell ref="AG39:AH39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G38:BH38"/>
    <mergeCell ref="BI38:BJ38"/>
    <mergeCell ref="AQ38:AR38"/>
    <mergeCell ref="AS38:AT38"/>
    <mergeCell ref="AU38:AV38"/>
    <mergeCell ref="AW38:AX38"/>
    <mergeCell ref="BK38:BL38"/>
    <mergeCell ref="BM38:BN38"/>
    <mergeCell ref="AY38:AZ38"/>
    <mergeCell ref="BA38:BB38"/>
    <mergeCell ref="BC38:BD38"/>
    <mergeCell ref="BE38:BF38"/>
    <mergeCell ref="AI38:AJ38"/>
    <mergeCell ref="AK38:AL38"/>
    <mergeCell ref="AM38:AN38"/>
    <mergeCell ref="AO38:AP38"/>
    <mergeCell ref="AI40:AJ40"/>
    <mergeCell ref="AK40:AL40"/>
    <mergeCell ref="AM40:AN40"/>
    <mergeCell ref="AO40:AP40"/>
    <mergeCell ref="AA40:AB40"/>
    <mergeCell ref="AC40:AD40"/>
    <mergeCell ref="AE40:AF40"/>
    <mergeCell ref="AG40:AH40"/>
    <mergeCell ref="BO39:BP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BG39:BH39"/>
    <mergeCell ref="BI39:BJ39"/>
    <mergeCell ref="BK39:BL39"/>
    <mergeCell ref="BM39:BN39"/>
    <mergeCell ref="AY39:AZ39"/>
    <mergeCell ref="BA39:BB39"/>
    <mergeCell ref="BC39:BD39"/>
    <mergeCell ref="BE39:BF39"/>
    <mergeCell ref="AQ39:AR39"/>
    <mergeCell ref="AS39:AT39"/>
    <mergeCell ref="AU39:AV39"/>
    <mergeCell ref="AW39:AX39"/>
    <mergeCell ref="AI39:AJ39"/>
    <mergeCell ref="AK39:AL39"/>
    <mergeCell ref="BM41:BN41"/>
    <mergeCell ref="BO41:BP41"/>
    <mergeCell ref="BA41:BB41"/>
    <mergeCell ref="BC41:BD41"/>
    <mergeCell ref="BE41:BF41"/>
    <mergeCell ref="BG41:BH41"/>
    <mergeCell ref="AK41:AL41"/>
    <mergeCell ref="AM41:AN41"/>
    <mergeCell ref="AO41:AP41"/>
    <mergeCell ref="AQ41:AR41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BG40:BH40"/>
    <mergeCell ref="BI40:BJ40"/>
    <mergeCell ref="AQ40:AR40"/>
    <mergeCell ref="AS40:AT40"/>
    <mergeCell ref="AU40:AV40"/>
    <mergeCell ref="AW40:AX40"/>
    <mergeCell ref="BK40:BL40"/>
    <mergeCell ref="BM40:BN40"/>
    <mergeCell ref="AY40:AZ40"/>
    <mergeCell ref="BA40:BB40"/>
    <mergeCell ref="BC40:BD40"/>
    <mergeCell ref="BE40:BF40"/>
    <mergeCell ref="Y42:Z42"/>
    <mergeCell ref="AA42:AB42"/>
    <mergeCell ref="AC42:AD42"/>
    <mergeCell ref="AE42:AF42"/>
    <mergeCell ref="Q42:R42"/>
    <mergeCell ref="S42:T42"/>
    <mergeCell ref="U42:V42"/>
    <mergeCell ref="W42:X42"/>
    <mergeCell ref="I42:J42"/>
    <mergeCell ref="K42:L42"/>
    <mergeCell ref="M42:N42"/>
    <mergeCell ref="O42:P42"/>
    <mergeCell ref="BI41:BJ41"/>
    <mergeCell ref="BK41:BL41"/>
    <mergeCell ref="AS41:AT41"/>
    <mergeCell ref="AU41:AV41"/>
    <mergeCell ref="AW41:AX41"/>
    <mergeCell ref="AY41:AZ41"/>
    <mergeCell ref="AK43:AL43"/>
    <mergeCell ref="AM43:AN43"/>
    <mergeCell ref="Y43:Z43"/>
    <mergeCell ref="AA43:AB43"/>
    <mergeCell ref="AC43:AD43"/>
    <mergeCell ref="AE43:AF43"/>
    <mergeCell ref="BM42:BN42"/>
    <mergeCell ref="BO42:BP42"/>
    <mergeCell ref="I43:J43"/>
    <mergeCell ref="K43:L43"/>
    <mergeCell ref="M43:N43"/>
    <mergeCell ref="O43:P43"/>
    <mergeCell ref="Q43:R43"/>
    <mergeCell ref="S43:T43"/>
    <mergeCell ref="U43:V43"/>
    <mergeCell ref="W43:X43"/>
    <mergeCell ref="BE42:BF42"/>
    <mergeCell ref="BG42:BH42"/>
    <mergeCell ref="BI42:BJ42"/>
    <mergeCell ref="BK42:BL42"/>
    <mergeCell ref="AW42:AX42"/>
    <mergeCell ref="AY42:AZ42"/>
    <mergeCell ref="BA42:BB42"/>
    <mergeCell ref="BC42:BD42"/>
    <mergeCell ref="AO42:AP42"/>
    <mergeCell ref="AQ42:AR42"/>
    <mergeCell ref="AS42:AT42"/>
    <mergeCell ref="AU42:AV42"/>
    <mergeCell ref="AG42:AH42"/>
    <mergeCell ref="AI42:AJ42"/>
    <mergeCell ref="AK42:AL42"/>
    <mergeCell ref="AM42:AN42"/>
    <mergeCell ref="AG44:AH44"/>
    <mergeCell ref="AI44:AJ44"/>
    <mergeCell ref="AK44:AL44"/>
    <mergeCell ref="AM44:AN44"/>
    <mergeCell ref="Y44:Z44"/>
    <mergeCell ref="AA44:AB44"/>
    <mergeCell ref="AC44:AD44"/>
    <mergeCell ref="AE44:AF44"/>
    <mergeCell ref="BM43:BN43"/>
    <mergeCell ref="BO43:BP43"/>
    <mergeCell ref="AO43:AP43"/>
    <mergeCell ref="AQ43:AR43"/>
    <mergeCell ref="AS43:AT43"/>
    <mergeCell ref="AU43:AV43"/>
    <mergeCell ref="I44:J44"/>
    <mergeCell ref="K44:L44"/>
    <mergeCell ref="M44:N44"/>
    <mergeCell ref="O44:P44"/>
    <mergeCell ref="Q44:R44"/>
    <mergeCell ref="S44:T44"/>
    <mergeCell ref="U44:V44"/>
    <mergeCell ref="W44:X44"/>
    <mergeCell ref="BE43:BF43"/>
    <mergeCell ref="BG43:BH43"/>
    <mergeCell ref="BI43:BJ43"/>
    <mergeCell ref="BK43:BL43"/>
    <mergeCell ref="AW43:AX43"/>
    <mergeCell ref="AY43:AZ43"/>
    <mergeCell ref="BA43:BB43"/>
    <mergeCell ref="BC43:BD43"/>
    <mergeCell ref="AG43:AH43"/>
    <mergeCell ref="AI43:AJ43"/>
    <mergeCell ref="BM45:BN45"/>
    <mergeCell ref="AY45:AZ45"/>
    <mergeCell ref="BA45:BB45"/>
    <mergeCell ref="BC45:BD45"/>
    <mergeCell ref="BE45:BF45"/>
    <mergeCell ref="Y45:Z45"/>
    <mergeCell ref="AM45:AN45"/>
    <mergeCell ref="AO45:AP45"/>
    <mergeCell ref="AA45:AB45"/>
    <mergeCell ref="AC45:AD45"/>
    <mergeCell ref="BM44:BN44"/>
    <mergeCell ref="BO44:BP44"/>
    <mergeCell ref="I45:J45"/>
    <mergeCell ref="K45:L45"/>
    <mergeCell ref="M45:N45"/>
    <mergeCell ref="O45:P45"/>
    <mergeCell ref="Q45:R45"/>
    <mergeCell ref="S45:T45"/>
    <mergeCell ref="U45:V45"/>
    <mergeCell ref="W45:X45"/>
    <mergeCell ref="BE44:BF44"/>
    <mergeCell ref="BG44:BH44"/>
    <mergeCell ref="BI44:BJ44"/>
    <mergeCell ref="BK44:BL44"/>
    <mergeCell ref="AW44:AX44"/>
    <mergeCell ref="AY44:AZ44"/>
    <mergeCell ref="BA44:BB44"/>
    <mergeCell ref="BC44:BD44"/>
    <mergeCell ref="AO44:AP44"/>
    <mergeCell ref="AQ44:AR44"/>
    <mergeCell ref="AS44:AT44"/>
    <mergeCell ref="AU44:AV44"/>
    <mergeCell ref="AM46:AN46"/>
    <mergeCell ref="AO46:AP46"/>
    <mergeCell ref="AA46:AB46"/>
    <mergeCell ref="AC46:AD46"/>
    <mergeCell ref="AE46:AF46"/>
    <mergeCell ref="AG46:AH46"/>
    <mergeCell ref="M46:N46"/>
    <mergeCell ref="O46:P46"/>
    <mergeCell ref="Q46:R46"/>
    <mergeCell ref="S46:T46"/>
    <mergeCell ref="U46:V46"/>
    <mergeCell ref="W46:X46"/>
    <mergeCell ref="Y46:Z46"/>
    <mergeCell ref="BG45:BH45"/>
    <mergeCell ref="AQ45:AR45"/>
    <mergeCell ref="AS45:AT45"/>
    <mergeCell ref="AU45:AV45"/>
    <mergeCell ref="AW45:AX45"/>
    <mergeCell ref="AI45:AJ45"/>
    <mergeCell ref="AK45:AL45"/>
    <mergeCell ref="AE45:AF45"/>
    <mergeCell ref="AG45:AH45"/>
    <mergeCell ref="BJ47:BK47"/>
    <mergeCell ref="BL47:BO47"/>
    <mergeCell ref="BG11:BH11"/>
    <mergeCell ref="BI11:BJ11"/>
    <mergeCell ref="BO46:BP46"/>
    <mergeCell ref="BK46:BL46"/>
    <mergeCell ref="BM46:BN46"/>
    <mergeCell ref="BO45:BP45"/>
    <mergeCell ref="BI45:BJ45"/>
    <mergeCell ref="BK45:BL45"/>
    <mergeCell ref="AT47:AW47"/>
    <mergeCell ref="AX47:AY47"/>
    <mergeCell ref="AZ47:BC47"/>
    <mergeCell ref="BF47:BI47"/>
    <mergeCell ref="V47:Y47"/>
    <mergeCell ref="Z47:AA47"/>
    <mergeCell ref="AB47:AE47"/>
    <mergeCell ref="AH47:AK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U46:AV46"/>
    <mergeCell ref="AW46:AX46"/>
    <mergeCell ref="AI46:AJ46"/>
    <mergeCell ref="AK46:AL46"/>
    <mergeCell ref="BE32:BJ32"/>
    <mergeCell ref="BK32:BP32"/>
    <mergeCell ref="BE26:BE31"/>
    <mergeCell ref="BP26:BP31"/>
    <mergeCell ref="AG9:AL9"/>
    <mergeCell ref="AL3:AM8"/>
    <mergeCell ref="AM9:AR9"/>
    <mergeCell ref="AS9:AX9"/>
    <mergeCell ref="AY9:BD9"/>
    <mergeCell ref="AZ3:BC8"/>
    <mergeCell ref="BD3:BD8"/>
    <mergeCell ref="AX3:AY8"/>
    <mergeCell ref="BE10:BF10"/>
    <mergeCell ref="AG10:AH10"/>
    <mergeCell ref="AI10:AJ10"/>
    <mergeCell ref="AK10:AL10"/>
    <mergeCell ref="AO10:AP10"/>
    <mergeCell ref="AQ10:AR10"/>
    <mergeCell ref="AM10:AN10"/>
    <mergeCell ref="AS10:AT10"/>
    <mergeCell ref="AU10:AV10"/>
    <mergeCell ref="BC10:BD10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L3:BO8"/>
    <mergeCell ref="BP3:BP8"/>
    <mergeCell ref="U32:Z32"/>
    <mergeCell ref="AY11:AZ11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J47:M47"/>
    <mergeCell ref="N47:O47"/>
    <mergeCell ref="P47:S47"/>
    <mergeCell ref="I46:J46"/>
    <mergeCell ref="K46:L46"/>
    <mergeCell ref="I26:I31"/>
    <mergeCell ref="J26:M31"/>
    <mergeCell ref="N26:O31"/>
    <mergeCell ref="P26:S31"/>
    <mergeCell ref="BF24:BI24"/>
    <mergeCell ref="BJ24:BK24"/>
    <mergeCell ref="BL24:BO24"/>
    <mergeCell ref="BK15:BL15"/>
    <mergeCell ref="BK16:BL16"/>
    <mergeCell ref="BO15:BP15"/>
    <mergeCell ref="BI16:BJ16"/>
    <mergeCell ref="BK14:BL14"/>
    <mergeCell ref="BM14:BN14"/>
    <mergeCell ref="BO14:BP14"/>
    <mergeCell ref="BO18:BP18"/>
    <mergeCell ref="BO19:BP19"/>
    <mergeCell ref="BM15:BN15"/>
    <mergeCell ref="P3:S8"/>
    <mergeCell ref="BU4:CA4"/>
    <mergeCell ref="U14:V14"/>
    <mergeCell ref="AO11:AP11"/>
    <mergeCell ref="AQ11:AR11"/>
    <mergeCell ref="Y14:Z14"/>
    <mergeCell ref="AA14:AB14"/>
    <mergeCell ref="AC14:AD14"/>
    <mergeCell ref="J3:M8"/>
    <mergeCell ref="T3:T8"/>
    <mergeCell ref="AA9:AF9"/>
    <mergeCell ref="U13:V13"/>
    <mergeCell ref="W13:X13"/>
    <mergeCell ref="Y13:Z13"/>
    <mergeCell ref="AA13:AB13"/>
    <mergeCell ref="BF3:BI8"/>
    <mergeCell ref="AG3:AG8"/>
    <mergeCell ref="AH3:AK8"/>
    <mergeCell ref="Z3:AA8"/>
    <mergeCell ref="AN3:AQ8"/>
    <mergeCell ref="AR3:AR8"/>
    <mergeCell ref="AS3:AS8"/>
    <mergeCell ref="AT3:AW8"/>
    <mergeCell ref="AB3:AE8"/>
    <mergeCell ref="AF3:AF8"/>
    <mergeCell ref="BA13:BB13"/>
    <mergeCell ref="AU14:AV14"/>
    <mergeCell ref="AW14:AX14"/>
    <mergeCell ref="AY14:AZ14"/>
    <mergeCell ref="BA14:BB14"/>
    <mergeCell ref="AM12:AN12"/>
    <mergeCell ref="AO12:AP12"/>
    <mergeCell ref="AA11:AB11"/>
    <mergeCell ref="U12:V12"/>
    <mergeCell ref="W12:X12"/>
    <mergeCell ref="Y12:Z12"/>
    <mergeCell ref="AA12:AB12"/>
    <mergeCell ref="AS13:AT13"/>
    <mergeCell ref="AU13:AV13"/>
    <mergeCell ref="AW13:AX13"/>
    <mergeCell ref="AY13:AZ13"/>
    <mergeCell ref="AW12:AX12"/>
    <mergeCell ref="AS11:AT11"/>
    <mergeCell ref="AW11:AX11"/>
    <mergeCell ref="T26:T31"/>
    <mergeCell ref="U26:U31"/>
    <mergeCell ref="BR16:CF17"/>
    <mergeCell ref="U3:U8"/>
    <mergeCell ref="V3:Y8"/>
    <mergeCell ref="BF26:BI31"/>
    <mergeCell ref="BJ26:BK31"/>
    <mergeCell ref="AS26:AS31"/>
    <mergeCell ref="AT24:AW24"/>
    <mergeCell ref="AX24:AY24"/>
    <mergeCell ref="AZ24:BC24"/>
    <mergeCell ref="AX26:AY31"/>
    <mergeCell ref="AQ12:AR12"/>
    <mergeCell ref="AS12:AT12"/>
    <mergeCell ref="AU12:AV12"/>
    <mergeCell ref="BA11:BB11"/>
    <mergeCell ref="AY12:AZ12"/>
    <mergeCell ref="AM11:AN11"/>
    <mergeCell ref="BO12:BP12"/>
    <mergeCell ref="BK11:BL11"/>
    <mergeCell ref="BR14:CA15"/>
    <mergeCell ref="CB14:CD15"/>
    <mergeCell ref="C19:F19"/>
    <mergeCell ref="C20:F20"/>
    <mergeCell ref="C21:F21"/>
    <mergeCell ref="C22:F22"/>
    <mergeCell ref="C15:F15"/>
    <mergeCell ref="C16:F16"/>
    <mergeCell ref="C17:F17"/>
    <mergeCell ref="W14:X14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AK12:AL12"/>
    <mergeCell ref="AC11:AD11"/>
    <mergeCell ref="AE11:AF11"/>
    <mergeCell ref="AG11:AH11"/>
    <mergeCell ref="AI11:AJ11"/>
    <mergeCell ref="AK11:AL11"/>
    <mergeCell ref="AC12:AD12"/>
    <mergeCell ref="AE12:AF12"/>
    <mergeCell ref="AG12:AH12"/>
    <mergeCell ref="AI12:AJ12"/>
    <mergeCell ref="U11:V11"/>
    <mergeCell ref="W11:X11"/>
    <mergeCell ref="Y11:Z11"/>
  </mergeCells>
  <phoneticPr fontId="0" type="noConversion"/>
  <printOptions horizontalCentered="1" verticalCentered="1"/>
  <pageMargins left="0.55118110236220474" right="0" top="0" bottom="0" header="0" footer="0"/>
  <pageSetup paperSize="9" scale="80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B713-9D11-44DD-B18B-7A052C6F346B}">
  <sheetPr>
    <pageSetUpPr fitToPage="1"/>
  </sheetPr>
  <dimension ref="A1:L38"/>
  <sheetViews>
    <sheetView showGridLines="0" zoomScale="91" workbookViewId="0">
      <selection sqref="A1:K2"/>
    </sheetView>
  </sheetViews>
  <sheetFormatPr defaultColWidth="9.16796875" defaultRowHeight="12.75" x14ac:dyDescent="0.15"/>
  <cols>
    <col min="1" max="1" width="3.50390625" style="71" customWidth="1"/>
    <col min="2" max="2" width="14.5625" style="71" customWidth="1"/>
    <col min="3" max="3" width="1.6171875" style="71" customWidth="1"/>
    <col min="4" max="4" width="14.5625" style="71" customWidth="1"/>
    <col min="5" max="5" width="2.96484375" style="71" customWidth="1"/>
    <col min="6" max="6" width="1.6171875" style="71" customWidth="1"/>
    <col min="7" max="7" width="2.96484375" style="71" customWidth="1"/>
    <col min="8" max="8" width="1.6171875" style="71" customWidth="1"/>
    <col min="9" max="9" width="2.96484375" style="71" customWidth="1"/>
    <col min="10" max="10" width="1.6171875" style="71" customWidth="1"/>
    <col min="11" max="11" width="2.96484375" style="71" customWidth="1"/>
    <col min="12" max="12" width="14.5625" style="71" customWidth="1"/>
    <col min="13" max="16384" width="9.16796875" style="71"/>
  </cols>
  <sheetData>
    <row r="1" spans="1:12" ht="13.5" customHeight="1" x14ac:dyDescent="0.15">
      <c r="A1" s="223" t="str">
        <f>CONCATENATE("Liga Pokalen ",DB!B1)</f>
        <v>Liga Pokalen 2026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5"/>
    </row>
    <row r="2" spans="1:12" ht="13.5" customHeight="1" thickBot="1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6"/>
    </row>
    <row r="3" spans="1:12" ht="13.5" customHeight="1" thickTop="1" x14ac:dyDescent="0.15">
      <c r="A3" s="218" t="str">
        <f>CONCATENATE("1. runde - Resultater, Uge ",DB!B2-1)</f>
        <v>1. runde - Resultater, Uge 16</v>
      </c>
      <c r="B3" s="200"/>
      <c r="C3" s="200"/>
      <c r="D3" s="200"/>
      <c r="E3" s="200"/>
      <c r="F3" s="200"/>
      <c r="G3" s="200"/>
      <c r="H3" s="219"/>
      <c r="I3" s="219"/>
      <c r="J3" s="219"/>
      <c r="K3" s="220"/>
      <c r="L3" s="227" t="s">
        <v>88</v>
      </c>
    </row>
    <row r="4" spans="1:12" ht="13.5" customHeight="1" thickBot="1" x14ac:dyDescent="0.2">
      <c r="A4" s="202"/>
      <c r="B4" s="203"/>
      <c r="C4" s="203"/>
      <c r="D4" s="203"/>
      <c r="E4" s="203"/>
      <c r="F4" s="203"/>
      <c r="G4" s="203"/>
      <c r="H4" s="221"/>
      <c r="I4" s="221"/>
      <c r="J4" s="221"/>
      <c r="K4" s="222"/>
      <c r="L4" s="228"/>
    </row>
    <row r="5" spans="1:12" ht="13.5" customHeight="1" thickTop="1" x14ac:dyDescent="0.15">
      <c r="A5" s="73" t="s">
        <v>58</v>
      </c>
      <c r="B5" s="74" t="str">
        <f>DB!A72</f>
        <v>Canary</v>
      </c>
      <c r="C5" s="75" t="s">
        <v>20</v>
      </c>
      <c r="D5" s="76" t="str">
        <f>DB!B72</f>
        <v>Kudsken</v>
      </c>
      <c r="E5" s="74">
        <f>DB!O72</f>
        <v>6</v>
      </c>
      <c r="F5" s="75" t="str">
        <f t="shared" ref="F5:F32" si="0">IF(E5&lt;&gt;"","-","")</f>
        <v>-</v>
      </c>
      <c r="G5" s="76">
        <f>DB!P72</f>
        <v>4</v>
      </c>
      <c r="H5" s="75" t="str">
        <f t="shared" ref="H5:H32" si="1">IF(I5&lt;&gt;"",",","")</f>
        <v/>
      </c>
      <c r="I5" s="74" t="str">
        <f>DB!R72</f>
        <v/>
      </c>
      <c r="J5" s="75" t="str">
        <f t="shared" ref="J5:J32" si="2">IF(I5&lt;&gt;"","-","")</f>
        <v/>
      </c>
      <c r="K5" s="77" t="str">
        <f>DB!S72</f>
        <v/>
      </c>
      <c r="L5" s="70" t="str">
        <f>DB!T72</f>
        <v>Canary</v>
      </c>
    </row>
    <row r="6" spans="1:12" ht="13.5" customHeight="1" x14ac:dyDescent="0.15">
      <c r="A6" s="78" t="s">
        <v>59</v>
      </c>
      <c r="B6" s="79" t="str">
        <f>DB!A73</f>
        <v>Anderup</v>
      </c>
      <c r="C6" s="80" t="s">
        <v>20</v>
      </c>
      <c r="D6" s="81" t="str">
        <f>DB!B73</f>
        <v>United</v>
      </c>
      <c r="E6" s="79">
        <f>DB!O73</f>
        <v>6</v>
      </c>
      <c r="F6" s="80" t="str">
        <f t="shared" si="0"/>
        <v>-</v>
      </c>
      <c r="G6" s="81">
        <f>DB!P73</f>
        <v>8</v>
      </c>
      <c r="H6" s="80" t="str">
        <f t="shared" si="1"/>
        <v/>
      </c>
      <c r="I6" s="79" t="str">
        <f>DB!R73</f>
        <v/>
      </c>
      <c r="J6" s="80" t="str">
        <f t="shared" si="2"/>
        <v/>
      </c>
      <c r="K6" s="82" t="str">
        <f>DB!S73</f>
        <v/>
      </c>
      <c r="L6" s="83" t="str">
        <f>DB!T73</f>
        <v>United</v>
      </c>
    </row>
    <row r="7" spans="1:12" ht="13.5" customHeight="1" x14ac:dyDescent="0.15">
      <c r="A7" s="78" t="s">
        <v>60</v>
      </c>
      <c r="B7" s="79" t="str">
        <f>DB!A74</f>
        <v>Højgård</v>
      </c>
      <c r="C7" s="80" t="s">
        <v>20</v>
      </c>
      <c r="D7" s="81" t="str">
        <f>DB!B74</f>
        <v>Randers</v>
      </c>
      <c r="E7" s="79">
        <f>DB!O74</f>
        <v>6</v>
      </c>
      <c r="F7" s="80" t="str">
        <f t="shared" si="0"/>
        <v>-</v>
      </c>
      <c r="G7" s="81">
        <f>DB!P74</f>
        <v>5</v>
      </c>
      <c r="H7" s="80" t="str">
        <f t="shared" si="1"/>
        <v/>
      </c>
      <c r="I7" s="79" t="str">
        <f>DB!R74</f>
        <v/>
      </c>
      <c r="J7" s="80" t="str">
        <f t="shared" si="2"/>
        <v/>
      </c>
      <c r="K7" s="82" t="str">
        <f>DB!S74</f>
        <v/>
      </c>
      <c r="L7" s="83" t="str">
        <f>DB!T74</f>
        <v>Højgård</v>
      </c>
    </row>
    <row r="8" spans="1:12" ht="13.5" customHeight="1" x14ac:dyDescent="0.15">
      <c r="A8" s="78" t="s">
        <v>61</v>
      </c>
      <c r="B8" s="79" t="str">
        <f>DB!A75</f>
        <v>Degnen</v>
      </c>
      <c r="C8" s="80" t="s">
        <v>20</v>
      </c>
      <c r="D8" s="81" t="str">
        <f>DB!B75</f>
        <v>brula</v>
      </c>
      <c r="E8" s="79">
        <f>DB!O75</f>
        <v>7</v>
      </c>
      <c r="F8" s="80" t="str">
        <f t="shared" si="0"/>
        <v>-</v>
      </c>
      <c r="G8" s="81">
        <f>DB!P75</f>
        <v>5</v>
      </c>
      <c r="H8" s="80" t="str">
        <f t="shared" si="1"/>
        <v/>
      </c>
      <c r="I8" s="79" t="str">
        <f>DB!R75</f>
        <v/>
      </c>
      <c r="J8" s="80" t="str">
        <f t="shared" si="2"/>
        <v/>
      </c>
      <c r="K8" s="82" t="str">
        <f>DB!S75</f>
        <v/>
      </c>
      <c r="L8" s="83" t="str">
        <f>DB!T75</f>
        <v>Degnen</v>
      </c>
    </row>
    <row r="9" spans="1:12" ht="13.5" customHeight="1" x14ac:dyDescent="0.15">
      <c r="A9" s="78" t="s">
        <v>62</v>
      </c>
      <c r="B9" s="79" t="str">
        <f>DB!A76</f>
        <v>Kinks</v>
      </c>
      <c r="C9" s="80" t="s">
        <v>20</v>
      </c>
      <c r="D9" s="81" t="str">
        <f>DB!B76</f>
        <v>Murer</v>
      </c>
      <c r="E9" s="79">
        <f>DB!O76</f>
        <v>6</v>
      </c>
      <c r="F9" s="80" t="str">
        <f t="shared" si="0"/>
        <v>-</v>
      </c>
      <c r="G9" s="81">
        <f>DB!P76</f>
        <v>5</v>
      </c>
      <c r="H9" s="80" t="str">
        <f t="shared" si="1"/>
        <v/>
      </c>
      <c r="I9" s="79" t="str">
        <f>DB!R76</f>
        <v/>
      </c>
      <c r="J9" s="80" t="str">
        <f t="shared" si="2"/>
        <v/>
      </c>
      <c r="K9" s="82" t="str">
        <f>DB!S76</f>
        <v/>
      </c>
      <c r="L9" s="83" t="str">
        <f>DB!T76</f>
        <v>Kinks</v>
      </c>
    </row>
    <row r="10" spans="1:12" ht="13.5" customHeight="1" x14ac:dyDescent="0.15">
      <c r="A10" s="78" t="s">
        <v>63</v>
      </c>
      <c r="B10" s="79" t="str">
        <f>DB!A77</f>
        <v>Lucky</v>
      </c>
      <c r="C10" s="80" t="s">
        <v>20</v>
      </c>
      <c r="D10" s="81" t="str">
        <f>DB!B77</f>
        <v>Forest</v>
      </c>
      <c r="E10" s="79">
        <f>DB!O77</f>
        <v>6</v>
      </c>
      <c r="F10" s="80" t="str">
        <f t="shared" si="0"/>
        <v>-</v>
      </c>
      <c r="G10" s="81">
        <f>DB!P77</f>
        <v>6</v>
      </c>
      <c r="H10" s="80" t="str">
        <f t="shared" si="1"/>
        <v>,</v>
      </c>
      <c r="I10" s="79">
        <f>DB!R77</f>
        <v>6</v>
      </c>
      <c r="J10" s="80" t="str">
        <f t="shared" si="2"/>
        <v>-</v>
      </c>
      <c r="K10" s="82">
        <f>DB!S77</f>
        <v>6</v>
      </c>
      <c r="L10" s="83" t="str">
        <f>DB!T77</f>
        <v/>
      </c>
    </row>
    <row r="11" spans="1:12" ht="13.5" customHeight="1" x14ac:dyDescent="0.15">
      <c r="A11" s="78" t="s">
        <v>64</v>
      </c>
      <c r="B11" s="79" t="str">
        <f>DB!A78</f>
        <v>Schøn</v>
      </c>
      <c r="C11" s="80" t="s">
        <v>20</v>
      </c>
      <c r="D11" s="81" t="str">
        <f>DB!B78</f>
        <v>Nielsen</v>
      </c>
      <c r="E11" s="79">
        <f>DB!O78</f>
        <v>6</v>
      </c>
      <c r="F11" s="80" t="str">
        <f t="shared" si="0"/>
        <v>-</v>
      </c>
      <c r="G11" s="81">
        <f>DB!P78</f>
        <v>4</v>
      </c>
      <c r="H11" s="80" t="str">
        <f t="shared" si="1"/>
        <v/>
      </c>
      <c r="I11" s="79" t="str">
        <f>DB!R78</f>
        <v/>
      </c>
      <c r="J11" s="80" t="str">
        <f t="shared" si="2"/>
        <v/>
      </c>
      <c r="K11" s="82" t="str">
        <f>DB!S78</f>
        <v/>
      </c>
      <c r="L11" s="83" t="str">
        <f>DB!T78</f>
        <v>Schøn</v>
      </c>
    </row>
    <row r="12" spans="1:12" ht="13.5" customHeight="1" x14ac:dyDescent="0.15">
      <c r="A12" s="78" t="s">
        <v>65</v>
      </c>
      <c r="B12" s="79" t="str">
        <f>DB!A79</f>
        <v>Piquet</v>
      </c>
      <c r="C12" s="80" t="s">
        <v>20</v>
      </c>
      <c r="D12" s="81" t="str">
        <f>DB!B79</f>
        <v>Anfield</v>
      </c>
      <c r="E12" s="79">
        <f>DB!O79</f>
        <v>6</v>
      </c>
      <c r="F12" s="80" t="str">
        <f t="shared" si="0"/>
        <v>-</v>
      </c>
      <c r="G12" s="81">
        <f>DB!P79</f>
        <v>4</v>
      </c>
      <c r="H12" s="80" t="str">
        <f t="shared" si="1"/>
        <v/>
      </c>
      <c r="I12" s="79" t="str">
        <f>DB!R79</f>
        <v/>
      </c>
      <c r="J12" s="80" t="str">
        <f t="shared" si="2"/>
        <v/>
      </c>
      <c r="K12" s="82" t="str">
        <f>DB!S79</f>
        <v/>
      </c>
      <c r="L12" s="83" t="str">
        <f>DB!T79</f>
        <v>Piquet</v>
      </c>
    </row>
    <row r="13" spans="1:12" ht="13.5" customHeight="1" x14ac:dyDescent="0.15">
      <c r="A13" s="78" t="s">
        <v>66</v>
      </c>
      <c r="B13" s="79" t="str">
        <f>DB!A80</f>
        <v>Cork</v>
      </c>
      <c r="C13" s="80" t="s">
        <v>20</v>
      </c>
      <c r="D13" s="81" t="str">
        <f>DB!B80</f>
        <v>Magpies</v>
      </c>
      <c r="E13" s="79">
        <f>DB!O80</f>
        <v>8</v>
      </c>
      <c r="F13" s="80" t="str">
        <f t="shared" si="0"/>
        <v>-</v>
      </c>
      <c r="G13" s="81">
        <f>DB!P80</f>
        <v>7</v>
      </c>
      <c r="H13" s="80" t="str">
        <f t="shared" si="1"/>
        <v/>
      </c>
      <c r="I13" s="79" t="str">
        <f>DB!R80</f>
        <v/>
      </c>
      <c r="J13" s="80" t="str">
        <f t="shared" si="2"/>
        <v/>
      </c>
      <c r="K13" s="82" t="str">
        <f>DB!S80</f>
        <v/>
      </c>
      <c r="L13" s="83" t="str">
        <f>DB!T80</f>
        <v>Cork</v>
      </c>
    </row>
    <row r="14" spans="1:12" ht="13.5" customHeight="1" x14ac:dyDescent="0.15">
      <c r="A14" s="78" t="s">
        <v>67</v>
      </c>
      <c r="B14" s="79" t="str">
        <f>DB!A81</f>
        <v>Zico</v>
      </c>
      <c r="C14" s="80" t="s">
        <v>20</v>
      </c>
      <c r="D14" s="81" t="str">
        <f>DB!B81</f>
        <v>LPHJ</v>
      </c>
      <c r="E14" s="79">
        <f>DB!O81</f>
        <v>5</v>
      </c>
      <c r="F14" s="80" t="str">
        <f t="shared" si="0"/>
        <v>-</v>
      </c>
      <c r="G14" s="81">
        <f>DB!P81</f>
        <v>6</v>
      </c>
      <c r="H14" s="80" t="str">
        <f t="shared" si="1"/>
        <v/>
      </c>
      <c r="I14" s="79" t="str">
        <f>DB!R81</f>
        <v/>
      </c>
      <c r="J14" s="80" t="str">
        <f t="shared" si="2"/>
        <v/>
      </c>
      <c r="K14" s="82" t="str">
        <f>DB!S81</f>
        <v/>
      </c>
      <c r="L14" s="83" t="str">
        <f>DB!T81</f>
        <v>LPHJ</v>
      </c>
    </row>
    <row r="15" spans="1:12" ht="13.5" customHeight="1" x14ac:dyDescent="0.15">
      <c r="A15" s="78" t="s">
        <v>68</v>
      </c>
      <c r="B15" s="79" t="str">
        <f>DB!A82</f>
        <v>Håvard</v>
      </c>
      <c r="C15" s="80" t="s">
        <v>20</v>
      </c>
      <c r="D15" s="81" t="str">
        <f>DB!B82</f>
        <v>Cottee</v>
      </c>
      <c r="E15" s="79">
        <f>DB!O82</f>
        <v>6</v>
      </c>
      <c r="F15" s="80" t="str">
        <f t="shared" si="0"/>
        <v>-</v>
      </c>
      <c r="G15" s="81">
        <f>DB!P82</f>
        <v>5</v>
      </c>
      <c r="H15" s="80" t="str">
        <f t="shared" si="1"/>
        <v/>
      </c>
      <c r="I15" s="79" t="str">
        <f>DB!R82</f>
        <v/>
      </c>
      <c r="J15" s="80" t="str">
        <f t="shared" si="2"/>
        <v/>
      </c>
      <c r="K15" s="82" t="str">
        <f>DB!S82</f>
        <v/>
      </c>
      <c r="L15" s="83" t="str">
        <f>DB!T82</f>
        <v>Håvard</v>
      </c>
    </row>
    <row r="16" spans="1:12" ht="13.5" customHeight="1" x14ac:dyDescent="0.15">
      <c r="A16" s="78" t="s">
        <v>69</v>
      </c>
      <c r="B16" s="79" t="str">
        <f>DB!A83</f>
        <v>Gunners</v>
      </c>
      <c r="C16" s="80" t="s">
        <v>20</v>
      </c>
      <c r="D16" s="81" t="str">
        <f>DB!B83</f>
        <v>Sergio</v>
      </c>
      <c r="E16" s="79">
        <f>DB!O83</f>
        <v>5</v>
      </c>
      <c r="F16" s="80" t="str">
        <f t="shared" si="0"/>
        <v>-</v>
      </c>
      <c r="G16" s="81">
        <f>DB!P83</f>
        <v>5</v>
      </c>
      <c r="H16" s="80" t="str">
        <f t="shared" si="1"/>
        <v>,</v>
      </c>
      <c r="I16" s="79">
        <f>DB!R83</f>
        <v>5</v>
      </c>
      <c r="J16" s="80" t="str">
        <f t="shared" si="2"/>
        <v>-</v>
      </c>
      <c r="K16" s="82">
        <f>DB!S83</f>
        <v>6</v>
      </c>
      <c r="L16" s="83" t="str">
        <f>DB!T83</f>
        <v>Sergio</v>
      </c>
    </row>
    <row r="17" spans="1:12" ht="13.5" customHeight="1" x14ac:dyDescent="0.15">
      <c r="A17" s="78" t="s">
        <v>70</v>
      </c>
      <c r="B17" s="79" t="str">
        <f>DB!A84</f>
        <v>LUFCMOT</v>
      </c>
      <c r="C17" s="80" t="s">
        <v>20</v>
      </c>
      <c r="D17" s="81" t="str">
        <f>DB!B84</f>
        <v>Himbo</v>
      </c>
      <c r="E17" s="79">
        <f>DB!O84</f>
        <v>5</v>
      </c>
      <c r="F17" s="80" t="str">
        <f t="shared" si="0"/>
        <v>-</v>
      </c>
      <c r="G17" s="81">
        <f>DB!P84</f>
        <v>8</v>
      </c>
      <c r="H17" s="80" t="str">
        <f t="shared" si="1"/>
        <v/>
      </c>
      <c r="I17" s="79" t="str">
        <f>DB!R84</f>
        <v/>
      </c>
      <c r="J17" s="80" t="str">
        <f t="shared" si="2"/>
        <v/>
      </c>
      <c r="K17" s="82" t="str">
        <f>DB!S84</f>
        <v/>
      </c>
      <c r="L17" s="83" t="str">
        <f>DB!T84</f>
        <v>Himbo</v>
      </c>
    </row>
    <row r="18" spans="1:12" ht="13.5" customHeight="1" x14ac:dyDescent="0.15">
      <c r="A18" s="78" t="s">
        <v>89</v>
      </c>
      <c r="B18" s="79" t="str">
        <f>DB!A85</f>
        <v>Far</v>
      </c>
      <c r="C18" s="80" t="s">
        <v>20</v>
      </c>
      <c r="D18" s="81" t="str">
        <f>DB!B85</f>
        <v>Søknud</v>
      </c>
      <c r="E18" s="79">
        <f>DB!O85</f>
        <v>6</v>
      </c>
      <c r="F18" s="80" t="str">
        <f t="shared" si="0"/>
        <v>-</v>
      </c>
      <c r="G18" s="81">
        <f>DB!P85</f>
        <v>8</v>
      </c>
      <c r="H18" s="80" t="str">
        <f t="shared" si="1"/>
        <v/>
      </c>
      <c r="I18" s="79" t="str">
        <f>DB!R85</f>
        <v/>
      </c>
      <c r="J18" s="80" t="str">
        <f t="shared" si="2"/>
        <v/>
      </c>
      <c r="K18" s="82" t="str">
        <f>DB!S85</f>
        <v/>
      </c>
      <c r="L18" s="83" t="str">
        <f>DB!T85</f>
        <v>Søknud</v>
      </c>
    </row>
    <row r="19" spans="1:12" ht="13.5" customHeight="1" x14ac:dyDescent="0.15">
      <c r="A19" s="78" t="s">
        <v>90</v>
      </c>
      <c r="B19" s="79" t="str">
        <f>DB!A86</f>
        <v>Select</v>
      </c>
      <c r="C19" s="80" t="s">
        <v>20</v>
      </c>
      <c r="D19" s="81" t="str">
        <f>DB!B86</f>
        <v>Stoke</v>
      </c>
      <c r="E19" s="79">
        <f>DB!O86</f>
        <v>6</v>
      </c>
      <c r="F19" s="80" t="str">
        <f t="shared" si="0"/>
        <v>-</v>
      </c>
      <c r="G19" s="81">
        <f>DB!P86</f>
        <v>8</v>
      </c>
      <c r="H19" s="80" t="str">
        <f t="shared" si="1"/>
        <v/>
      </c>
      <c r="I19" s="79" t="str">
        <f>DB!R86</f>
        <v/>
      </c>
      <c r="J19" s="80" t="str">
        <f t="shared" si="2"/>
        <v/>
      </c>
      <c r="K19" s="82" t="str">
        <f>DB!S86</f>
        <v/>
      </c>
      <c r="L19" s="83" t="str">
        <f>DB!T86</f>
        <v>Stoke</v>
      </c>
    </row>
    <row r="20" spans="1:12" ht="13.5" customHeight="1" x14ac:dyDescent="0.15">
      <c r="A20" s="78" t="s">
        <v>91</v>
      </c>
      <c r="B20" s="79" t="str">
        <f>DB!A87</f>
        <v>Steam</v>
      </c>
      <c r="C20" s="80" t="s">
        <v>20</v>
      </c>
      <c r="D20" s="81" t="str">
        <f>DB!B87</f>
        <v>McCoist</v>
      </c>
      <c r="E20" s="79">
        <f>DB!O87</f>
        <v>7</v>
      </c>
      <c r="F20" s="80" t="str">
        <f t="shared" si="0"/>
        <v>-</v>
      </c>
      <c r="G20" s="81">
        <f>DB!P87</f>
        <v>8</v>
      </c>
      <c r="H20" s="80" t="str">
        <f t="shared" si="1"/>
        <v/>
      </c>
      <c r="I20" s="79" t="str">
        <f>DB!R87</f>
        <v/>
      </c>
      <c r="J20" s="80" t="str">
        <f t="shared" si="2"/>
        <v/>
      </c>
      <c r="K20" s="82" t="str">
        <f>DB!S87</f>
        <v/>
      </c>
      <c r="L20" s="83" t="str">
        <f>DB!T87</f>
        <v>McCoist</v>
      </c>
    </row>
    <row r="21" spans="1:12" ht="13.5" customHeight="1" x14ac:dyDescent="0.15">
      <c r="A21" s="78" t="s">
        <v>92</v>
      </c>
      <c r="B21" s="79" t="str">
        <f>DB!A88</f>
        <v>Lions</v>
      </c>
      <c r="C21" s="80" t="s">
        <v>20</v>
      </c>
      <c r="D21" s="81" t="str">
        <f>DB!B88</f>
        <v>Mauer</v>
      </c>
      <c r="E21" s="79">
        <f>DB!O88</f>
        <v>6</v>
      </c>
      <c r="F21" s="80" t="str">
        <f t="shared" si="0"/>
        <v>-</v>
      </c>
      <c r="G21" s="81">
        <f>DB!P88</f>
        <v>7</v>
      </c>
      <c r="H21" s="80" t="str">
        <f t="shared" si="1"/>
        <v/>
      </c>
      <c r="I21" s="79" t="str">
        <f>DB!R88</f>
        <v/>
      </c>
      <c r="J21" s="80" t="str">
        <f t="shared" si="2"/>
        <v/>
      </c>
      <c r="K21" s="82" t="str">
        <f>DB!S88</f>
        <v/>
      </c>
      <c r="L21" s="83" t="str">
        <f>DB!T88</f>
        <v>Mauer</v>
      </c>
    </row>
    <row r="22" spans="1:12" ht="13.5" customHeight="1" x14ac:dyDescent="0.15">
      <c r="A22" s="78" t="s">
        <v>93</v>
      </c>
      <c r="B22" s="79" t="str">
        <f>DB!A89</f>
        <v>Laplace</v>
      </c>
      <c r="C22" s="80" t="s">
        <v>20</v>
      </c>
      <c r="D22" s="81" t="str">
        <f>DB!B89</f>
        <v>Nemelig</v>
      </c>
      <c r="E22" s="79">
        <f>DB!O89</f>
        <v>7</v>
      </c>
      <c r="F22" s="80" t="str">
        <f t="shared" si="0"/>
        <v>-</v>
      </c>
      <c r="G22" s="81">
        <f>DB!P89</f>
        <v>5</v>
      </c>
      <c r="H22" s="80" t="str">
        <f t="shared" si="1"/>
        <v/>
      </c>
      <c r="I22" s="79" t="str">
        <f>DB!R89</f>
        <v/>
      </c>
      <c r="J22" s="80" t="str">
        <f t="shared" si="2"/>
        <v/>
      </c>
      <c r="K22" s="82" t="str">
        <f>DB!S89</f>
        <v/>
      </c>
      <c r="L22" s="83" t="str">
        <f>DB!T89</f>
        <v>Laplace</v>
      </c>
    </row>
    <row r="23" spans="1:12" ht="13.5" customHeight="1" x14ac:dyDescent="0.15">
      <c r="A23" s="78" t="s">
        <v>94</v>
      </c>
      <c r="B23" s="79" t="str">
        <f>DB!A90</f>
        <v>SPVK</v>
      </c>
      <c r="C23" s="80" t="s">
        <v>20</v>
      </c>
      <c r="D23" s="81" t="str">
        <f>DB!B90</f>
        <v>Sebjoh</v>
      </c>
      <c r="E23" s="79">
        <f>DB!O90</f>
        <v>7</v>
      </c>
      <c r="F23" s="80" t="str">
        <f t="shared" si="0"/>
        <v>-</v>
      </c>
      <c r="G23" s="81">
        <f>DB!P90</f>
        <v>7</v>
      </c>
      <c r="H23" s="80" t="str">
        <f t="shared" si="1"/>
        <v>,</v>
      </c>
      <c r="I23" s="79">
        <f>DB!R90</f>
        <v>6</v>
      </c>
      <c r="J23" s="80" t="str">
        <f t="shared" si="2"/>
        <v>-</v>
      </c>
      <c r="K23" s="82">
        <f>DB!S90</f>
        <v>8</v>
      </c>
      <c r="L23" s="83" t="str">
        <f>DB!T90</f>
        <v>Sebjoh</v>
      </c>
    </row>
    <row r="24" spans="1:12" ht="13.5" customHeight="1" x14ac:dyDescent="0.15">
      <c r="A24" s="78" t="s">
        <v>95</v>
      </c>
      <c r="B24" s="79" t="str">
        <f>DB!A91</f>
        <v>Nuser</v>
      </c>
      <c r="C24" s="80" t="s">
        <v>20</v>
      </c>
      <c r="D24" s="81" t="str">
        <f>DB!B91</f>
        <v>Tøfting</v>
      </c>
      <c r="E24" s="79">
        <f>DB!O91</f>
        <v>5</v>
      </c>
      <c r="F24" s="80" t="str">
        <f t="shared" si="0"/>
        <v>-</v>
      </c>
      <c r="G24" s="81">
        <f>DB!P91</f>
        <v>6</v>
      </c>
      <c r="H24" s="80" t="str">
        <f t="shared" si="1"/>
        <v/>
      </c>
      <c r="I24" s="79" t="str">
        <f>DB!R91</f>
        <v/>
      </c>
      <c r="J24" s="80" t="str">
        <f t="shared" si="2"/>
        <v/>
      </c>
      <c r="K24" s="82" t="str">
        <f>DB!S91</f>
        <v/>
      </c>
      <c r="L24" s="83" t="str">
        <f>DB!T91</f>
        <v>Tøfting</v>
      </c>
    </row>
    <row r="25" spans="1:12" ht="13.5" customHeight="1" x14ac:dyDescent="0.15">
      <c r="A25" s="78" t="s">
        <v>96</v>
      </c>
      <c r="B25" s="79" t="str">
        <f>DB!A92</f>
        <v>Arsenal</v>
      </c>
      <c r="C25" s="80" t="s">
        <v>20</v>
      </c>
      <c r="D25" s="81" t="str">
        <f>DB!B92</f>
        <v>Halvor</v>
      </c>
      <c r="E25" s="79">
        <f>DB!O92</f>
        <v>6</v>
      </c>
      <c r="F25" s="80" t="str">
        <f t="shared" si="0"/>
        <v>-</v>
      </c>
      <c r="G25" s="81">
        <f>DB!P92</f>
        <v>6</v>
      </c>
      <c r="H25" s="80" t="str">
        <f t="shared" si="1"/>
        <v>,</v>
      </c>
      <c r="I25" s="79">
        <f>DB!R92</f>
        <v>7</v>
      </c>
      <c r="J25" s="80" t="str">
        <f t="shared" si="2"/>
        <v>-</v>
      </c>
      <c r="K25" s="82">
        <f>DB!S92</f>
        <v>6</v>
      </c>
      <c r="L25" s="83" t="str">
        <f>DB!T92</f>
        <v>Arsenal</v>
      </c>
    </row>
    <row r="26" spans="1:12" ht="13.5" customHeight="1" x14ac:dyDescent="0.15">
      <c r="A26" s="78" t="s">
        <v>97</v>
      </c>
      <c r="B26" s="79" t="str">
        <f>DB!A93</f>
        <v>Chelsea</v>
      </c>
      <c r="C26" s="80" t="s">
        <v>20</v>
      </c>
      <c r="D26" s="81" t="str">
        <f>DB!B93</f>
        <v>Livpool</v>
      </c>
      <c r="E26" s="79">
        <f>DB!O93</f>
        <v>5</v>
      </c>
      <c r="F26" s="80" t="str">
        <f t="shared" si="0"/>
        <v>-</v>
      </c>
      <c r="G26" s="81">
        <f>DB!P93</f>
        <v>6</v>
      </c>
      <c r="H26" s="80" t="str">
        <f t="shared" si="1"/>
        <v/>
      </c>
      <c r="I26" s="79" t="str">
        <f>DB!R93</f>
        <v/>
      </c>
      <c r="J26" s="80" t="str">
        <f t="shared" si="2"/>
        <v/>
      </c>
      <c r="K26" s="82" t="str">
        <f>DB!S93</f>
        <v/>
      </c>
      <c r="L26" s="83" t="str">
        <f>DB!T93</f>
        <v>Livpool</v>
      </c>
    </row>
    <row r="27" spans="1:12" ht="13.5" customHeight="1" x14ac:dyDescent="0.15">
      <c r="A27" s="78" t="s">
        <v>98</v>
      </c>
      <c r="B27" s="79" t="str">
        <f>DB!A94</f>
        <v>Benbo</v>
      </c>
      <c r="C27" s="80" t="s">
        <v>20</v>
      </c>
      <c r="D27" s="81" t="str">
        <f>DB!B94</f>
        <v>Agger</v>
      </c>
      <c r="E27" s="79">
        <f>DB!O94</f>
        <v>6</v>
      </c>
      <c r="F27" s="80" t="str">
        <f t="shared" si="0"/>
        <v>-</v>
      </c>
      <c r="G27" s="81">
        <f>DB!P94</f>
        <v>7</v>
      </c>
      <c r="H27" s="80" t="str">
        <f t="shared" si="1"/>
        <v/>
      </c>
      <c r="I27" s="79" t="str">
        <f>DB!R94</f>
        <v/>
      </c>
      <c r="J27" s="80" t="str">
        <f t="shared" si="2"/>
        <v/>
      </c>
      <c r="K27" s="82" t="str">
        <f>DB!S94</f>
        <v/>
      </c>
      <c r="L27" s="83" t="str">
        <f>DB!T94</f>
        <v>Agger</v>
      </c>
    </row>
    <row r="28" spans="1:12" ht="13.5" customHeight="1" x14ac:dyDescent="0.15">
      <c r="A28" s="78" t="s">
        <v>99</v>
      </c>
      <c r="B28" s="79" t="str">
        <f>DB!A95</f>
        <v>Frydkær</v>
      </c>
      <c r="C28" s="80" t="s">
        <v>20</v>
      </c>
      <c r="D28" s="81" t="str">
        <f>DB!B95</f>
        <v>MFP</v>
      </c>
      <c r="E28" s="79">
        <f>DB!O95</f>
        <v>8</v>
      </c>
      <c r="F28" s="80" t="str">
        <f t="shared" si="0"/>
        <v>-</v>
      </c>
      <c r="G28" s="81">
        <f>DB!P95</f>
        <v>6</v>
      </c>
      <c r="H28" s="80" t="str">
        <f t="shared" si="1"/>
        <v/>
      </c>
      <c r="I28" s="79" t="str">
        <f>DB!R95</f>
        <v/>
      </c>
      <c r="J28" s="80" t="str">
        <f t="shared" si="2"/>
        <v/>
      </c>
      <c r="K28" s="82" t="str">
        <f>DB!S95</f>
        <v/>
      </c>
      <c r="L28" s="83" t="str">
        <f>DB!T95</f>
        <v>Frydkær</v>
      </c>
    </row>
    <row r="29" spans="1:12" ht="13.5" customHeight="1" x14ac:dyDescent="0.15">
      <c r="A29" s="78" t="s">
        <v>100</v>
      </c>
      <c r="B29" s="79" t="str">
        <f>DB!A96</f>
        <v>Culopip</v>
      </c>
      <c r="C29" s="80" t="s">
        <v>20</v>
      </c>
      <c r="D29" s="81" t="str">
        <f>DB!B96</f>
        <v>Fox</v>
      </c>
      <c r="E29" s="79">
        <f>DB!O96</f>
        <v>8</v>
      </c>
      <c r="F29" s="80" t="str">
        <f t="shared" si="0"/>
        <v>-</v>
      </c>
      <c r="G29" s="81">
        <f>DB!P96</f>
        <v>6</v>
      </c>
      <c r="H29" s="80" t="str">
        <f t="shared" si="1"/>
        <v/>
      </c>
      <c r="I29" s="79" t="str">
        <f>DB!R96</f>
        <v/>
      </c>
      <c r="J29" s="80" t="str">
        <f t="shared" si="2"/>
        <v/>
      </c>
      <c r="K29" s="82" t="str">
        <f>DB!S96</f>
        <v/>
      </c>
      <c r="L29" s="83" t="str">
        <f>DB!T96</f>
        <v>Culopip</v>
      </c>
    </row>
    <row r="30" spans="1:12" ht="13.5" customHeight="1" x14ac:dyDescent="0.15">
      <c r="A30" s="78" t="s">
        <v>101</v>
      </c>
      <c r="B30" s="79" t="str">
        <f>DB!A97</f>
        <v>Idskov</v>
      </c>
      <c r="C30" s="80" t="s">
        <v>20</v>
      </c>
      <c r="D30" s="81" t="str">
        <f>DB!B97</f>
        <v>Hede</v>
      </c>
      <c r="E30" s="79">
        <f>DB!O97</f>
        <v>8</v>
      </c>
      <c r="F30" s="80" t="str">
        <f t="shared" si="0"/>
        <v>-</v>
      </c>
      <c r="G30" s="81">
        <f>DB!P97</f>
        <v>6</v>
      </c>
      <c r="H30" s="80" t="str">
        <f t="shared" si="1"/>
        <v/>
      </c>
      <c r="I30" s="79" t="str">
        <f>DB!R97</f>
        <v/>
      </c>
      <c r="J30" s="80" t="str">
        <f t="shared" si="2"/>
        <v/>
      </c>
      <c r="K30" s="82" t="str">
        <f>DB!S97</f>
        <v/>
      </c>
      <c r="L30" s="83" t="str">
        <f>DB!T97</f>
        <v>Idskov</v>
      </c>
    </row>
    <row r="31" spans="1:12" ht="13.5" customHeight="1" x14ac:dyDescent="0.15">
      <c r="A31" s="78" t="s">
        <v>102</v>
      </c>
      <c r="B31" s="79" t="str">
        <f>DB!A98</f>
        <v>Kailua</v>
      </c>
      <c r="C31" s="80" t="s">
        <v>20</v>
      </c>
      <c r="D31" s="81" t="str">
        <f>DB!B98</f>
        <v>Percy</v>
      </c>
      <c r="E31" s="79">
        <f>DB!O98</f>
        <v>7</v>
      </c>
      <c r="F31" s="80" t="str">
        <f t="shared" si="0"/>
        <v>-</v>
      </c>
      <c r="G31" s="81">
        <f>DB!P98</f>
        <v>8</v>
      </c>
      <c r="H31" s="80" t="str">
        <f t="shared" si="1"/>
        <v/>
      </c>
      <c r="I31" s="79" t="str">
        <f>DB!R98</f>
        <v/>
      </c>
      <c r="J31" s="80" t="str">
        <f t="shared" si="2"/>
        <v/>
      </c>
      <c r="K31" s="82" t="str">
        <f>DB!S98</f>
        <v/>
      </c>
      <c r="L31" s="83" t="str">
        <f>DB!T98</f>
        <v>Percy</v>
      </c>
    </row>
    <row r="32" spans="1:12" ht="13.5" customHeight="1" thickBot="1" x14ac:dyDescent="0.2">
      <c r="A32" s="84" t="s">
        <v>103</v>
      </c>
      <c r="B32" s="85" t="str">
        <f>DB!A99</f>
        <v>Tynde</v>
      </c>
      <c r="C32" s="86" t="s">
        <v>20</v>
      </c>
      <c r="D32" s="87" t="str">
        <f>DB!B99</f>
        <v>IANRUSH</v>
      </c>
      <c r="E32" s="85">
        <f>DB!O99</f>
        <v>6</v>
      </c>
      <c r="F32" s="86" t="str">
        <f t="shared" si="0"/>
        <v>-</v>
      </c>
      <c r="G32" s="87">
        <f>DB!P99</f>
        <v>6</v>
      </c>
      <c r="H32" s="86" t="str">
        <f t="shared" si="1"/>
        <v>,</v>
      </c>
      <c r="I32" s="85">
        <f>DB!R99</f>
        <v>6</v>
      </c>
      <c r="J32" s="86" t="str">
        <f t="shared" si="2"/>
        <v>-</v>
      </c>
      <c r="K32" s="88">
        <f>DB!S99</f>
        <v>7</v>
      </c>
      <c r="L32" s="72" t="str">
        <f>DB!T99</f>
        <v>IANRUSH</v>
      </c>
    </row>
    <row r="33" spans="1:12" ht="13.5" customHeight="1" thickTop="1" x14ac:dyDescent="0.15">
      <c r="A33" s="229" t="s">
        <v>104</v>
      </c>
      <c r="B33" s="230"/>
      <c r="C33" s="230"/>
      <c r="D33" s="231"/>
      <c r="E33" s="89"/>
      <c r="F33" s="89"/>
      <c r="G33" s="89"/>
      <c r="H33" s="89"/>
      <c r="I33" s="89"/>
      <c r="J33" s="89"/>
      <c r="K33" s="89"/>
    </row>
    <row r="34" spans="1:12" ht="13.5" customHeight="1" thickBot="1" x14ac:dyDescent="0.2">
      <c r="A34" s="202"/>
      <c r="B34" s="203"/>
      <c r="C34" s="203"/>
      <c r="D34" s="204"/>
      <c r="E34" s="89"/>
      <c r="F34" s="89"/>
      <c r="G34" s="89"/>
      <c r="H34" s="89"/>
      <c r="I34" s="89"/>
      <c r="J34" s="89"/>
      <c r="K34" s="89"/>
    </row>
    <row r="35" spans="1:12" ht="13.5" customHeight="1" thickTop="1" x14ac:dyDescent="0.15">
      <c r="A35" s="73" t="s">
        <v>58</v>
      </c>
      <c r="B35" s="74" t="str">
        <f>DB!A100</f>
        <v>Flinca</v>
      </c>
      <c r="C35" s="75" t="s">
        <v>20</v>
      </c>
      <c r="D35" s="77" t="str">
        <f>DB!B100</f>
        <v>Harry</v>
      </c>
      <c r="E35" s="80"/>
      <c r="F35" s="80"/>
      <c r="G35" s="80"/>
      <c r="H35" s="80"/>
      <c r="I35" s="80"/>
      <c r="J35" s="80"/>
      <c r="K35" s="80"/>
    </row>
    <row r="36" spans="1:12" ht="13.5" customHeight="1" thickBot="1" x14ac:dyDescent="0.2">
      <c r="A36" s="84" t="s">
        <v>91</v>
      </c>
      <c r="B36" s="85" t="str">
        <f>DB!A101</f>
        <v>Futte</v>
      </c>
      <c r="C36" s="86" t="s">
        <v>20</v>
      </c>
      <c r="D36" s="88" t="str">
        <f>DB!B101</f>
        <v>ÅZÆTZØW</v>
      </c>
      <c r="E36" s="80"/>
      <c r="F36" s="80"/>
      <c r="G36" s="80"/>
      <c r="H36" s="80"/>
      <c r="I36" s="80"/>
      <c r="J36" s="80"/>
      <c r="K36" s="80"/>
    </row>
    <row r="37" spans="1:12" ht="13.5" customHeight="1" thickTop="1" x14ac:dyDescent="0.15">
      <c r="A37" s="216" t="str">
        <f>IF(AND(L5&lt;&gt;"",L6&lt;&gt;"",L7&lt;&gt;"",L8&lt;&gt;"",L9&lt;&gt;"",L10&lt;&gt;"",L11&lt;&gt;"",L12&lt;&gt;"",L13&lt;&gt;"",L14&lt;&gt;"",L15&lt;&gt;"",L16&lt;&gt;"",L17&lt;&gt;"",L18&lt;&gt;"",L19&lt;&gt;"",L20&lt;&gt;"",L21&lt;&gt;"",L22&lt;&gt;"",L23&lt;&gt;"",L24&lt;&gt;"",L25&lt;&gt;"",L26&lt;&gt;"",L27&lt;&gt;"",L28&lt;&gt;"",L29&lt;&gt;"",L30&lt;&gt;"",L31&lt;&gt;"",L32&lt;&gt;""),"2. runde starter i uge 20","")</f>
        <v/>
      </c>
      <c r="B37" s="216"/>
      <c r="C37" s="216"/>
      <c r="D37" s="216"/>
      <c r="E37" s="90"/>
      <c r="F37" s="90"/>
      <c r="G37" s="90"/>
      <c r="H37" s="90"/>
      <c r="I37" s="90"/>
      <c r="J37" s="90"/>
      <c r="K37" s="90"/>
      <c r="L37" s="90"/>
    </row>
    <row r="38" spans="1:12" ht="13.5" customHeight="1" x14ac:dyDescent="0.15">
      <c r="A38" s="217"/>
      <c r="B38" s="217"/>
      <c r="C38" s="217"/>
      <c r="D38" s="217"/>
      <c r="E38" s="90"/>
      <c r="F38" s="90"/>
      <c r="G38" s="90"/>
      <c r="H38" s="90"/>
      <c r="I38" s="90"/>
      <c r="J38" s="90"/>
      <c r="K38" s="90"/>
      <c r="L38" s="90"/>
    </row>
  </sheetData>
  <sheetProtection sheet="1" objects="1" scenarios="1"/>
  <mergeCells count="6">
    <mergeCell ref="A37:D38"/>
    <mergeCell ref="A3:K4"/>
    <mergeCell ref="A1:K2"/>
    <mergeCell ref="L1:L2"/>
    <mergeCell ref="L3:L4"/>
    <mergeCell ref="A33:D34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9EEE-5269-4EA3-9786-3FFBFB196739}">
  <sheetPr>
    <pageSetUpPr fitToPage="1"/>
  </sheetPr>
  <dimension ref="A1:P38"/>
  <sheetViews>
    <sheetView showGridLines="0" zoomScale="91" workbookViewId="0">
      <selection sqref="A1:O2"/>
    </sheetView>
  </sheetViews>
  <sheetFormatPr defaultColWidth="9.16796875" defaultRowHeight="12.75" x14ac:dyDescent="0.15"/>
  <cols>
    <col min="1" max="1" width="3.50390625" style="71" customWidth="1"/>
    <col min="2" max="2" width="14.5625" style="71" customWidth="1"/>
    <col min="3" max="3" width="1.6171875" style="71" customWidth="1"/>
    <col min="4" max="4" width="14.5625" style="71" customWidth="1"/>
    <col min="5" max="5" width="2.96484375" style="71" customWidth="1"/>
    <col min="6" max="6" width="1.6171875" style="71" customWidth="1"/>
    <col min="7" max="7" width="2.96484375" style="71" customWidth="1"/>
    <col min="8" max="8" width="1.6171875" style="71" customWidth="1"/>
    <col min="9" max="9" width="2.96484375" style="71" customWidth="1"/>
    <col min="10" max="10" width="1.6171875" style="71" customWidth="1"/>
    <col min="11" max="11" width="2.96484375" style="71" customWidth="1"/>
    <col min="12" max="12" width="1.6171875" style="71" customWidth="1"/>
    <col min="13" max="13" width="2.96484375" style="71" customWidth="1"/>
    <col min="14" max="14" width="1.6171875" style="71" customWidth="1"/>
    <col min="15" max="15" width="2.96484375" style="71" customWidth="1"/>
    <col min="16" max="16" width="14.5625" style="71" customWidth="1"/>
    <col min="17" max="16384" width="9.16796875" style="71"/>
  </cols>
  <sheetData>
    <row r="1" spans="1:16" ht="13.5" customHeight="1" x14ac:dyDescent="0.15">
      <c r="A1" s="223" t="str">
        <f>CONCATENATE("Liga Pokalen ",DB!B1)</f>
        <v>Liga Pokalen 2026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5"/>
    </row>
    <row r="2" spans="1:16" ht="13.5" customHeight="1" thickBot="1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6"/>
    </row>
    <row r="3" spans="1:16" ht="13.5" customHeight="1" thickTop="1" x14ac:dyDescent="0.15">
      <c r="A3" s="218" t="str">
        <f>CONCATENATE("1. runde - Resultater, Uge ",DB!B2)</f>
        <v>1. runde - Resultater, Uge 17</v>
      </c>
      <c r="B3" s="200"/>
      <c r="C3" s="200"/>
      <c r="D3" s="200"/>
      <c r="E3" s="200"/>
      <c r="F3" s="200"/>
      <c r="G3" s="200"/>
      <c r="H3" s="219"/>
      <c r="I3" s="219"/>
      <c r="J3" s="219"/>
      <c r="K3" s="219"/>
      <c r="L3" s="219"/>
      <c r="M3" s="219"/>
      <c r="N3" s="219"/>
      <c r="O3" s="220"/>
      <c r="P3" s="227" t="s">
        <v>88</v>
      </c>
    </row>
    <row r="4" spans="1:16" ht="13.5" customHeight="1" thickBot="1" x14ac:dyDescent="0.2">
      <c r="A4" s="202"/>
      <c r="B4" s="203"/>
      <c r="C4" s="203"/>
      <c r="D4" s="203"/>
      <c r="E4" s="203"/>
      <c r="F4" s="203"/>
      <c r="G4" s="203"/>
      <c r="H4" s="221"/>
      <c r="I4" s="221"/>
      <c r="J4" s="221"/>
      <c r="K4" s="221"/>
      <c r="L4" s="221"/>
      <c r="M4" s="221"/>
      <c r="N4" s="221"/>
      <c r="O4" s="222"/>
      <c r="P4" s="228"/>
    </row>
    <row r="5" spans="1:16" ht="13.5" customHeight="1" thickTop="1" x14ac:dyDescent="0.15">
      <c r="A5" s="73" t="s">
        <v>58</v>
      </c>
      <c r="B5" s="74" t="str">
        <f>DB!A72</f>
        <v>Canary</v>
      </c>
      <c r="C5" s="75" t="s">
        <v>20</v>
      </c>
      <c r="D5" s="76" t="str">
        <f>DB!B72</f>
        <v>Kudsken</v>
      </c>
      <c r="E5" s="74">
        <f>DB!O72</f>
        <v>6</v>
      </c>
      <c r="F5" s="75" t="str">
        <f t="shared" ref="F5:F32" si="0">IF(E5&lt;&gt;"","-","")</f>
        <v>-</v>
      </c>
      <c r="G5" s="76">
        <f>DB!P72</f>
        <v>4</v>
      </c>
      <c r="H5" s="75" t="str">
        <f t="shared" ref="H5:H32" si="1">IF(I5&lt;&gt;"",",","")</f>
        <v/>
      </c>
      <c r="I5" s="74" t="str">
        <f>DB!R72</f>
        <v/>
      </c>
      <c r="J5" s="75" t="str">
        <f t="shared" ref="J5:J32" si="2">IF(I5&lt;&gt;"","-","")</f>
        <v/>
      </c>
      <c r="K5" s="76" t="str">
        <f>DB!S72</f>
        <v/>
      </c>
      <c r="L5" s="75" t="str">
        <f t="shared" ref="L5:L32" si="3">IF(M5&lt;&gt;"",",","")</f>
        <v/>
      </c>
      <c r="M5" s="74" t="str">
        <f>IF('1. Division'!CG14=13,DB!U72,"")</f>
        <v/>
      </c>
      <c r="N5" s="75" t="str">
        <f t="shared" ref="N5:N32" si="4">IF(M5&lt;&gt;"","-","")</f>
        <v/>
      </c>
      <c r="O5" s="77" t="str">
        <f>IF('1. Division'!CG14=13,DB!W72,"")</f>
        <v/>
      </c>
      <c r="P5" s="70" t="str">
        <f>IF('1. Division'!CG14=13,DB!Y72,DB!T72)</f>
        <v>Canary</v>
      </c>
    </row>
    <row r="6" spans="1:16" ht="13.5" customHeight="1" x14ac:dyDescent="0.15">
      <c r="A6" s="78" t="s">
        <v>59</v>
      </c>
      <c r="B6" s="79" t="str">
        <f>DB!A73</f>
        <v>Anderup</v>
      </c>
      <c r="C6" s="80" t="s">
        <v>20</v>
      </c>
      <c r="D6" s="81" t="str">
        <f>DB!B73</f>
        <v>United</v>
      </c>
      <c r="E6" s="79">
        <f>DB!O73</f>
        <v>6</v>
      </c>
      <c r="F6" s="80" t="str">
        <f t="shared" si="0"/>
        <v>-</v>
      </c>
      <c r="G6" s="81">
        <f>DB!P73</f>
        <v>8</v>
      </c>
      <c r="H6" s="80" t="str">
        <f t="shared" si="1"/>
        <v/>
      </c>
      <c r="I6" s="79" t="str">
        <f>DB!R73</f>
        <v/>
      </c>
      <c r="J6" s="80" t="str">
        <f t="shared" si="2"/>
        <v/>
      </c>
      <c r="K6" s="81" t="str">
        <f>DB!S73</f>
        <v/>
      </c>
      <c r="L6" s="80" t="str">
        <f t="shared" si="3"/>
        <v/>
      </c>
      <c r="M6" s="79" t="str">
        <f>IF('1. Division'!CG14=13,DB!U73,"")</f>
        <v/>
      </c>
      <c r="N6" s="80" t="str">
        <f t="shared" si="4"/>
        <v/>
      </c>
      <c r="O6" s="82" t="str">
        <f>IF('1. Division'!CG14=13,DB!W73,"")</f>
        <v/>
      </c>
      <c r="P6" s="83" t="str">
        <f>IF('1. Division'!CG14=13,DB!Y73,DB!T73)</f>
        <v>United</v>
      </c>
    </row>
    <row r="7" spans="1:16" ht="13.5" customHeight="1" x14ac:dyDescent="0.15">
      <c r="A7" s="78" t="s">
        <v>60</v>
      </c>
      <c r="B7" s="79" t="str">
        <f>DB!A74</f>
        <v>Højgård</v>
      </c>
      <c r="C7" s="80" t="s">
        <v>20</v>
      </c>
      <c r="D7" s="81" t="str">
        <f>DB!B74</f>
        <v>Randers</v>
      </c>
      <c r="E7" s="79">
        <f>DB!O74</f>
        <v>6</v>
      </c>
      <c r="F7" s="80" t="str">
        <f t="shared" si="0"/>
        <v>-</v>
      </c>
      <c r="G7" s="81">
        <f>DB!P74</f>
        <v>5</v>
      </c>
      <c r="H7" s="80" t="str">
        <f t="shared" si="1"/>
        <v/>
      </c>
      <c r="I7" s="79" t="str">
        <f>DB!R74</f>
        <v/>
      </c>
      <c r="J7" s="80" t="str">
        <f t="shared" si="2"/>
        <v/>
      </c>
      <c r="K7" s="81" t="str">
        <f>DB!S74</f>
        <v/>
      </c>
      <c r="L7" s="80" t="str">
        <f t="shared" si="3"/>
        <v/>
      </c>
      <c r="M7" s="79" t="str">
        <f>IF('1. Division'!CG14=13,DB!U74,"")</f>
        <v/>
      </c>
      <c r="N7" s="80" t="str">
        <f t="shared" si="4"/>
        <v/>
      </c>
      <c r="O7" s="82" t="str">
        <f>IF('1. Division'!CG14=13,DB!W74,"")</f>
        <v/>
      </c>
      <c r="P7" s="83" t="str">
        <f>IF('1. Division'!CG14=13,DB!Y74,DB!T74)</f>
        <v>Højgård</v>
      </c>
    </row>
    <row r="8" spans="1:16" ht="13.5" customHeight="1" x14ac:dyDescent="0.15">
      <c r="A8" s="78" t="s">
        <v>61</v>
      </c>
      <c r="B8" s="79" t="str">
        <f>DB!A75</f>
        <v>Degnen</v>
      </c>
      <c r="C8" s="80" t="s">
        <v>20</v>
      </c>
      <c r="D8" s="81" t="str">
        <f>DB!B75</f>
        <v>brula</v>
      </c>
      <c r="E8" s="79">
        <f>DB!O75</f>
        <v>7</v>
      </c>
      <c r="F8" s="80" t="str">
        <f t="shared" si="0"/>
        <v>-</v>
      </c>
      <c r="G8" s="81">
        <f>DB!P75</f>
        <v>5</v>
      </c>
      <c r="H8" s="80" t="str">
        <f t="shared" si="1"/>
        <v/>
      </c>
      <c r="I8" s="79" t="str">
        <f>DB!R75</f>
        <v/>
      </c>
      <c r="J8" s="80" t="str">
        <f t="shared" si="2"/>
        <v/>
      </c>
      <c r="K8" s="81" t="str">
        <f>DB!S75</f>
        <v/>
      </c>
      <c r="L8" s="80" t="str">
        <f t="shared" si="3"/>
        <v/>
      </c>
      <c r="M8" s="79" t="str">
        <f>IF('1. Division'!CG14=13,DB!U75,"")</f>
        <v/>
      </c>
      <c r="N8" s="80" t="str">
        <f t="shared" si="4"/>
        <v/>
      </c>
      <c r="O8" s="82" t="str">
        <f>IF('1. Division'!CG14=13,DB!W75,"")</f>
        <v/>
      </c>
      <c r="P8" s="83" t="str">
        <f>IF('1. Division'!CG14=13,DB!Y75,DB!T75)</f>
        <v>Degnen</v>
      </c>
    </row>
    <row r="9" spans="1:16" ht="13.5" customHeight="1" x14ac:dyDescent="0.15">
      <c r="A9" s="78" t="s">
        <v>62</v>
      </c>
      <c r="B9" s="79" t="str">
        <f>DB!A76</f>
        <v>Kinks</v>
      </c>
      <c r="C9" s="80" t="s">
        <v>20</v>
      </c>
      <c r="D9" s="81" t="str">
        <f>DB!B76</f>
        <v>Murer</v>
      </c>
      <c r="E9" s="79">
        <f>DB!O76</f>
        <v>6</v>
      </c>
      <c r="F9" s="80" t="str">
        <f t="shared" si="0"/>
        <v>-</v>
      </c>
      <c r="G9" s="81">
        <f>DB!P76</f>
        <v>5</v>
      </c>
      <c r="H9" s="80" t="str">
        <f t="shared" si="1"/>
        <v/>
      </c>
      <c r="I9" s="79" t="str">
        <f>DB!R76</f>
        <v/>
      </c>
      <c r="J9" s="80" t="str">
        <f t="shared" si="2"/>
        <v/>
      </c>
      <c r="K9" s="81" t="str">
        <f>DB!S76</f>
        <v/>
      </c>
      <c r="L9" s="80" t="str">
        <f t="shared" si="3"/>
        <v/>
      </c>
      <c r="M9" s="79" t="str">
        <f>IF('1. Division'!CG14=13,DB!U76,"")</f>
        <v/>
      </c>
      <c r="N9" s="80" t="str">
        <f t="shared" si="4"/>
        <v/>
      </c>
      <c r="O9" s="82" t="str">
        <f>IF('1. Division'!CG14=13,DB!W76,"")</f>
        <v/>
      </c>
      <c r="P9" s="83" t="str">
        <f>IF('1. Division'!CG14=13,DB!Y76,DB!T76)</f>
        <v>Kinks</v>
      </c>
    </row>
    <row r="10" spans="1:16" ht="13.5" customHeight="1" x14ac:dyDescent="0.15">
      <c r="A10" s="78" t="s">
        <v>63</v>
      </c>
      <c r="B10" s="79" t="str">
        <f>DB!A77</f>
        <v>Lucky</v>
      </c>
      <c r="C10" s="80" t="s">
        <v>20</v>
      </c>
      <c r="D10" s="81" t="str">
        <f>DB!B77</f>
        <v>Forest</v>
      </c>
      <c r="E10" s="79">
        <f>DB!O77</f>
        <v>6</v>
      </c>
      <c r="F10" s="80" t="str">
        <f t="shared" si="0"/>
        <v>-</v>
      </c>
      <c r="G10" s="81">
        <f>DB!P77</f>
        <v>6</v>
      </c>
      <c r="H10" s="80" t="str">
        <f t="shared" si="1"/>
        <v>,</v>
      </c>
      <c r="I10" s="79">
        <f>DB!R77</f>
        <v>6</v>
      </c>
      <c r="J10" s="80" t="str">
        <f t="shared" si="2"/>
        <v>-</v>
      </c>
      <c r="K10" s="81">
        <f>DB!S77</f>
        <v>6</v>
      </c>
      <c r="L10" s="80" t="str">
        <f t="shared" si="3"/>
        <v>,</v>
      </c>
      <c r="M10" s="79">
        <f>IF('1. Division'!CG14=13,DB!U77,"")</f>
        <v>7</v>
      </c>
      <c r="N10" s="80" t="str">
        <f t="shared" si="4"/>
        <v>-</v>
      </c>
      <c r="O10" s="82">
        <f>IF('1. Division'!CG14=13,DB!W77,"")</f>
        <v>7</v>
      </c>
      <c r="P10" s="83" t="str">
        <f>IF('1. Division'!CG14=13,DB!Y77,DB!T77)</f>
        <v/>
      </c>
    </row>
    <row r="11" spans="1:16" ht="13.5" customHeight="1" x14ac:dyDescent="0.15">
      <c r="A11" s="78" t="s">
        <v>64</v>
      </c>
      <c r="B11" s="79" t="str">
        <f>DB!A78</f>
        <v>Schøn</v>
      </c>
      <c r="C11" s="80" t="s">
        <v>20</v>
      </c>
      <c r="D11" s="81" t="str">
        <f>DB!B78</f>
        <v>Nielsen</v>
      </c>
      <c r="E11" s="79">
        <f>DB!O78</f>
        <v>6</v>
      </c>
      <c r="F11" s="80" t="str">
        <f t="shared" si="0"/>
        <v>-</v>
      </c>
      <c r="G11" s="81">
        <f>DB!P78</f>
        <v>4</v>
      </c>
      <c r="H11" s="80" t="str">
        <f t="shared" si="1"/>
        <v/>
      </c>
      <c r="I11" s="79" t="str">
        <f>DB!R78</f>
        <v/>
      </c>
      <c r="J11" s="80" t="str">
        <f t="shared" si="2"/>
        <v/>
      </c>
      <c r="K11" s="81" t="str">
        <f>DB!S78</f>
        <v/>
      </c>
      <c r="L11" s="80" t="str">
        <f t="shared" si="3"/>
        <v/>
      </c>
      <c r="M11" s="79" t="str">
        <f>IF('1. Division'!CG14=13,DB!U78,"")</f>
        <v/>
      </c>
      <c r="N11" s="80" t="str">
        <f t="shared" si="4"/>
        <v/>
      </c>
      <c r="O11" s="82" t="str">
        <f>IF('1. Division'!CG14=13,DB!W78,"")</f>
        <v/>
      </c>
      <c r="P11" s="83" t="str">
        <f>IF('1. Division'!CG14=13,DB!Y78,DB!T78)</f>
        <v>Schøn</v>
      </c>
    </row>
    <row r="12" spans="1:16" ht="13.5" customHeight="1" x14ac:dyDescent="0.15">
      <c r="A12" s="78" t="s">
        <v>65</v>
      </c>
      <c r="B12" s="79" t="str">
        <f>DB!A79</f>
        <v>Piquet</v>
      </c>
      <c r="C12" s="80" t="s">
        <v>20</v>
      </c>
      <c r="D12" s="81" t="str">
        <f>DB!B79</f>
        <v>Anfield</v>
      </c>
      <c r="E12" s="79">
        <f>DB!O79</f>
        <v>6</v>
      </c>
      <c r="F12" s="80" t="str">
        <f t="shared" si="0"/>
        <v>-</v>
      </c>
      <c r="G12" s="81">
        <f>DB!P79</f>
        <v>4</v>
      </c>
      <c r="H12" s="80" t="str">
        <f t="shared" si="1"/>
        <v/>
      </c>
      <c r="I12" s="79" t="str">
        <f>DB!R79</f>
        <v/>
      </c>
      <c r="J12" s="80" t="str">
        <f t="shared" si="2"/>
        <v/>
      </c>
      <c r="K12" s="81" t="str">
        <f>DB!S79</f>
        <v/>
      </c>
      <c r="L12" s="80" t="str">
        <f t="shared" si="3"/>
        <v/>
      </c>
      <c r="M12" s="79" t="str">
        <f>IF('1. Division'!CG14=13,DB!U79,"")</f>
        <v/>
      </c>
      <c r="N12" s="80" t="str">
        <f t="shared" si="4"/>
        <v/>
      </c>
      <c r="O12" s="82" t="str">
        <f>IF('1. Division'!CG14=13,DB!W79,"")</f>
        <v/>
      </c>
      <c r="P12" s="83" t="str">
        <f>IF('1. Division'!CG14=13,DB!Y79,DB!T79)</f>
        <v>Piquet</v>
      </c>
    </row>
    <row r="13" spans="1:16" ht="13.5" customHeight="1" x14ac:dyDescent="0.15">
      <c r="A13" s="78" t="s">
        <v>66</v>
      </c>
      <c r="B13" s="79" t="str">
        <f>DB!A80</f>
        <v>Cork</v>
      </c>
      <c r="C13" s="80" t="s">
        <v>20</v>
      </c>
      <c r="D13" s="81" t="str">
        <f>DB!B80</f>
        <v>Magpies</v>
      </c>
      <c r="E13" s="79">
        <f>DB!O80</f>
        <v>8</v>
      </c>
      <c r="F13" s="80" t="str">
        <f t="shared" si="0"/>
        <v>-</v>
      </c>
      <c r="G13" s="81">
        <f>DB!P80</f>
        <v>7</v>
      </c>
      <c r="H13" s="80" t="str">
        <f t="shared" si="1"/>
        <v/>
      </c>
      <c r="I13" s="79" t="str">
        <f>DB!R80</f>
        <v/>
      </c>
      <c r="J13" s="80" t="str">
        <f t="shared" si="2"/>
        <v/>
      </c>
      <c r="K13" s="81" t="str">
        <f>DB!S80</f>
        <v/>
      </c>
      <c r="L13" s="80" t="str">
        <f t="shared" si="3"/>
        <v/>
      </c>
      <c r="M13" s="79" t="str">
        <f>IF('1. Division'!CG14=13,DB!U80,"")</f>
        <v/>
      </c>
      <c r="N13" s="80" t="str">
        <f t="shared" si="4"/>
        <v/>
      </c>
      <c r="O13" s="82" t="str">
        <f>IF('1. Division'!CG14=13,DB!W80,"")</f>
        <v/>
      </c>
      <c r="P13" s="83" t="str">
        <f>IF('1. Division'!CG14=13,DB!Y80,DB!T80)</f>
        <v>Cork</v>
      </c>
    </row>
    <row r="14" spans="1:16" ht="13.5" customHeight="1" x14ac:dyDescent="0.15">
      <c r="A14" s="78" t="s">
        <v>67</v>
      </c>
      <c r="B14" s="79" t="str">
        <f>DB!A81</f>
        <v>Zico</v>
      </c>
      <c r="C14" s="80" t="s">
        <v>20</v>
      </c>
      <c r="D14" s="81" t="str">
        <f>DB!B81</f>
        <v>LPHJ</v>
      </c>
      <c r="E14" s="79">
        <f>DB!O81</f>
        <v>5</v>
      </c>
      <c r="F14" s="80" t="str">
        <f t="shared" si="0"/>
        <v>-</v>
      </c>
      <c r="G14" s="81">
        <f>DB!P81</f>
        <v>6</v>
      </c>
      <c r="H14" s="80" t="str">
        <f t="shared" si="1"/>
        <v/>
      </c>
      <c r="I14" s="79" t="str">
        <f>DB!R81</f>
        <v/>
      </c>
      <c r="J14" s="80" t="str">
        <f t="shared" si="2"/>
        <v/>
      </c>
      <c r="K14" s="81" t="str">
        <f>DB!S81</f>
        <v/>
      </c>
      <c r="L14" s="80" t="str">
        <f t="shared" si="3"/>
        <v/>
      </c>
      <c r="M14" s="79" t="str">
        <f>IF('1. Division'!CG14=13,DB!U81,"")</f>
        <v/>
      </c>
      <c r="N14" s="80" t="str">
        <f t="shared" si="4"/>
        <v/>
      </c>
      <c r="O14" s="82" t="str">
        <f>IF('1. Division'!CG14=13,DB!W81,"")</f>
        <v/>
      </c>
      <c r="P14" s="83" t="str">
        <f>IF('1. Division'!CG14=13,DB!Y81,DB!T81)</f>
        <v>LPHJ</v>
      </c>
    </row>
    <row r="15" spans="1:16" ht="13.5" customHeight="1" x14ac:dyDescent="0.15">
      <c r="A15" s="78" t="s">
        <v>68</v>
      </c>
      <c r="B15" s="79" t="str">
        <f>DB!A82</f>
        <v>Håvard</v>
      </c>
      <c r="C15" s="80" t="s">
        <v>20</v>
      </c>
      <c r="D15" s="81" t="str">
        <f>DB!B82</f>
        <v>Cottee</v>
      </c>
      <c r="E15" s="79">
        <f>DB!O82</f>
        <v>6</v>
      </c>
      <c r="F15" s="80" t="str">
        <f t="shared" si="0"/>
        <v>-</v>
      </c>
      <c r="G15" s="81">
        <f>DB!P82</f>
        <v>5</v>
      </c>
      <c r="H15" s="80" t="str">
        <f t="shared" si="1"/>
        <v/>
      </c>
      <c r="I15" s="79" t="str">
        <f>DB!R82</f>
        <v/>
      </c>
      <c r="J15" s="80" t="str">
        <f t="shared" si="2"/>
        <v/>
      </c>
      <c r="K15" s="81" t="str">
        <f>DB!S82</f>
        <v/>
      </c>
      <c r="L15" s="80" t="str">
        <f t="shared" si="3"/>
        <v/>
      </c>
      <c r="M15" s="79" t="str">
        <f>IF('1. Division'!CG14=13,DB!U82,"")</f>
        <v/>
      </c>
      <c r="N15" s="80" t="str">
        <f t="shared" si="4"/>
        <v/>
      </c>
      <c r="O15" s="82" t="str">
        <f>IF('1. Division'!CG14=13,DB!W82,"")</f>
        <v/>
      </c>
      <c r="P15" s="83" t="str">
        <f>IF('1. Division'!CG14=13,DB!Y82,DB!T82)</f>
        <v>Håvard</v>
      </c>
    </row>
    <row r="16" spans="1:16" ht="13.5" customHeight="1" x14ac:dyDescent="0.15">
      <c r="A16" s="78" t="s">
        <v>69</v>
      </c>
      <c r="B16" s="79" t="str">
        <f>DB!A83</f>
        <v>Gunners</v>
      </c>
      <c r="C16" s="80" t="s">
        <v>20</v>
      </c>
      <c r="D16" s="81" t="str">
        <f>DB!B83</f>
        <v>Sergio</v>
      </c>
      <c r="E16" s="79">
        <f>DB!O83</f>
        <v>5</v>
      </c>
      <c r="F16" s="80" t="str">
        <f t="shared" si="0"/>
        <v>-</v>
      </c>
      <c r="G16" s="81">
        <f>DB!P83</f>
        <v>5</v>
      </c>
      <c r="H16" s="80" t="str">
        <f t="shared" si="1"/>
        <v>,</v>
      </c>
      <c r="I16" s="79">
        <f>DB!R83</f>
        <v>5</v>
      </c>
      <c r="J16" s="80" t="str">
        <f t="shared" si="2"/>
        <v>-</v>
      </c>
      <c r="K16" s="81">
        <f>DB!S83</f>
        <v>6</v>
      </c>
      <c r="L16" s="80" t="str">
        <f t="shared" si="3"/>
        <v/>
      </c>
      <c r="M16" s="79" t="str">
        <f>IF('1. Division'!CG14=13,DB!U83,"")</f>
        <v/>
      </c>
      <c r="N16" s="80" t="str">
        <f t="shared" si="4"/>
        <v/>
      </c>
      <c r="O16" s="82" t="str">
        <f>IF('1. Division'!CG14=13,DB!W83,"")</f>
        <v/>
      </c>
      <c r="P16" s="83" t="str">
        <f>IF('1. Division'!CG14=13,DB!Y83,DB!T83)</f>
        <v>Sergio</v>
      </c>
    </row>
    <row r="17" spans="1:16" ht="13.5" customHeight="1" x14ac:dyDescent="0.15">
      <c r="A17" s="78" t="s">
        <v>70</v>
      </c>
      <c r="B17" s="79" t="str">
        <f>DB!A84</f>
        <v>LUFCMOT</v>
      </c>
      <c r="C17" s="80" t="s">
        <v>20</v>
      </c>
      <c r="D17" s="81" t="str">
        <f>DB!B84</f>
        <v>Himbo</v>
      </c>
      <c r="E17" s="79">
        <f>DB!O84</f>
        <v>5</v>
      </c>
      <c r="F17" s="80" t="str">
        <f t="shared" si="0"/>
        <v>-</v>
      </c>
      <c r="G17" s="81">
        <f>DB!P84</f>
        <v>8</v>
      </c>
      <c r="H17" s="80" t="str">
        <f t="shared" si="1"/>
        <v/>
      </c>
      <c r="I17" s="79" t="str">
        <f>DB!R84</f>
        <v/>
      </c>
      <c r="J17" s="80" t="str">
        <f t="shared" si="2"/>
        <v/>
      </c>
      <c r="K17" s="81" t="str">
        <f>DB!S84</f>
        <v/>
      </c>
      <c r="L17" s="80" t="str">
        <f t="shared" si="3"/>
        <v/>
      </c>
      <c r="M17" s="79" t="str">
        <f>IF('1. Division'!CG14=13,DB!U84,"")</f>
        <v/>
      </c>
      <c r="N17" s="80" t="str">
        <f t="shared" si="4"/>
        <v/>
      </c>
      <c r="O17" s="82" t="str">
        <f>IF('1. Division'!CG14=13,DB!W84,"")</f>
        <v/>
      </c>
      <c r="P17" s="83" t="str">
        <f>IF('1. Division'!CG14=13,DB!Y84,DB!T84)</f>
        <v>Himbo</v>
      </c>
    </row>
    <row r="18" spans="1:16" ht="13.5" customHeight="1" x14ac:dyDescent="0.15">
      <c r="A18" s="78" t="s">
        <v>89</v>
      </c>
      <c r="B18" s="79" t="str">
        <f>DB!A85</f>
        <v>Far</v>
      </c>
      <c r="C18" s="80" t="s">
        <v>20</v>
      </c>
      <c r="D18" s="81" t="str">
        <f>DB!B85</f>
        <v>Søknud</v>
      </c>
      <c r="E18" s="79">
        <f>DB!O85</f>
        <v>6</v>
      </c>
      <c r="F18" s="80" t="str">
        <f t="shared" si="0"/>
        <v>-</v>
      </c>
      <c r="G18" s="81">
        <f>DB!P85</f>
        <v>8</v>
      </c>
      <c r="H18" s="80" t="str">
        <f t="shared" si="1"/>
        <v/>
      </c>
      <c r="I18" s="79" t="str">
        <f>DB!R85</f>
        <v/>
      </c>
      <c r="J18" s="80" t="str">
        <f t="shared" si="2"/>
        <v/>
      </c>
      <c r="K18" s="81" t="str">
        <f>DB!S85</f>
        <v/>
      </c>
      <c r="L18" s="80" t="str">
        <f t="shared" si="3"/>
        <v/>
      </c>
      <c r="M18" s="79" t="str">
        <f>IF('1. Division'!CG14=13,DB!U85,"")</f>
        <v/>
      </c>
      <c r="N18" s="80" t="str">
        <f t="shared" si="4"/>
        <v/>
      </c>
      <c r="O18" s="82" t="str">
        <f>IF('1. Division'!CG14=13,DB!W85,"")</f>
        <v/>
      </c>
      <c r="P18" s="83" t="str">
        <f>IF('1. Division'!CG14=13,DB!Y85,DB!T85)</f>
        <v>Søknud</v>
      </c>
    </row>
    <row r="19" spans="1:16" ht="13.5" customHeight="1" x14ac:dyDescent="0.15">
      <c r="A19" s="78" t="s">
        <v>90</v>
      </c>
      <c r="B19" s="79" t="str">
        <f>DB!A86</f>
        <v>Select</v>
      </c>
      <c r="C19" s="80" t="s">
        <v>20</v>
      </c>
      <c r="D19" s="81" t="str">
        <f>DB!B86</f>
        <v>Stoke</v>
      </c>
      <c r="E19" s="79">
        <f>DB!O86</f>
        <v>6</v>
      </c>
      <c r="F19" s="80" t="str">
        <f t="shared" si="0"/>
        <v>-</v>
      </c>
      <c r="G19" s="81">
        <f>DB!P86</f>
        <v>8</v>
      </c>
      <c r="H19" s="80" t="str">
        <f t="shared" si="1"/>
        <v/>
      </c>
      <c r="I19" s="79" t="str">
        <f>DB!R86</f>
        <v/>
      </c>
      <c r="J19" s="80" t="str">
        <f t="shared" si="2"/>
        <v/>
      </c>
      <c r="K19" s="81" t="str">
        <f>DB!S86</f>
        <v/>
      </c>
      <c r="L19" s="80" t="str">
        <f t="shared" si="3"/>
        <v/>
      </c>
      <c r="M19" s="79" t="str">
        <f>IF('1. Division'!CG14=13,DB!U86,"")</f>
        <v/>
      </c>
      <c r="N19" s="80" t="str">
        <f t="shared" si="4"/>
        <v/>
      </c>
      <c r="O19" s="82" t="str">
        <f>IF('1. Division'!CG14=13,DB!W86,"")</f>
        <v/>
      </c>
      <c r="P19" s="83" t="str">
        <f>IF('1. Division'!CG14=13,DB!Y86,DB!T86)</f>
        <v>Stoke</v>
      </c>
    </row>
    <row r="20" spans="1:16" ht="13.5" customHeight="1" x14ac:dyDescent="0.15">
      <c r="A20" s="78" t="s">
        <v>91</v>
      </c>
      <c r="B20" s="79" t="str">
        <f>DB!A87</f>
        <v>Steam</v>
      </c>
      <c r="C20" s="80" t="s">
        <v>20</v>
      </c>
      <c r="D20" s="81" t="str">
        <f>DB!B87</f>
        <v>McCoist</v>
      </c>
      <c r="E20" s="79">
        <f>DB!O87</f>
        <v>7</v>
      </c>
      <c r="F20" s="80" t="str">
        <f t="shared" si="0"/>
        <v>-</v>
      </c>
      <c r="G20" s="81">
        <f>DB!P87</f>
        <v>8</v>
      </c>
      <c r="H20" s="80" t="str">
        <f t="shared" si="1"/>
        <v/>
      </c>
      <c r="I20" s="79" t="str">
        <f>DB!R87</f>
        <v/>
      </c>
      <c r="J20" s="80" t="str">
        <f t="shared" si="2"/>
        <v/>
      </c>
      <c r="K20" s="81" t="str">
        <f>DB!S87</f>
        <v/>
      </c>
      <c r="L20" s="80" t="str">
        <f t="shared" si="3"/>
        <v/>
      </c>
      <c r="M20" s="79" t="str">
        <f>IF('1. Division'!CG14=13,DB!U87,"")</f>
        <v/>
      </c>
      <c r="N20" s="80" t="str">
        <f t="shared" si="4"/>
        <v/>
      </c>
      <c r="O20" s="82" t="str">
        <f>IF('1. Division'!CG14=13,DB!W87,"")</f>
        <v/>
      </c>
      <c r="P20" s="83" t="str">
        <f>IF('1. Division'!CG14=13,DB!Y87,DB!T87)</f>
        <v>McCoist</v>
      </c>
    </row>
    <row r="21" spans="1:16" ht="13.5" customHeight="1" x14ac:dyDescent="0.15">
      <c r="A21" s="78" t="s">
        <v>92</v>
      </c>
      <c r="B21" s="79" t="str">
        <f>DB!A88</f>
        <v>Lions</v>
      </c>
      <c r="C21" s="80" t="s">
        <v>20</v>
      </c>
      <c r="D21" s="81" t="str">
        <f>DB!B88</f>
        <v>Mauer</v>
      </c>
      <c r="E21" s="79">
        <f>DB!O88</f>
        <v>6</v>
      </c>
      <c r="F21" s="80" t="str">
        <f t="shared" si="0"/>
        <v>-</v>
      </c>
      <c r="G21" s="81">
        <f>DB!P88</f>
        <v>7</v>
      </c>
      <c r="H21" s="80" t="str">
        <f t="shared" si="1"/>
        <v/>
      </c>
      <c r="I21" s="79" t="str">
        <f>DB!R88</f>
        <v/>
      </c>
      <c r="J21" s="80" t="str">
        <f t="shared" si="2"/>
        <v/>
      </c>
      <c r="K21" s="81" t="str">
        <f>DB!S88</f>
        <v/>
      </c>
      <c r="L21" s="80" t="str">
        <f t="shared" si="3"/>
        <v/>
      </c>
      <c r="M21" s="79" t="str">
        <f>IF('1. Division'!CG14=13,DB!U88,"")</f>
        <v/>
      </c>
      <c r="N21" s="80" t="str">
        <f t="shared" si="4"/>
        <v/>
      </c>
      <c r="O21" s="82" t="str">
        <f>IF('1. Division'!CG14=13,DB!W88,"")</f>
        <v/>
      </c>
      <c r="P21" s="83" t="str">
        <f>IF('1. Division'!CG14=13,DB!Y88,DB!T88)</f>
        <v>Mauer</v>
      </c>
    </row>
    <row r="22" spans="1:16" ht="13.5" customHeight="1" x14ac:dyDescent="0.15">
      <c r="A22" s="78" t="s">
        <v>93</v>
      </c>
      <c r="B22" s="79" t="str">
        <f>DB!A89</f>
        <v>Laplace</v>
      </c>
      <c r="C22" s="80" t="s">
        <v>20</v>
      </c>
      <c r="D22" s="81" t="str">
        <f>DB!B89</f>
        <v>Nemelig</v>
      </c>
      <c r="E22" s="79">
        <f>DB!O89</f>
        <v>7</v>
      </c>
      <c r="F22" s="80" t="str">
        <f t="shared" si="0"/>
        <v>-</v>
      </c>
      <c r="G22" s="81">
        <f>DB!P89</f>
        <v>5</v>
      </c>
      <c r="H22" s="80" t="str">
        <f t="shared" si="1"/>
        <v/>
      </c>
      <c r="I22" s="79" t="str">
        <f>DB!R89</f>
        <v/>
      </c>
      <c r="J22" s="80" t="str">
        <f t="shared" si="2"/>
        <v/>
      </c>
      <c r="K22" s="81" t="str">
        <f>DB!S89</f>
        <v/>
      </c>
      <c r="L22" s="80" t="str">
        <f t="shared" si="3"/>
        <v/>
      </c>
      <c r="M22" s="79" t="str">
        <f>IF('1. Division'!CG14=13,DB!U89,"")</f>
        <v/>
      </c>
      <c r="N22" s="80" t="str">
        <f t="shared" si="4"/>
        <v/>
      </c>
      <c r="O22" s="82" t="str">
        <f>IF('1. Division'!CG14=13,DB!W89,"")</f>
        <v/>
      </c>
      <c r="P22" s="83" t="str">
        <f>IF('1. Division'!CG14=13,DB!Y89,DB!T89)</f>
        <v>Laplace</v>
      </c>
    </row>
    <row r="23" spans="1:16" ht="13.5" customHeight="1" x14ac:dyDescent="0.15">
      <c r="A23" s="78" t="s">
        <v>94</v>
      </c>
      <c r="B23" s="79" t="str">
        <f>DB!A90</f>
        <v>SPVK</v>
      </c>
      <c r="C23" s="80" t="s">
        <v>20</v>
      </c>
      <c r="D23" s="81" t="str">
        <f>DB!B90</f>
        <v>Sebjoh</v>
      </c>
      <c r="E23" s="79">
        <f>DB!O90</f>
        <v>7</v>
      </c>
      <c r="F23" s="80" t="str">
        <f t="shared" si="0"/>
        <v>-</v>
      </c>
      <c r="G23" s="81">
        <f>DB!P90</f>
        <v>7</v>
      </c>
      <c r="H23" s="80" t="str">
        <f t="shared" si="1"/>
        <v>,</v>
      </c>
      <c r="I23" s="79">
        <f>DB!R90</f>
        <v>6</v>
      </c>
      <c r="J23" s="80" t="str">
        <f t="shared" si="2"/>
        <v>-</v>
      </c>
      <c r="K23" s="81">
        <f>DB!S90</f>
        <v>8</v>
      </c>
      <c r="L23" s="80" t="str">
        <f t="shared" si="3"/>
        <v/>
      </c>
      <c r="M23" s="79" t="str">
        <f>IF('1. Division'!CG14=13,DB!U90,"")</f>
        <v/>
      </c>
      <c r="N23" s="80" t="str">
        <f t="shared" si="4"/>
        <v/>
      </c>
      <c r="O23" s="82" t="str">
        <f>IF('1. Division'!CG14=13,DB!W90,"")</f>
        <v/>
      </c>
      <c r="P23" s="83" t="str">
        <f>IF('1. Division'!CG14=13,DB!Y90,DB!T90)</f>
        <v>Sebjoh</v>
      </c>
    </row>
    <row r="24" spans="1:16" ht="13.5" customHeight="1" x14ac:dyDescent="0.15">
      <c r="A24" s="78" t="s">
        <v>95</v>
      </c>
      <c r="B24" s="79" t="str">
        <f>DB!A91</f>
        <v>Nuser</v>
      </c>
      <c r="C24" s="80" t="s">
        <v>20</v>
      </c>
      <c r="D24" s="81" t="str">
        <f>DB!B91</f>
        <v>Tøfting</v>
      </c>
      <c r="E24" s="79">
        <f>DB!O91</f>
        <v>5</v>
      </c>
      <c r="F24" s="80" t="str">
        <f t="shared" si="0"/>
        <v>-</v>
      </c>
      <c r="G24" s="81">
        <f>DB!P91</f>
        <v>6</v>
      </c>
      <c r="H24" s="80" t="str">
        <f t="shared" si="1"/>
        <v/>
      </c>
      <c r="I24" s="79" t="str">
        <f>DB!R91</f>
        <v/>
      </c>
      <c r="J24" s="80" t="str">
        <f t="shared" si="2"/>
        <v/>
      </c>
      <c r="K24" s="81" t="str">
        <f>DB!S91</f>
        <v/>
      </c>
      <c r="L24" s="80" t="str">
        <f t="shared" si="3"/>
        <v/>
      </c>
      <c r="M24" s="79" t="str">
        <f>IF('1. Division'!CG14=13,DB!U91,"")</f>
        <v/>
      </c>
      <c r="N24" s="80" t="str">
        <f t="shared" si="4"/>
        <v/>
      </c>
      <c r="O24" s="82" t="str">
        <f>IF('1. Division'!CG14=13,DB!W91,"")</f>
        <v/>
      </c>
      <c r="P24" s="83" t="str">
        <f>IF('1. Division'!CG14=13,DB!Y91,DB!T91)</f>
        <v>Tøfting</v>
      </c>
    </row>
    <row r="25" spans="1:16" ht="13.5" customHeight="1" x14ac:dyDescent="0.15">
      <c r="A25" s="78" t="s">
        <v>96</v>
      </c>
      <c r="B25" s="79" t="str">
        <f>DB!A92</f>
        <v>Arsenal</v>
      </c>
      <c r="C25" s="80" t="s">
        <v>20</v>
      </c>
      <c r="D25" s="81" t="str">
        <f>DB!B92</f>
        <v>Halvor</v>
      </c>
      <c r="E25" s="79">
        <f>DB!O92</f>
        <v>6</v>
      </c>
      <c r="F25" s="80" t="str">
        <f t="shared" si="0"/>
        <v>-</v>
      </c>
      <c r="G25" s="81">
        <f>DB!P92</f>
        <v>6</v>
      </c>
      <c r="H25" s="80" t="str">
        <f t="shared" si="1"/>
        <v>,</v>
      </c>
      <c r="I25" s="79">
        <f>DB!R92</f>
        <v>7</v>
      </c>
      <c r="J25" s="80" t="str">
        <f t="shared" si="2"/>
        <v>-</v>
      </c>
      <c r="K25" s="81">
        <f>DB!S92</f>
        <v>6</v>
      </c>
      <c r="L25" s="80" t="str">
        <f t="shared" si="3"/>
        <v/>
      </c>
      <c r="M25" s="79" t="str">
        <f>IF('1. Division'!CG14=13,DB!U92,"")</f>
        <v/>
      </c>
      <c r="N25" s="80" t="str">
        <f t="shared" si="4"/>
        <v/>
      </c>
      <c r="O25" s="82" t="str">
        <f>IF('1. Division'!CG14=13,DB!W92,"")</f>
        <v/>
      </c>
      <c r="P25" s="83" t="str">
        <f>IF('1. Division'!CG14=13,DB!Y92,DB!T92)</f>
        <v>Arsenal</v>
      </c>
    </row>
    <row r="26" spans="1:16" ht="13.5" customHeight="1" x14ac:dyDescent="0.15">
      <c r="A26" s="78" t="s">
        <v>97</v>
      </c>
      <c r="B26" s="79" t="str">
        <f>DB!A93</f>
        <v>Chelsea</v>
      </c>
      <c r="C26" s="80" t="s">
        <v>20</v>
      </c>
      <c r="D26" s="81" t="str">
        <f>DB!B93</f>
        <v>Livpool</v>
      </c>
      <c r="E26" s="79">
        <f>DB!O93</f>
        <v>5</v>
      </c>
      <c r="F26" s="80" t="str">
        <f t="shared" si="0"/>
        <v>-</v>
      </c>
      <c r="G26" s="81">
        <f>DB!P93</f>
        <v>6</v>
      </c>
      <c r="H26" s="80" t="str">
        <f t="shared" si="1"/>
        <v/>
      </c>
      <c r="I26" s="79" t="str">
        <f>DB!R93</f>
        <v/>
      </c>
      <c r="J26" s="80" t="str">
        <f t="shared" si="2"/>
        <v/>
      </c>
      <c r="K26" s="81" t="str">
        <f>DB!S93</f>
        <v/>
      </c>
      <c r="L26" s="80" t="str">
        <f t="shared" si="3"/>
        <v/>
      </c>
      <c r="M26" s="79" t="str">
        <f>IF('1. Division'!CG14=13,DB!U93,"")</f>
        <v/>
      </c>
      <c r="N26" s="80" t="str">
        <f t="shared" si="4"/>
        <v/>
      </c>
      <c r="O26" s="82" t="str">
        <f>IF('1. Division'!CG14=13,DB!W93,"")</f>
        <v/>
      </c>
      <c r="P26" s="83" t="str">
        <f>IF('1. Division'!CG14=13,DB!Y93,DB!T93)</f>
        <v>Livpool</v>
      </c>
    </row>
    <row r="27" spans="1:16" ht="13.5" customHeight="1" x14ac:dyDescent="0.15">
      <c r="A27" s="78" t="s">
        <v>98</v>
      </c>
      <c r="B27" s="79" t="str">
        <f>DB!A94</f>
        <v>Benbo</v>
      </c>
      <c r="C27" s="80" t="s">
        <v>20</v>
      </c>
      <c r="D27" s="81" t="str">
        <f>DB!B94</f>
        <v>Agger</v>
      </c>
      <c r="E27" s="79">
        <f>DB!O94</f>
        <v>6</v>
      </c>
      <c r="F27" s="80" t="str">
        <f t="shared" si="0"/>
        <v>-</v>
      </c>
      <c r="G27" s="81">
        <f>DB!P94</f>
        <v>7</v>
      </c>
      <c r="H27" s="80" t="str">
        <f t="shared" si="1"/>
        <v/>
      </c>
      <c r="I27" s="79" t="str">
        <f>DB!R94</f>
        <v/>
      </c>
      <c r="J27" s="80" t="str">
        <f t="shared" si="2"/>
        <v/>
      </c>
      <c r="K27" s="81" t="str">
        <f>DB!S94</f>
        <v/>
      </c>
      <c r="L27" s="80" t="str">
        <f t="shared" si="3"/>
        <v/>
      </c>
      <c r="M27" s="79" t="str">
        <f>IF('1. Division'!CG14=13,DB!U94,"")</f>
        <v/>
      </c>
      <c r="N27" s="80" t="str">
        <f t="shared" si="4"/>
        <v/>
      </c>
      <c r="O27" s="82" t="str">
        <f>IF('1. Division'!CG14=13,DB!W94,"")</f>
        <v/>
      </c>
      <c r="P27" s="83" t="str">
        <f>IF('1. Division'!CG14=13,DB!Y94,DB!T94)</f>
        <v>Agger</v>
      </c>
    </row>
    <row r="28" spans="1:16" ht="13.5" customHeight="1" x14ac:dyDescent="0.15">
      <c r="A28" s="78" t="s">
        <v>99</v>
      </c>
      <c r="B28" s="79" t="str">
        <f>DB!A95</f>
        <v>Frydkær</v>
      </c>
      <c r="C28" s="80" t="s">
        <v>20</v>
      </c>
      <c r="D28" s="81" t="str">
        <f>DB!B95</f>
        <v>MFP</v>
      </c>
      <c r="E28" s="79">
        <f>DB!O95</f>
        <v>8</v>
      </c>
      <c r="F28" s="80" t="str">
        <f t="shared" si="0"/>
        <v>-</v>
      </c>
      <c r="G28" s="81">
        <f>DB!P95</f>
        <v>6</v>
      </c>
      <c r="H28" s="80" t="str">
        <f t="shared" si="1"/>
        <v/>
      </c>
      <c r="I28" s="79" t="str">
        <f>DB!R95</f>
        <v/>
      </c>
      <c r="J28" s="80" t="str">
        <f t="shared" si="2"/>
        <v/>
      </c>
      <c r="K28" s="81" t="str">
        <f>DB!S95</f>
        <v/>
      </c>
      <c r="L28" s="80" t="str">
        <f t="shared" si="3"/>
        <v/>
      </c>
      <c r="M28" s="79" t="str">
        <f>IF('1. Division'!CG14=13,DB!U95,"")</f>
        <v/>
      </c>
      <c r="N28" s="80" t="str">
        <f t="shared" si="4"/>
        <v/>
      </c>
      <c r="O28" s="82" t="str">
        <f>IF('1. Division'!CG14=13,DB!W95,"")</f>
        <v/>
      </c>
      <c r="P28" s="83" t="str">
        <f>IF('1. Division'!CG14=13,DB!Y95,DB!T95)</f>
        <v>Frydkær</v>
      </c>
    </row>
    <row r="29" spans="1:16" ht="13.5" customHeight="1" x14ac:dyDescent="0.15">
      <c r="A29" s="78" t="s">
        <v>100</v>
      </c>
      <c r="B29" s="79" t="str">
        <f>DB!A96</f>
        <v>Culopip</v>
      </c>
      <c r="C29" s="80" t="s">
        <v>20</v>
      </c>
      <c r="D29" s="81" t="str">
        <f>DB!B96</f>
        <v>Fox</v>
      </c>
      <c r="E29" s="79">
        <f>DB!O96</f>
        <v>8</v>
      </c>
      <c r="F29" s="80" t="str">
        <f t="shared" si="0"/>
        <v>-</v>
      </c>
      <c r="G29" s="81">
        <f>DB!P96</f>
        <v>6</v>
      </c>
      <c r="H29" s="80" t="str">
        <f t="shared" si="1"/>
        <v/>
      </c>
      <c r="I29" s="79" t="str">
        <f>DB!R96</f>
        <v/>
      </c>
      <c r="J29" s="80" t="str">
        <f t="shared" si="2"/>
        <v/>
      </c>
      <c r="K29" s="81" t="str">
        <f>DB!S96</f>
        <v/>
      </c>
      <c r="L29" s="80" t="str">
        <f t="shared" si="3"/>
        <v/>
      </c>
      <c r="M29" s="79" t="str">
        <f>IF('1. Division'!CG14=13,DB!U96,"")</f>
        <v/>
      </c>
      <c r="N29" s="80" t="str">
        <f t="shared" si="4"/>
        <v/>
      </c>
      <c r="O29" s="82" t="str">
        <f>IF('1. Division'!CG14=13,DB!W96,"")</f>
        <v/>
      </c>
      <c r="P29" s="83" t="str">
        <f>IF('1. Division'!CG14=13,DB!Y96,DB!T96)</f>
        <v>Culopip</v>
      </c>
    </row>
    <row r="30" spans="1:16" ht="13.5" customHeight="1" x14ac:dyDescent="0.15">
      <c r="A30" s="78" t="s">
        <v>101</v>
      </c>
      <c r="B30" s="79" t="str">
        <f>DB!A97</f>
        <v>Idskov</v>
      </c>
      <c r="C30" s="80" t="s">
        <v>20</v>
      </c>
      <c r="D30" s="81" t="str">
        <f>DB!B97</f>
        <v>Hede</v>
      </c>
      <c r="E30" s="79">
        <f>DB!O97</f>
        <v>8</v>
      </c>
      <c r="F30" s="80" t="str">
        <f t="shared" si="0"/>
        <v>-</v>
      </c>
      <c r="G30" s="81">
        <f>DB!P97</f>
        <v>6</v>
      </c>
      <c r="H30" s="80" t="str">
        <f t="shared" si="1"/>
        <v/>
      </c>
      <c r="I30" s="79" t="str">
        <f>DB!R97</f>
        <v/>
      </c>
      <c r="J30" s="80" t="str">
        <f t="shared" si="2"/>
        <v/>
      </c>
      <c r="K30" s="81" t="str">
        <f>DB!S97</f>
        <v/>
      </c>
      <c r="L30" s="80" t="str">
        <f t="shared" si="3"/>
        <v/>
      </c>
      <c r="M30" s="79" t="str">
        <f>IF('1. Division'!CG14=13,DB!U97,"")</f>
        <v/>
      </c>
      <c r="N30" s="80" t="str">
        <f t="shared" si="4"/>
        <v/>
      </c>
      <c r="O30" s="82" t="str">
        <f>IF('1. Division'!CG14=13,DB!W97,"")</f>
        <v/>
      </c>
      <c r="P30" s="83" t="str">
        <f>IF('1. Division'!CG14=13,DB!Y97,DB!T97)</f>
        <v>Idskov</v>
      </c>
    </row>
    <row r="31" spans="1:16" ht="13.5" customHeight="1" x14ac:dyDescent="0.15">
      <c r="A31" s="78" t="s">
        <v>102</v>
      </c>
      <c r="B31" s="79" t="str">
        <f>DB!A98</f>
        <v>Kailua</v>
      </c>
      <c r="C31" s="80" t="s">
        <v>20</v>
      </c>
      <c r="D31" s="81" t="str">
        <f>DB!B98</f>
        <v>Percy</v>
      </c>
      <c r="E31" s="79">
        <f>DB!O98</f>
        <v>7</v>
      </c>
      <c r="F31" s="80" t="str">
        <f t="shared" si="0"/>
        <v>-</v>
      </c>
      <c r="G31" s="81">
        <f>DB!P98</f>
        <v>8</v>
      </c>
      <c r="H31" s="80" t="str">
        <f t="shared" si="1"/>
        <v/>
      </c>
      <c r="I31" s="79" t="str">
        <f>DB!R98</f>
        <v/>
      </c>
      <c r="J31" s="80" t="str">
        <f t="shared" si="2"/>
        <v/>
      </c>
      <c r="K31" s="81" t="str">
        <f>DB!S98</f>
        <v/>
      </c>
      <c r="L31" s="80" t="str">
        <f t="shared" si="3"/>
        <v/>
      </c>
      <c r="M31" s="79" t="str">
        <f>IF('1. Division'!CG14=13,DB!U98,"")</f>
        <v/>
      </c>
      <c r="N31" s="80" t="str">
        <f t="shared" si="4"/>
        <v/>
      </c>
      <c r="O31" s="82" t="str">
        <f>IF('1. Division'!CG14=13,DB!W98,"")</f>
        <v/>
      </c>
      <c r="P31" s="83" t="str">
        <f>IF('1. Division'!CG14=13,DB!Y98,DB!T98)</f>
        <v>Percy</v>
      </c>
    </row>
    <row r="32" spans="1:16" ht="13.5" customHeight="1" thickBot="1" x14ac:dyDescent="0.2">
      <c r="A32" s="84" t="s">
        <v>103</v>
      </c>
      <c r="B32" s="85" t="str">
        <f>DB!A99</f>
        <v>Tynde</v>
      </c>
      <c r="C32" s="86" t="s">
        <v>20</v>
      </c>
      <c r="D32" s="87" t="str">
        <f>DB!B99</f>
        <v>IANRUSH</v>
      </c>
      <c r="E32" s="85">
        <f>DB!O99</f>
        <v>6</v>
      </c>
      <c r="F32" s="86" t="str">
        <f t="shared" si="0"/>
        <v>-</v>
      </c>
      <c r="G32" s="87">
        <f>DB!P99</f>
        <v>6</v>
      </c>
      <c r="H32" s="86" t="str">
        <f t="shared" si="1"/>
        <v>,</v>
      </c>
      <c r="I32" s="85">
        <f>DB!R99</f>
        <v>6</v>
      </c>
      <c r="J32" s="86" t="str">
        <f t="shared" si="2"/>
        <v>-</v>
      </c>
      <c r="K32" s="87">
        <f>DB!S99</f>
        <v>7</v>
      </c>
      <c r="L32" s="86" t="str">
        <f t="shared" si="3"/>
        <v/>
      </c>
      <c r="M32" s="85" t="str">
        <f>IF('1. Division'!CG14=13,DB!U99,"")</f>
        <v/>
      </c>
      <c r="N32" s="86" t="str">
        <f t="shared" si="4"/>
        <v/>
      </c>
      <c r="O32" s="88" t="str">
        <f>IF('1. Division'!CG14=13,DB!W99,"")</f>
        <v/>
      </c>
      <c r="P32" s="72" t="str">
        <f>IF('1. Division'!CG14=13,DB!Y99,DB!T99)</f>
        <v>IANRUSH</v>
      </c>
    </row>
    <row r="33" spans="1:16" ht="13.5" customHeight="1" thickTop="1" x14ac:dyDescent="0.15">
      <c r="A33" s="229" t="s">
        <v>104</v>
      </c>
      <c r="B33" s="230"/>
      <c r="C33" s="230"/>
      <c r="D33" s="231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</row>
    <row r="34" spans="1:16" ht="13.5" customHeight="1" thickBot="1" x14ac:dyDescent="0.2">
      <c r="A34" s="202"/>
      <c r="B34" s="203"/>
      <c r="C34" s="203"/>
      <c r="D34" s="204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</row>
    <row r="35" spans="1:16" ht="13.5" customHeight="1" thickTop="1" x14ac:dyDescent="0.15">
      <c r="A35" s="73" t="s">
        <v>58</v>
      </c>
      <c r="B35" s="74" t="str">
        <f>DB!A100</f>
        <v>Flinca</v>
      </c>
      <c r="C35" s="75" t="s">
        <v>20</v>
      </c>
      <c r="D35" s="77" t="str">
        <f>DB!B100</f>
        <v>Harry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</row>
    <row r="36" spans="1:16" ht="13.5" customHeight="1" thickBot="1" x14ac:dyDescent="0.2">
      <c r="A36" s="84" t="s">
        <v>91</v>
      </c>
      <c r="B36" s="85" t="str">
        <f>DB!A101</f>
        <v>Futte</v>
      </c>
      <c r="C36" s="86" t="s">
        <v>20</v>
      </c>
      <c r="D36" s="88" t="str">
        <f>DB!B101</f>
        <v>ÅZÆTZØW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</row>
    <row r="37" spans="1:16" ht="13.5" customHeight="1" thickTop="1" x14ac:dyDescent="0.15">
      <c r="A37" s="216" t="str">
        <f>IF(AND(P5&lt;&gt;"",P6&lt;&gt;"",P7&lt;&gt;"",P8&lt;&gt;"",P9&lt;&gt;"",P10&lt;&gt;"",P11&lt;&gt;"",P12&lt;&gt;"",P13&lt;&gt;"",P14&lt;&gt;"",P15&lt;&gt;"",P16&lt;&gt;"",P17&lt;&gt;"",P18&lt;&gt;"",P19&lt;&gt;"",P20&lt;&gt;"",P21&lt;&gt;"",P22&lt;&gt;"",P23&lt;&gt;"",P24&lt;&gt;"",P25&lt;&gt;"",P26&lt;&gt;"",P27&lt;&gt;"",P28&lt;&gt;"",P29&lt;&gt;"",P30&lt;&gt;"",P31&lt;&gt;"",P32&lt;&gt;""),"2. runde starter i uge 20","")</f>
        <v/>
      </c>
      <c r="B37" s="216"/>
      <c r="C37" s="216"/>
      <c r="D37" s="216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</row>
    <row r="38" spans="1:16" ht="13.5" customHeight="1" x14ac:dyDescent="0.15">
      <c r="A38" s="217"/>
      <c r="B38" s="217"/>
      <c r="C38" s="217"/>
      <c r="D38" s="217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</row>
  </sheetData>
  <sheetProtection sheet="1" objects="1" scenarios="1"/>
  <mergeCells count="6">
    <mergeCell ref="A37:D38"/>
    <mergeCell ref="A3:O4"/>
    <mergeCell ref="A1:O2"/>
    <mergeCell ref="P1:P2"/>
    <mergeCell ref="P3:P4"/>
    <mergeCell ref="A33:D34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3460-363C-467C-8A82-B964DEC8BF0B}">
  <dimension ref="A1:BS101"/>
  <sheetViews>
    <sheetView workbookViewId="0"/>
  </sheetViews>
  <sheetFormatPr defaultColWidth="9.16796875" defaultRowHeight="12.75" x14ac:dyDescent="0.15"/>
  <cols>
    <col min="1" max="16384" width="9.16796875" style="33"/>
  </cols>
  <sheetData>
    <row r="1" spans="1:71" x14ac:dyDescent="0.15">
      <c r="A1" s="33" t="s">
        <v>51</v>
      </c>
      <c r="B1" s="33">
        <f>[2]DB!B1</f>
        <v>2026</v>
      </c>
      <c r="C1" s="33" t="s">
        <v>75</v>
      </c>
      <c r="D1" s="33">
        <f>[2]DB!D2</f>
        <v>16</v>
      </c>
      <c r="E1" s="33" t="s">
        <v>77</v>
      </c>
      <c r="F1" s="69">
        <f>'[2]1. Division'!CG17</f>
        <v>7</v>
      </c>
      <c r="G1" s="69">
        <f>'[2]2. Division'!CG17</f>
        <v>6</v>
      </c>
      <c r="H1" s="69">
        <f>'[2]3. Division'!CG17</f>
        <v>6</v>
      </c>
    </row>
    <row r="2" spans="1:71" x14ac:dyDescent="0.15">
      <c r="A2" s="33" t="s">
        <v>50</v>
      </c>
      <c r="B2" s="33">
        <v>17</v>
      </c>
      <c r="C2" s="33" t="s">
        <v>76</v>
      </c>
      <c r="D2" s="33">
        <f>D1+1</f>
        <v>17</v>
      </c>
    </row>
    <row r="3" spans="1:71" x14ac:dyDescent="0.15">
      <c r="A3" s="232" t="s">
        <v>42</v>
      </c>
      <c r="B3" s="233"/>
      <c r="C3" s="233"/>
      <c r="D3" s="233"/>
      <c r="E3" s="233"/>
      <c r="F3" s="233"/>
      <c r="G3" s="233"/>
      <c r="H3" s="233"/>
      <c r="I3" s="233"/>
      <c r="J3" s="234"/>
      <c r="K3" s="235" t="s">
        <v>55</v>
      </c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44"/>
      <c r="X3" s="235" t="s">
        <v>34</v>
      </c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7"/>
      <c r="BE3" s="235" t="s">
        <v>36</v>
      </c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7"/>
    </row>
    <row r="4" spans="1:71" x14ac:dyDescent="0.15">
      <c r="A4" s="232" t="s">
        <v>34</v>
      </c>
      <c r="B4" s="233"/>
      <c r="C4" s="233"/>
      <c r="D4" s="233"/>
      <c r="E4" s="232" t="s">
        <v>35</v>
      </c>
      <c r="F4" s="233"/>
      <c r="G4" s="233"/>
      <c r="H4" s="233"/>
      <c r="I4" s="232" t="s">
        <v>36</v>
      </c>
      <c r="J4" s="234"/>
      <c r="K4" s="235" t="s">
        <v>24</v>
      </c>
      <c r="L4" s="232" t="s">
        <v>52</v>
      </c>
      <c r="M4" s="232" t="s">
        <v>53</v>
      </c>
      <c r="N4" s="232"/>
      <c r="O4" s="232" t="s">
        <v>54</v>
      </c>
      <c r="P4" s="232"/>
      <c r="Q4" s="232" t="s">
        <v>18</v>
      </c>
      <c r="R4" s="232"/>
      <c r="S4" s="232"/>
      <c r="T4" s="232" t="s">
        <v>40</v>
      </c>
      <c r="U4" s="233"/>
      <c r="V4" s="208"/>
      <c r="W4" s="234" t="s">
        <v>1</v>
      </c>
      <c r="X4" s="45" t="s">
        <v>24</v>
      </c>
      <c r="Y4" s="43" t="s">
        <v>52</v>
      </c>
      <c r="Z4" s="232" t="s">
        <v>53</v>
      </c>
      <c r="AA4" s="232"/>
      <c r="AB4" s="232" t="s">
        <v>54</v>
      </c>
      <c r="AC4" s="232"/>
      <c r="AD4" s="232" t="s">
        <v>18</v>
      </c>
      <c r="AE4" s="232"/>
      <c r="AF4" s="232"/>
      <c r="AG4" s="232" t="s">
        <v>40</v>
      </c>
      <c r="AH4" s="232"/>
      <c r="AI4" s="232"/>
      <c r="AJ4" s="232" t="s">
        <v>42</v>
      </c>
      <c r="AK4" s="232"/>
      <c r="AL4" s="232" t="s">
        <v>43</v>
      </c>
      <c r="AM4" s="232"/>
      <c r="AN4" s="232" t="s">
        <v>44</v>
      </c>
      <c r="AO4" s="232"/>
      <c r="AP4" s="232" t="s">
        <v>45</v>
      </c>
      <c r="AQ4" s="232"/>
      <c r="AR4" s="232" t="s">
        <v>37</v>
      </c>
      <c r="AS4" s="232"/>
      <c r="AT4" s="232"/>
      <c r="AU4" s="232" t="s">
        <v>38</v>
      </c>
      <c r="AV4" s="232"/>
      <c r="AW4" s="232"/>
      <c r="AX4" s="232" t="s">
        <v>39</v>
      </c>
      <c r="AY4" s="232"/>
      <c r="AZ4" s="232"/>
      <c r="BA4" s="232" t="s">
        <v>41</v>
      </c>
      <c r="BB4" s="232"/>
      <c r="BC4" s="232" t="s">
        <v>72</v>
      </c>
      <c r="BD4" s="237" t="s">
        <v>73</v>
      </c>
      <c r="BE4" s="235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7"/>
    </row>
    <row r="5" spans="1:71" x14ac:dyDescent="0.15">
      <c r="A5" s="233"/>
      <c r="B5" s="233"/>
      <c r="C5" s="233"/>
      <c r="D5" s="233"/>
      <c r="E5" s="233"/>
      <c r="F5" s="233"/>
      <c r="G5" s="233"/>
      <c r="H5" s="233"/>
      <c r="I5" s="233"/>
      <c r="J5" s="234"/>
      <c r="K5" s="236"/>
      <c r="L5" s="233"/>
      <c r="M5" s="43" t="s">
        <v>34</v>
      </c>
      <c r="N5" s="43" t="s">
        <v>36</v>
      </c>
      <c r="O5" s="43" t="s">
        <v>34</v>
      </c>
      <c r="P5" s="43" t="s">
        <v>36</v>
      </c>
      <c r="Q5" s="43" t="s">
        <v>34</v>
      </c>
      <c r="R5" s="43" t="s">
        <v>35</v>
      </c>
      <c r="S5" s="43" t="s">
        <v>36</v>
      </c>
      <c r="T5" s="43" t="s">
        <v>34</v>
      </c>
      <c r="U5" s="43" t="s">
        <v>35</v>
      </c>
      <c r="V5" s="43" t="s">
        <v>36</v>
      </c>
      <c r="W5" s="234"/>
      <c r="X5" s="45"/>
      <c r="Y5" s="43"/>
      <c r="Z5" s="43" t="s">
        <v>34</v>
      </c>
      <c r="AA5" s="43" t="s">
        <v>36</v>
      </c>
      <c r="AB5" s="43" t="s">
        <v>34</v>
      </c>
      <c r="AC5" s="43" t="s">
        <v>36</v>
      </c>
      <c r="AD5" s="43" t="s">
        <v>34</v>
      </c>
      <c r="AE5" s="43" t="s">
        <v>35</v>
      </c>
      <c r="AF5" s="43" t="s">
        <v>36</v>
      </c>
      <c r="AG5" s="43" t="s">
        <v>34</v>
      </c>
      <c r="AH5" s="43" t="s">
        <v>35</v>
      </c>
      <c r="AI5" s="43" t="s">
        <v>36</v>
      </c>
      <c r="AJ5" s="43" t="s">
        <v>34</v>
      </c>
      <c r="AK5" s="43" t="s">
        <v>36</v>
      </c>
      <c r="AL5" s="43" t="s">
        <v>34</v>
      </c>
      <c r="AM5" s="43" t="s">
        <v>36</v>
      </c>
      <c r="AN5" s="43" t="s">
        <v>34</v>
      </c>
      <c r="AO5" s="43" t="s">
        <v>36</v>
      </c>
      <c r="AP5" s="43" t="s">
        <v>34</v>
      </c>
      <c r="AQ5" s="43" t="s">
        <v>36</v>
      </c>
      <c r="AR5" s="43" t="s">
        <v>34</v>
      </c>
      <c r="AS5" s="43" t="s">
        <v>35</v>
      </c>
      <c r="AT5" s="43" t="s">
        <v>36</v>
      </c>
      <c r="AU5" s="43" t="s">
        <v>34</v>
      </c>
      <c r="AV5" s="43" t="s">
        <v>35</v>
      </c>
      <c r="AW5" s="43" t="s">
        <v>36</v>
      </c>
      <c r="AX5" s="43" t="s">
        <v>34</v>
      </c>
      <c r="AY5" s="43" t="s">
        <v>35</v>
      </c>
      <c r="AZ5" s="43" t="s">
        <v>36</v>
      </c>
      <c r="BA5" s="43" t="s">
        <v>34</v>
      </c>
      <c r="BB5" s="43" t="s">
        <v>36</v>
      </c>
      <c r="BC5" s="232"/>
      <c r="BD5" s="237"/>
      <c r="BE5" s="45" t="s">
        <v>41</v>
      </c>
      <c r="BF5" s="232" t="s">
        <v>24</v>
      </c>
      <c r="BG5" s="232"/>
      <c r="BH5" s="232"/>
      <c r="BI5" s="43" t="s">
        <v>53</v>
      </c>
      <c r="BJ5" s="43" t="s">
        <v>54</v>
      </c>
      <c r="BK5" s="43" t="s">
        <v>18</v>
      </c>
      <c r="BL5" s="43" t="s">
        <v>40</v>
      </c>
      <c r="BM5" s="43" t="s">
        <v>42</v>
      </c>
      <c r="BN5" s="43" t="s">
        <v>43</v>
      </c>
      <c r="BO5" s="43" t="s">
        <v>44</v>
      </c>
      <c r="BP5" s="43" t="s">
        <v>45</v>
      </c>
      <c r="BQ5" s="43" t="s">
        <v>37</v>
      </c>
      <c r="BR5" s="43" t="s">
        <v>38</v>
      </c>
      <c r="BS5" s="44" t="s">
        <v>39</v>
      </c>
    </row>
    <row r="6" spans="1:71" x14ac:dyDescent="0.15">
      <c r="A6" s="43" t="str">
        <f>[2]DB!E6</f>
        <v>Tynde</v>
      </c>
      <c r="B6" s="43" t="str">
        <f>[2]DB!F6</f>
        <v>Idskov</v>
      </c>
      <c r="C6" s="43">
        <f>[2]DB!G6</f>
        <v>6</v>
      </c>
      <c r="D6" s="43">
        <f>[2]DB!H6</f>
        <v>9</v>
      </c>
      <c r="E6" s="43" t="str">
        <f>[2]DB!I6</f>
        <v>Harry</v>
      </c>
      <c r="F6" s="43" t="str">
        <f>[2]DB!J6</f>
        <v>Benbo</v>
      </c>
      <c r="G6" s="43">
        <f>'1. Division'!J24</f>
        <v>8</v>
      </c>
      <c r="H6" s="43">
        <f>'1. Division'!P24</f>
        <v>8</v>
      </c>
      <c r="I6" s="43" t="str">
        <f>'[1]Program - 1. Division'!A35</f>
        <v>Steam</v>
      </c>
      <c r="J6" s="44" t="str">
        <f>'[1]Program - 1. Division'!C35</f>
        <v>Benbo</v>
      </c>
      <c r="K6" s="45" t="str">
        <f>[2]DB!K6</f>
        <v>Arsenal</v>
      </c>
      <c r="L6" s="43">
        <f>[2]DB!L6</f>
        <v>4</v>
      </c>
      <c r="M6" s="43">
        <f>[2]DB!N6</f>
        <v>0</v>
      </c>
      <c r="N6" s="43">
        <f>IF(OR(M6=1,Rækker!B7="Disket",DB!V6&gt;5),1,0)</f>
        <v>0</v>
      </c>
      <c r="O6" s="43">
        <f>[2]DB!P6</f>
        <v>0</v>
      </c>
      <c r="P6" s="43">
        <f>IF(OR(O6=1,Rækker!B7="Udmeldt"),1,0)</f>
        <v>0</v>
      </c>
      <c r="Q6" s="43">
        <f>[2]DB!S6</f>
        <v>0</v>
      </c>
      <c r="R6" s="43">
        <f>IF(Rækker!B7="Res",1,0)</f>
        <v>0</v>
      </c>
      <c r="S6" s="43">
        <f>Q6+R6</f>
        <v>0</v>
      </c>
      <c r="T6" s="43">
        <f>[2]DB!V6</f>
        <v>0</v>
      </c>
      <c r="U6" s="43">
        <f>IF(Rækker!B7="MR",1,0)</f>
        <v>0</v>
      </c>
      <c r="V6" s="43">
        <f>T6+U6</f>
        <v>0</v>
      </c>
      <c r="W6" s="44" t="str">
        <f>IF(N6=1,"Disket",IF(P6=1,"Udmeldt",IF(R6=1,IF(S6&gt;10,"Res 10+",CONCATENATE("Res ",S6)),IF(U6=1,IF(V6&gt;5,"Disket",CONCATENATE("MR ",V6)),""))))</f>
        <v/>
      </c>
      <c r="X6" s="45" t="str">
        <f>[2]DB!BF6</f>
        <v>Frydkær</v>
      </c>
      <c r="Y6" s="43">
        <f>IF(X6=K6,L6,0)+IF(X6=K7,L7,0)+IF(X6=K8,L8,0)+IF(X6=K9,L9,0)+IF(X6=K10,L10,0)+IF(X6=K11,L11,0)+IF(X6=K12,L12,0)+IF(X6=K13,L13,0)+IF(X6=K14,L14,0)+IF(X6=K15,L15,0)+IF(X6=K16,L16,0)+IF(X6=K17,L17,0)+IF(X6=K18,L18,0)+IF(X6=K19,L19,0)+IF(X6=K20,L20,0)+IF(X6=K21,L21,0)+IF(X6=K22,L22,0)+IF(X6=K23,L23,0)+IF(X6=K24,L24,0)+IF(X6=K25,L25,0)</f>
        <v>17</v>
      </c>
      <c r="Z6" s="43">
        <f>[2]DB!BI6</f>
        <v>0</v>
      </c>
      <c r="AA6" s="43">
        <f>IF(X6=K6,N6,0)+IF(X6=K7,N7,0)+IF(X6=K8,N8,0)+IF(X6=K9,N9,0)+IF(X6=K10,N10,0)+IF(X6=K11,N11,0)+IF(X6=K12,N12,0)+IF(X6=K13,N13,0)+IF(X6=K14,N14,0)+IF(X6=K15,N15,0)+IF(X6=K16,N16,0)+IF(X6=K17,N17,0)+IF(X6=K18,N18,0)+IF(X6=K19,N19,0)+IF(X6=K20,N20,0)+IF(X6=K21,N21,0)+IF(X6=K22,N22,0)+IF(X6=K23,N23,0)+IF(X6=K24,N24,0)+IF(X6=K25,N25,0)</f>
        <v>0</v>
      </c>
      <c r="AB6" s="43">
        <f>[2]DB!BJ6</f>
        <v>0</v>
      </c>
      <c r="AC6" s="43">
        <f>IF(X6=K6,P6,0)+IF(X6=K7,P7,0)+IF(X6=K8,P8,0)+IF(X6=K9,P9,0)+IF(X6=K10,P10,0)+IF(X6=K11,P11,0)+IF(X6=K12,P12,0)+IF(X6=K13,P13,0)+IF(X6=K14,P14,0)+IF(X6=K15,P15,0)+IF(X6=K16,P16,0)+IF(X6=K17,P17,0)+IF(X6=K18,P18,0)+IF(X6=K19,P19,0)+IF(X6=K20,P20,0)+IF(X6=K21,P21,0)+IF(X6=K22,P22,0)+IF(X6=K23,P23,0)+IF(X6=K24,P24,0)+IF(X6=K25,P25,0)</f>
        <v>0</v>
      </c>
      <c r="AD6" s="43">
        <f>[2]DB!BK6</f>
        <v>1</v>
      </c>
      <c r="AE6" s="43">
        <f>IF(X6=K6,R6,0)+IF(X6=K7,R7,0)+IF(X6=K8,R8,0)+IF(X6=K9,R9,0)+IF(X6=K10,R10,0)+IF(X6=K11,R11,0)+IF(X6=K12,R12,0)+IF(X6=K13,R13,0)+IF(X6=K14,R14,0)+IF(X6=K15,R15,0)+IF(X6=K16,R16,0)+IF(X6=K17,R17,0)+IF(X6=K18,R18,0)+IF(X6=K19,R19,0)+IF(X6=K20,R20,0)+IF(X6=K21,R21,0)+IF(X6=K22,R22,0)+IF(X6=K23,R23,0)+IF(X6=K24,R24,0)+IF(X6=K25,R25,0)</f>
        <v>0</v>
      </c>
      <c r="AF6" s="43">
        <f>AD6+AE6</f>
        <v>1</v>
      </c>
      <c r="AG6" s="43">
        <f>[2]DB!BL6</f>
        <v>0</v>
      </c>
      <c r="AH6" s="43">
        <f>IF(X6=K6,U6,0)+IF(X6=K7,U7,0)+IF(X6=K8,U8,0)+IF(X6=K9,U9,0)+IF(X6=K10,U10,0)+IF(X6=K11,U11,0)+IF(X6=K12,U12,0)+IF(X6=K13,U13,0)+IF(X6=K14,U14,0)+IF(X6=K15,U15,0)+IF(X6=K16,U16,0)+IF(X6=K17,U17,0)+IF(X6=K18,U18,0)+IF(X6=K19,U19,0)+IF(X6=K20,U20,0)+IF(X6=K21,U21,0)+IF(X6=K22,U22,0)+IF(X6=K23,U23,0)+IF(X6=K24,U24,0)+IF(X6=K25,U25,0)</f>
        <v>0</v>
      </c>
      <c r="AI6" s="43">
        <f>IF(X6=K6,V6,0)+IF(X6=K7,V7,0)+IF(X6=K8,V8,0)+IF(X6=K9,V9,0)+IF(X6=K10,V10,0)+IF(X6=K11,V11,0)+IF(X6=K12,V12,0)+IF(X6=K13,V13,0)+IF(X6=K14,V14,0)+IF(X6=K15,V15,0)+IF(X6=K16,V16,0)+IF(X6=K17,V17,0)+IF(X6=K18,V18,0)+IF(X6=K19,V19,0)+IF(X6=K20,V20,0)+IF(X6=K21,V21,0)+IF(X6=K22,V22,0)+IF(X6=K23,V23,0)+IF(X6=K24,V24,0)+IF(X6=K25,V25,0)</f>
        <v>0</v>
      </c>
      <c r="AJ6" s="43">
        <f>[2]DB!BM6</f>
        <v>16</v>
      </c>
      <c r="AK6" s="43">
        <f>IF(AND(AA6=0,AC6=0),AJ6+1,0)</f>
        <v>17</v>
      </c>
      <c r="AL6" s="43">
        <f>[2]DB!BN6</f>
        <v>7</v>
      </c>
      <c r="AM6" s="43">
        <f>IF(OR(AA6=1,AC6=1),0,IF(AG6=1,AL6,IF(AS6&gt;AV6,AL6+1,AL6)))</f>
        <v>8</v>
      </c>
      <c r="AN6" s="43">
        <f>[2]DB!BO6</f>
        <v>7</v>
      </c>
      <c r="AO6" s="43">
        <f>IF(OR(AA6=1,AC6=1),0,IF(AG6=1,AN6,IF(AS6=AV6,AN6+1,AN6)))</f>
        <v>7</v>
      </c>
      <c r="AP6" s="43">
        <f>[2]DB!BP6</f>
        <v>2</v>
      </c>
      <c r="AQ6" s="43">
        <f>IF(OR(AA6=1,AC6=1),0,IF(AG6=1,AP6+1,IF(AS6&lt;AV6,AP6+1,AP6)))</f>
        <v>2</v>
      </c>
      <c r="AR6" s="43">
        <f>[2]DB!BQ6</f>
        <v>113</v>
      </c>
      <c r="AS6" s="43">
        <f>IF(X6=E6,G6,0)+IF(X6=E7,G7,0)+IF(X6=E8,G8,0)+IF(X6=E9,G9,0)+IF(X6=E10,G10,0)+IF(X6=E11,G11,0)+IF(X6=E12,G12,0)+IF(X6=E13,G13,0)+IF(X6=E14,G14,0)+IF(X6=E15,G15,0)+IF(X6=F6,H6,0)+IF(X6=F7,H7,0)+IF(X6=F8,H8,0)+IF(X6=F9,H9,0)+IF(X6=F10,H10,0)+IF(X6=F11,H11,0)+IF(X6=F12,H12,0)+IF(X6=F13,H13,0)+IF(X6=F14,H14,0)+IF(X6=F15,H15,0)</f>
        <v>8</v>
      </c>
      <c r="AT6" s="43">
        <f t="shared" ref="AT6:AT25" si="0">IF(OR(AA6=1,AC6=1),0,IF(AH6=1,AR6,AR6+AS6))</f>
        <v>121</v>
      </c>
      <c r="AU6" s="43">
        <f>[2]DB!BR6</f>
        <v>106</v>
      </c>
      <c r="AV6" s="43">
        <f>IF(X6=E6,H6,0)+IF(X6=E7,H7,0)+IF(X6=E8,H8,0)+IF(X6=E9,H9,0)+IF(X6=E10,H10,0)+IF(X6=E11,H11,0)+IF(X6=E12,H12,0)+IF(X6=E13,H13,0)+IF(X6=E14,H14,0)+IF(X6=E15,H15,0)+IF(X6=F6,G6,0)+IF(X6=F7,G7,0)+IF(X6=F8,G8,0)+IF(X6=F9,G9,0)+IF(X6=F10,G10,0)+IF(X6=F11,G11,0)+IF(X6=F12,G12,0)+IF(X6=F13,G13,0)+IF(X6=F14,G14,0)+IF(X6=F15,G15,0)</f>
        <v>6</v>
      </c>
      <c r="AW6" s="43">
        <f>IF(OR(AA6=1,AC6=1),0,AU6+AV6)</f>
        <v>112</v>
      </c>
      <c r="AX6" s="43">
        <f>[2]DB!BS6</f>
        <v>28</v>
      </c>
      <c r="AY6" s="43">
        <f>IF(OR(AA6=1,AC6=1,AH6=1),0,IF(AS6&gt;AV6,3,IF(AS6=AV6,1,0)))</f>
        <v>3</v>
      </c>
      <c r="AZ6" s="43">
        <f>IF(OR(AA6=1,AC6=1),0,AX6+AY6)</f>
        <v>31</v>
      </c>
      <c r="BA6" s="43">
        <f>[2]DB!BE6</f>
        <v>1</v>
      </c>
      <c r="BB6" s="43">
        <f>RANK(BC6,BC6:BC25,0)</f>
        <v>1</v>
      </c>
      <c r="BC6" s="43">
        <f>(AZ6*10000)+(AT6*100)-(AW6*1)</f>
        <v>321988</v>
      </c>
      <c r="BD6" s="44">
        <f>IF(BB6=BB6,IF(Y6&gt;Y6,1,0),0)+IF(BB6=BB7,IF(Y6&gt;Y7,1,0),0)+IF(BB6=BB8,IF(Y6&gt;Y8,1,0),0)+IF(BB6=BB9,IF(Y6&gt;Y9,1,0),0)+IF(BB6=BB10,IF(Y6&gt;Y10,1,0),0)+IF(BB6=BB11,IF(Y6&gt;Y11,1,0),0)+IF(BB6=BB12,IF(Y6&gt;Y12,1,0),0)+IF(BB6=BB13,IF(Y6&gt;Y13,1,0),0)+IF(BB6=BB14,IF(Y6&gt;Y14,1,0),0)+IF(BB6=BB15,IF(Y6&gt;Y15,1,0),0)+IF(BB6=BB16,IF(Y6&gt;Y16,1,0),0)+IF(BB6=BB17,IF(Y6&gt;Y17,1,0),0)+IF(BB6=BB18,IF(Y6&gt;Y18,1,0),0)+IF(BB6=BB19,IF(Y6&gt;Y19,1,0),0)+IF(BB6=BB20,IF(Y6&gt;Y20,1,0),0)+IF(BB6=BB21,IF(Y6&gt;Y21,1,0),0)+IF(BB6=BB22,IF(Y6&gt;Y22,1,0),0)+IF(BB6=BB23,IF(Y6&gt;Y23,1,0),0)+IF(BB6=BB24,IF(Y6&gt;Y24,1,0),0)+IF(BB6=BB25,IF(Y6&gt;Y25,1,0),0)+BB6</f>
        <v>1</v>
      </c>
      <c r="BE6" s="45">
        <f>IF(BD6=1,BB6,0)+IF(BD7=1,BB7,0)+IF(BD8=1,BB8,0)+IF(BD9=1,BB9,0)+IF(BD10=1,BB10,0)+IF(BD11=1,BB11,0)+IF(BD12=1,BB12,0)+IF(BD13=1,BB13,0)+IF(BD14=1,BB14,0)+IF(BD15=1,BB15,0)+IF(BD16=1,BB16,0)+IF(BD17=1,BB17,0)+IF(BD18=1,BB18,0)+IF(BD19=1,BB19,0)+IF(BD20=1,BB20,0)+IF(BD21=1,BB21,0)+IF(BD22=1,BB22,0)+IF(BD23=1,BB23,0)+IF(BD24=1,BB24,0)+IF(BD25=1,BB25,0)</f>
        <v>1</v>
      </c>
      <c r="BF6" s="43" t="str">
        <f>IF(BD6=1,X6,IF(BD7=1,X7,IF(BD8=1,X8,IF(BD9=1,X9,IF(BD10=1,X10,IF(BD11=1,X11,IF(BD12=1,X12,IF(BD13=1,X13,BG6))))))))</f>
        <v>Frydkær</v>
      </c>
      <c r="BG6" s="43" t="str">
        <f>IF(BD14=1,X14,IF(BD15=1,X15,IF(BD16=1,X16,IF(BD17=1,X17,IF(BD18=1,X18,IF(BD19=1,X19,IF(BD20=1,X20,IF(BD21=1,X21,BH6))))))))</f>
        <v>Steam</v>
      </c>
      <c r="BH6" s="43" t="str">
        <f>IF(BD22=1,X22,IF(BD23=1,X23,IF(BD24=1,X24,X25)))</f>
        <v>Steam</v>
      </c>
      <c r="BI6" s="43">
        <f>IF(BD6=1,AA6,0)+IF(BD7=1,AA7,0)+IF(BD8=1,AA8,0)+IF(BD9=1,AA9,0)+IF(BD10=1,AA10,0)+IF(BD11=1,AA11,0)+IF(BD12=1,AA12,0)+IF(BD13=1,AA13,0)+IF(BD14=1,AA14,0)+IF(BD15=1,AA15,0)+IF(BD16=1,AA16,0)+IF(BD17=1,AA17,0)+IF(BD18=1,AA18,0)+IF(BD19=1,AA19,0)+IF(BD20=1,AA20,0)+IF(BD21=1,AA21,0)+IF(BD22=1,AA22,0)+IF(BD23=1,AA23,0)+IF(BD24=1,AA24,0)+IF(BD25=1,AA25,0)</f>
        <v>0</v>
      </c>
      <c r="BJ6" s="43">
        <f>IF(BD6=1,AC6,0)+IF(BD7=1,AC7,0)+IF(BD8=1,AC8,0)+IF(BD9=1,AC9,0)+IF(BD10=1,AC10,0)+IF(BD11=1,AC11,0)+IF(BD12=1,AC12,0)+IF(BD13=1,AC13,0)+IF(BD14=1,AC14,0)+IF(BD15=1,AC15,0)+IF(BD16=1,AC16,0)+IF(BD17=1,AC17,0)+IF(BD18=1,AC18,0)+IF(BD19=1,AC19,0)+IF(BD20=1,AC20,0)+IF(BD21=1,AC21,0)+IF(BD22=1,AC22,0)+IF(BD23=1,AC23,0)+IF(BD24=1,AC24,0)+IF(BD25=1,AC25,0)</f>
        <v>0</v>
      </c>
      <c r="BK6" s="43">
        <f>IF(BD6=1,AF6,0)+IF(BD7=1,AF7,0)+IF(BD8=1,AF8,0)+IF(BD9=1,AF9,0)+IF(BD10=1,AF10,0)+IF(BD11=1,AF11,0)+IF(BD12=1,AF12,0)+IF(BD13=1,AF13,0)+IF(BD14=1,AF14,0)+IF(BD15=1,AF15,0)+IF(BD16=1,AF16,0)+IF(BD17=1,AF17,0)+IF(BD18=1,AF18,0)+IF(BD19=1,AF19,0)+IF(BD20=1,AF20,0)+IF(BD21=1,AF21,0)+IF(BD22=1,AF22,0)+IF(BD23=1,AF23,0)+IF(BD24=1,AF24,0)+IF(BD25=1,AF25,0)</f>
        <v>1</v>
      </c>
      <c r="BL6" s="43">
        <f>IF(BD6=1,AI6,0)+IF(BD7=1,AI7,0)+IF(BD8=1,AI8,0)+IF(BD9=1,AI9,0)+IF(BD10=1,AI10,0)+IF(BD11=1,AI11,0)+IF(BD12=1,AI12,0)+IF(BD13=1,AI13,0)+IF(BD14=1,AI14,0)+IF(BD15=1,AI15,0)+IF(BD16=1,AI16,0)+IF(BD17=1,AI17,0)+IF(BD18=1,AI18,0)+IF(BD19=1,AI19,0)+IF(BD20=1,AI20,0)+IF(BD21=1,AI21,0)+IF(BD22=1,AI22,0)+IF(BD23=1,AI23,0)+IF(BD24=1,AI24,0)+IF(BD25=1,AI25,0)</f>
        <v>0</v>
      </c>
      <c r="BM6" s="43">
        <f>IF(BD6=1,AK6,0)+IF(BD7=1,AK7,0)+IF(BD8=1,AK8,0)+IF(BD9=1,AK9,0)+IF(BD10=1,AK10,0)+IF(BD11=1,AK11,0)+IF(BD12=1,AK12,0)+IF(BD13=1,AK13,0)+IF(BD14=1,AK14,0)+IF(BD15=1,AK15,0)+IF(BD16=1,AK16,0)+IF(BD17=1,AK17,0)+IF(BD18=1,AK18,0)+IF(BD19=1,AK19,0)+IF(BD20=1,AK20,0)+IF(BD21=1,AK21,0)+IF(BD22=1,AK22,0)+IF(BD23=1,AK23,0)+IF(BD24=1,AK24,0)+IF(BD25=1,AK25,0)</f>
        <v>17</v>
      </c>
      <c r="BN6" s="43">
        <f>IF(BD6=1,AM6,0)+IF(BD7=1,AM7,0)+IF(BD8=1,AM8,0)+IF(BD9=1,AM9,0)+IF(BD10=1,AM10,0)+IF(BD11=1,AM11,0)+IF(BD12=1,AM12,0)+IF(BD13=1,AM13,0)+IF(BD14=1,AM14,0)+IF(BD15=1,AM15,0)+IF(BD16=1,AM16,0)+IF(BD17=1,AM17,0)+IF(BD18=1,AM18,0)+IF(BD19=1,AM19,0)+IF(BD20=1,AM20,0)+IF(BD21=1,AM21,0)+IF(BD22=1,AM22,0)+IF(BD23=1,AM23,0)+IF(BD24=1,AM24,0)+IF(BD25=1,AM25,0)</f>
        <v>8</v>
      </c>
      <c r="BO6" s="43">
        <f>IF(BD6=1,AO6,0)+IF(BD7=1,AO7,0)+IF(BD8=1,AO8,0)+IF(BD9=1,AO9,0)+IF(BD10=1,AO10,0)+IF(BD11=1,AO11,0)+IF(BD12=1,AO12,0)+IF(BD13=1,AO13,0)+IF(BD14=1,AO14,0)+IF(BD15=1,AO15,0)+IF(BD16=1,AO16,0)+IF(BD17=1,AO17,0)+IF(BD18=1,AO18,0)+IF(BD19=1,AO19,0)+IF(BD20=1,AO20,0)+IF(BD21=1,AO21,0)+IF(BD22=1,AO22,0)+IF(BD23=1,AO23,0)+IF(BD24=1,AO24,0)+IF(BD25=1,AO25,0)</f>
        <v>7</v>
      </c>
      <c r="BP6" s="43">
        <f>IF(BD6=1,AQ6,0)+IF(BD7=1,AQ7,0)+IF(BD8=1,AQ8,0)+IF(BD9=1,AQ9,0)+IF(BD10=1,AQ10,0)+IF(BD11=1,AQ11,0)+IF(BD12=1,AQ12,0)+IF(BD13=1,AQ13,0)+IF(BD14=1,AQ14,0)+IF(BD15=1,AQ15,0)+IF(BD16=1,AQ16,0)+IF(BD17=1,AQ17,0)+IF(BD18=1,AQ18,0)+IF(BD19=1,AQ19,0)+IF(BD20=1,AQ20,0)+IF(BD21=1,AQ21,0)+IF(BD22=1,AQ22,0)+IF(BD23=1,AQ23,0)+IF(BD24=1,AQ24,0)+IF(BD25=1,AQ25,0)</f>
        <v>2</v>
      </c>
      <c r="BQ6" s="43">
        <f>IF(BD6=1,AT6,0)+IF(BD7=1,AT7,0)+IF(BD8=1,AT8,0)+IF(BD9=1,AT9,0)+IF(BD10=1,AT10,0)+IF(BD11=1,AT11,0)+IF(BD12=1,AT12,0)+IF(BD13=1,AT13,0)+IF(BD14=1,AT14,0)+IF(BD15=1,AT15,0)+IF(BD16=1,AT16,0)+IF(BD17=1,AT17,0)+IF(BD18=1,AT18,0)+IF(BD19=1,AT19,0)+IF(BD20=1,AT20,0)+IF(BD21=1,AT21,0)+IF(BD22=1,AT22,0)+IF(BD23=1,AT23,0)+IF(BD24=1,AT24,0)+IF(BD25=1,AT25,0)</f>
        <v>121</v>
      </c>
      <c r="BR6" s="43">
        <f>IF(BD6=1,AW6,0)+IF(BD7=1,AW7,0)+IF(BD8=1,AW8,0)+IF(BD9=1,AW9,0)+IF(BD10=1,AW10,0)+IF(BD11=1,AW11,0)+IF(BD12=1,AW12,0)+IF(BD13=1,AW13,0)+IF(BD14=1,AW14,0)+IF(BD15=1,AW15,0)+IF(BD16=1,AW16,0)+IF(BD17=1,AW17,0)+IF(BD18=1,AW18,0)+IF(BD19=1,AW19,0)+IF(BD20=1,AW20,0)+IF(BD21=1,AW21,0)+IF(BD22=1,AW22,0)+IF(BD23=1,AW23,0)+IF(BD24=1,AW24,0)+IF(BD25=1,AW25,0)</f>
        <v>112</v>
      </c>
      <c r="BS6" s="44">
        <f>IF(BD6=1,AZ6,0)+IF(BD7=1,AZ7,0)+IF(BD8=1,AZ8,0)+IF(BD9=1,AZ9,0)+IF(BD10=1,AZ10,0)+IF(BD11=1,AZ11,0)+IF(BD12=1,AZ12,0)+IF(BD13=1,AZ13,0)+IF(BD14=1,AZ14,0)+IF(BD15=1,AZ15,0)+IF(BD16=1,AZ16,0)+IF(BD17=1,AZ17,0)+IF(BD18=1,AZ18,0)+IF(BD19=1,AZ19,0)+IF(BD20=1,AZ20,0)+IF(BD21=1,AZ21,0)+IF(BD22=1,AZ22,0)+IF(BD23=1,AZ23,0)+IF(BD24=1,AZ24,0)+IF(BD25=1,AZ25,0)</f>
        <v>31</v>
      </c>
    </row>
    <row r="7" spans="1:71" x14ac:dyDescent="0.15">
      <c r="A7" s="43" t="str">
        <f>[2]DB!E7</f>
        <v>Arsenal</v>
      </c>
      <c r="B7" s="43" t="str">
        <f>[2]DB!F7</f>
        <v>Murer</v>
      </c>
      <c r="C7" s="43">
        <f>[2]DB!G7</f>
        <v>7</v>
      </c>
      <c r="D7" s="43">
        <f>[2]DB!H7</f>
        <v>6</v>
      </c>
      <c r="E7" s="43" t="str">
        <f>[2]DB!I7</f>
        <v>Nuser</v>
      </c>
      <c r="F7" s="43" t="str">
        <f>[2]DB!J7</f>
        <v>Stoke</v>
      </c>
      <c r="G7" s="43">
        <f>'1. Division'!V24</f>
        <v>7</v>
      </c>
      <c r="H7" s="43">
        <f>'1. Division'!AB24</f>
        <v>8</v>
      </c>
      <c r="I7" s="43" t="str">
        <f>'[1]Program - 1. Division'!A36</f>
        <v>Chelsea</v>
      </c>
      <c r="J7" s="44" t="str">
        <f>'[1]Program - 1. Division'!C36</f>
        <v>SPVK</v>
      </c>
      <c r="K7" s="45" t="str">
        <f>[2]DB!K7</f>
        <v>Benbo</v>
      </c>
      <c r="L7" s="43">
        <f>[2]DB!L7</f>
        <v>5</v>
      </c>
      <c r="M7" s="43">
        <f>[2]DB!N7</f>
        <v>0</v>
      </c>
      <c r="N7" s="43">
        <f>IF(OR(M7=1,Rækker!D7="Disket",DB!V7&gt;5),1,0)</f>
        <v>0</v>
      </c>
      <c r="O7" s="43">
        <f>[2]DB!P7</f>
        <v>0</v>
      </c>
      <c r="P7" s="43">
        <f>IF(OR(O7=1,Rækker!D7="Udmeldt"),1,0)</f>
        <v>0</v>
      </c>
      <c r="Q7" s="43">
        <f>[2]DB!S7</f>
        <v>1</v>
      </c>
      <c r="R7" s="43">
        <f>IF(Rækker!D7="Res",1,0)</f>
        <v>0</v>
      </c>
      <c r="S7" s="43">
        <f t="shared" ref="S7:S67" si="1">Q7+R7</f>
        <v>1</v>
      </c>
      <c r="T7" s="43">
        <f>[2]DB!V7</f>
        <v>0</v>
      </c>
      <c r="U7" s="43">
        <f>IF(Rækker!D7="MR",1,0)</f>
        <v>0</v>
      </c>
      <c r="V7" s="43">
        <f t="shared" ref="V7:V67" si="2">T7+U7</f>
        <v>0</v>
      </c>
      <c r="W7" s="44" t="str">
        <f t="shared" ref="W7:W67" si="3">IF(N7=1,"Disket",IF(P7=1,"Udmeldt",IF(R7=1,IF(S7&gt;10,"Res 10+",CONCATENATE("Res ",S7)),IF(U7=1,IF(V7&gt;5,"Disket",CONCATENATE("MR ",V7)),""))))</f>
        <v/>
      </c>
      <c r="X7" s="45" t="str">
        <f>[2]DB!BF7</f>
        <v>Canary</v>
      </c>
      <c r="Y7" s="43">
        <f>IF(X7=K6,L6,0)+IF(X7=K7,L7,0)+IF(X7=K8,L8,0)+IF(X7=K9,L9,0)+IF(X7=K10,L10,0)+IF(X7=K11,L11,0)+IF(X7=K12,L12,0)+IF(X7=K13,L13,0)+IF(X7=K14,L14,0)+IF(X7=K15,L15,0)+IF(X7=K16,L16,0)+IF(X7=K17,L17,0)+IF(X7=K18,L18,0)+IF(X7=K19,L19,0)+IF(X7=K20,L20,0)+IF(X7=K21,L21,0)+IF(X7=K22,L22,0)+IF(X7=K23,L23,0)+IF(X7=K24,L24,0)+IF(X7=K25,L25,0)</f>
        <v>7</v>
      </c>
      <c r="Z7" s="43">
        <f>[2]DB!BI7</f>
        <v>0</v>
      </c>
      <c r="AA7" s="43">
        <f>IF(X7=K6,N6,0)+IF(X7=K7,N7,0)+IF(X7=K8,N8,0)+IF(X7=K9,N9,0)+IF(X7=K10,N10,0)+IF(X7=K11,N11,0)+IF(X7=K12,N12,0)+IF(X7=K13,N13,0)+IF(X7=K14,N14,0)+IF(X7=K15,N15,0)+IF(X7=K16,N16,0)+IF(X7=K17,N17,0)+IF(X7=K18,N18,0)+IF(X7=K19,N19,0)+IF(X7=K20,N20,0)+IF(X7=K21,N21,0)+IF(X7=K22,N22,0)+IF(X7=K23,N23,0)+IF(X7=K24,N24,0)+IF(X7=K25,N25,0)</f>
        <v>0</v>
      </c>
      <c r="AB7" s="43">
        <f>[2]DB!BJ7</f>
        <v>0</v>
      </c>
      <c r="AC7" s="43">
        <f>IF(X7=K6,P6,0)+IF(X7=K7,P7,0)+IF(X7=K8,P8,0)+IF(X7=K9,P9,0)+IF(X7=K10,P10,0)+IF(X7=K11,P11,0)+IF(X7=K12,P12,0)+IF(X7=K13,P13,0)+IF(X7=K14,P14,0)+IF(X7=K15,P15,0)+IF(X7=K16,P16,0)+IF(X7=K17,P17,0)+IF(X7=K18,P18,0)+IF(X7=K19,P19,0)+IF(X7=K20,P20,0)+IF(X7=K21,P21,0)+IF(X7=K22,P22,0)+IF(X7=K23,P23,0)+IF(X7=K24,P24,0)+IF(X7=K25,P25,0)</f>
        <v>0</v>
      </c>
      <c r="AD7" s="43">
        <f>[2]DB!BK7</f>
        <v>0</v>
      </c>
      <c r="AE7" s="43">
        <f>IF(X7=K6,R6,0)+IF(X7=K7,R7,0)+IF(X7=K8,R8,0)+IF(X7=K9,R9,0)+IF(X7=K10,R10,0)+IF(X7=K11,R11,0)+IF(X7=K12,R12,0)+IF(X7=K13,R13,0)+IF(X7=K14,R14,0)+IF(X7=K15,R15,0)+IF(X7=K16,R16,0)+IF(X7=K17,R17,0)+IF(X7=K18,R18,0)+IF(X7=K19,R19,0)+IF(X7=K20,R20,0)+IF(X7=K21,R21,0)+IF(X7=K22,R22,0)+IF(X7=K23,R23,0)+IF(X7=K24,R24,0)+IF(X7=K25,R25,0)</f>
        <v>0</v>
      </c>
      <c r="AF7" s="43">
        <f t="shared" ref="AF7:AF67" si="4">AD7+AE7</f>
        <v>0</v>
      </c>
      <c r="AG7" s="43">
        <f>[2]DB!BL7</f>
        <v>0</v>
      </c>
      <c r="AH7" s="43">
        <f>IF(X7=K6,U6,0)+IF(X7=K7,U7,0)+IF(X7=K8,U8,0)+IF(X7=K9,U9,0)+IF(X7=K10,U10,0)+IF(X7=K11,U11,0)+IF(X7=K12,U12,0)+IF(X7=K13,U13,0)+IF(X7=K14,U14,0)+IF(X7=K15,U15,0)+IF(X7=K16,U16,0)+IF(X7=K17,U17,0)+IF(X7=K18,U18,0)+IF(X7=K19,U19,0)+IF(X7=K20,U20,0)+IF(X7=K21,U21,0)+IF(X7=K22,U22,0)+IF(X7=K23,U23,0)+IF(X7=K24,U24,0)+IF(X7=K25,U25,0)</f>
        <v>0</v>
      </c>
      <c r="AI7" s="43">
        <f>IF(X7=K6,V6,0)+IF(X7=K7,V7,0)+IF(X7=K8,V8,0)+IF(X7=K9,V9,0)+IF(X7=K10,V10,0)+IF(X7=K11,V11,0)+IF(X7=K12,V12,0)+IF(X7=K13,V13,0)+IF(X7=K14,V14,0)+IF(X7=K15,V15,0)+IF(X7=K16,V16,0)+IF(X7=K17,V17,0)+IF(X7=K18,V18,0)+IF(X7=K19,V19,0)+IF(X7=K20,V20,0)+IF(X7=K21,V21,0)+IF(X7=K22,V22,0)+IF(X7=K23,V23,0)+IF(X7=K24,V24,0)+IF(X7=K25,V25,0)</f>
        <v>0</v>
      </c>
      <c r="AJ7" s="43">
        <f>[2]DB!BM7</f>
        <v>16</v>
      </c>
      <c r="AK7" s="43">
        <f t="shared" ref="AK7:AK67" si="5">IF(AND(AA7=0,AC7=0),AJ7+1,0)</f>
        <v>17</v>
      </c>
      <c r="AL7" s="43">
        <f>[2]DB!BN7</f>
        <v>7</v>
      </c>
      <c r="AM7" s="43">
        <f t="shared" ref="AM7:AM25" si="6">IF(OR(AA7=1,AC7=1),0,IF(AG7=1,AL7,IF(AS7&gt;AV7,AL7+1,AL7)))</f>
        <v>7</v>
      </c>
      <c r="AN7" s="43">
        <f>[2]DB!BO7</f>
        <v>7</v>
      </c>
      <c r="AO7" s="43">
        <f t="shared" ref="AO7:AO25" si="7">IF(OR(AA7=1,AC7=1),0,IF(AG7=1,AN7,IF(AS7=AV7,AN7+1,AN7)))</f>
        <v>7</v>
      </c>
      <c r="AP7" s="43">
        <f>[2]DB!BP7</f>
        <v>2</v>
      </c>
      <c r="AQ7" s="43">
        <f t="shared" ref="AQ7:AQ25" si="8">IF(OR(AA7=1,AC7=1),0,IF(AG7=1,AP7+1,IF(AS7&lt;AV7,AP7+1,AP7)))</f>
        <v>3</v>
      </c>
      <c r="AR7" s="43">
        <f>[2]DB!BQ7</f>
        <v>105</v>
      </c>
      <c r="AS7" s="43">
        <f>IF(X7=E6,G6,0)+IF(X7=E7,G7,0)+IF(X7=E8,G8,0)+IF(X7=E9,G9,0)+IF(X7=E10,G10,0)+IF(X7=E11,G11,0)+IF(X7=E12,G12,0)+IF(X7=E13,G13,0)+IF(X7=E14,G14,0)+IF(X7=E15,G15,0)+IF(X7=F6,H6,0)+IF(X7=F7,H7,0)+IF(X7=F8,H8,0)+IF(X7=F9,H9,0)+IF(X7=F10,H10,0)+IF(X7=F11,H11,0)+IF(X7=F12,H12,0)+IF(X7=F13,H13,0)+IF(X7=F14,H14,0)+IF(X7=F15,H15,0)</f>
        <v>6</v>
      </c>
      <c r="AT7" s="43">
        <f t="shared" si="0"/>
        <v>111</v>
      </c>
      <c r="AU7" s="43">
        <f>[2]DB!BR7</f>
        <v>99</v>
      </c>
      <c r="AV7" s="43">
        <f>IF(X7=E6,H6,0)+IF(X7=E7,H7,0)+IF(X7=E8,H8,0)+IF(X7=E9,H9,0)+IF(X7=E10,H10,0)+IF(X7=E11,H11,0)+IF(X7=E12,H12,0)+IF(X7=E13,H13,0)+IF(X7=E14,H14,0)+IF(X7=E15,H15,0)+IF(X7=F6,G6,0)+IF(X7=F7,G7,0)+IF(X7=F8,G8,0)+IF(X7=F9,G9,0)+IF(X7=F10,G10,0)+IF(X7=F11,G11,0)+IF(X7=F12,G12,0)+IF(X7=F13,G13,0)+IF(X7=F14,G14,0)+IF(X7=F15,G15,0)</f>
        <v>8</v>
      </c>
      <c r="AW7" s="43">
        <f t="shared" ref="AW7:AW67" si="9">IF(OR(AA7=1,AC7=1),0,AU7+AV7)</f>
        <v>107</v>
      </c>
      <c r="AX7" s="43">
        <f>[2]DB!BS7</f>
        <v>28</v>
      </c>
      <c r="AY7" s="43">
        <f t="shared" ref="AY7:AY67" si="10">IF(OR(AA7=1,AC7=1,AH7=1),0,IF(AS7&gt;AV7,3,IF(AS7=AV7,1,0)))</f>
        <v>0</v>
      </c>
      <c r="AZ7" s="43">
        <f t="shared" ref="AZ7:AZ67" si="11">IF(OR(AA7=1,AC7=1),0,AX7+AY7)</f>
        <v>28</v>
      </c>
      <c r="BA7" s="43">
        <f>[2]DB!BE7</f>
        <v>2</v>
      </c>
      <c r="BB7" s="43">
        <f>RANK(BC7,BC6:BC25,0)</f>
        <v>3</v>
      </c>
      <c r="BC7" s="43">
        <f t="shared" ref="BC7:BC67" si="12">(AZ7*10000)+(AT7*100)-(AW7*1)</f>
        <v>290993</v>
      </c>
      <c r="BD7" s="44">
        <f>IF(BB7=BB6,IF(Y7&gt;Y6,1,0),0)+IF(BB7=BB7,IF(Y7&gt;Y7,1,0),0)+IF(BB7=BB8,IF(Y7&gt;Y8,1,0),0)+IF(BB7=BB9,IF(Y7&gt;Y9,1,0),0)+IF(BB7=BB10,IF(Y7&gt;Y10,1,0),0)+IF(BB7=BB11,IF(Y7&gt;Y11,1,0),0)+IF(BB7=BB12,IF(Y7&gt;Y12,1,0),0)+IF(BB7=BB13,IF(Y7&gt;Y13,1,0),0)+IF(BB7=BB14,IF(Y7&gt;Y14,1,0),0)+IF(BB7=BB15,IF(Y7&gt;Y15,1,0),0)+IF(BB7=BB16,IF(Y7&gt;Y16,1,0),0)+IF(BB7=BB17,IF(Y7&gt;Y17,1,0),0)+IF(BB7=BB18,IF(Y7&gt;Y18,1,0),0)+IF(BB7=BB19,IF(Y7&gt;Y19,1,0),0)+IF(BB7=BB20,IF(Y7&gt;Y20,1,0),0)+IF(BB7=BB21,IF(Y7&gt;Y21,1,0),0)+IF(BB7=BB22,IF(Y7&gt;Y22,1,0),0)+IF(BB7=BB23,IF(Y7&gt;Y23,1,0),0)+IF(BB7=BB24,IF(Y7&gt;Y24,1,0),0)+IF(BB7=BB25,IF(Y7&gt;Y25,1,0),0)+BB7</f>
        <v>3</v>
      </c>
      <c r="BE7" s="45">
        <f>IF(BD6=2,BB6,0)+IF(BD7=2,BB7,0)+IF(BD8=2,BB8,0)+IF(BD9=2,BB9,0)+IF(BD10=2,BB10,0)+IF(BD11=2,BB11,0)+IF(BD12=2,BB12,0)+IF(BD13=2,BB13,0)+IF(BD14=2,BB14,0)+IF(BD15=2,BB15,0)+IF(BD16=2,BB16,0)+IF(BD17=2,BB17,0)+IF(BD18=2,BB18,0)+IF(BD19=2,BB19,0)+IF(BD20=2,BB20,0)+IF(BD21=2,BB21,0)+IF(BD22=2,BB22,0)+IF(BD23=2,BB23,0)+IF(BD24=2,BB24,0)+IF(BD25=2,BB25,0)</f>
        <v>2</v>
      </c>
      <c r="BF7" s="43" t="str">
        <f>IF(BD6=2,X6,IF(BD7=2,X7,IF(BD8=2,X8,IF(BD9=2,X9,IF(BD10=2,X10,IF(BD11=2,X11,IF(BD12=2,X12,IF(BD13=2,X13,BG7))))))))</f>
        <v>Arsenal</v>
      </c>
      <c r="BG7" s="43" t="str">
        <f>IF(BD14=2,X14,IF(BD15=2,X15,IF(BD16=2,X16,IF(BD17=2,X17,IF(BD18=2,X18,IF(BD19=2,X19,IF(BD20=2,X20,IF(BD21=2,X21,BH7))))))))</f>
        <v>Steam</v>
      </c>
      <c r="BH7" s="43" t="str">
        <f>IF(BD22=2,X22,IF(BD23=2,X23,IF(BD24=2,X24,X25)))</f>
        <v>Steam</v>
      </c>
      <c r="BI7" s="43">
        <f>IF(BD6=2,AA6,0)+IF(BD7=2,AA7,0)+IF(BD8=2,AA8,0)+IF(BD9=2,AA9,0)+IF(BD10=2,AA10,0)+IF(BD11=2,AA11,0)+IF(BD12=2,AA12,0)+IF(BD13=2,AA13,0)+IF(BD14=2,AA14,0)+IF(BD15=2,AA15,0)+IF(BD16=2,AA16,0)+IF(BD17=2,AA17,0)+IF(BD18=2,AA18,0)+IF(BD19=2,AA19,0)+IF(BD20=2,AA20,0)+IF(BD21=2,AA21,0)+IF(BD22=2,AA22,0)+IF(BD23=2,AA23,0)+IF(BD24=2,AA24,0)+IF(BD25=2,AA25,0)</f>
        <v>0</v>
      </c>
      <c r="BJ7" s="43">
        <f>IF(BD6=2,AC6,0)+IF(BD7=2,AC7,0)+IF(BD8=2,AC8,0)+IF(BD9=2,AC9,0)+IF(BD10=2,AC10,0)+IF(BD11=2,AC11,0)+IF(BD12=2,AC12,0)+IF(BD13=2,AC13,0)+IF(BD14=2,AC14,0)+IF(BD15=2,AC15,0)+IF(BD16=2,AC16,0)+IF(BD17=2,AC17,0)+IF(BD18=2,AC18,0)+IF(BD19=2,AC19,0)+IF(BD20=2,AC20,0)+IF(BD21=2,AC21,0)+IF(BD22=2,AC22,0)+IF(BD23=2,AC23,0)+IF(BD24=2,AC24,0)+IF(BD25=2,AC25,0)</f>
        <v>0</v>
      </c>
      <c r="BK7" s="43">
        <f>IF(BD6=2,AF6,0)+IF(BD7=2,AF7,0)+IF(BD8=2,AF8,0)+IF(BD9=2,AF9,0)+IF(BD10=2,AF10,0)+IF(BD11=2,AF11,0)+IF(BD12=2,AF12,0)+IF(BD13=2,AF13,0)+IF(BD14=2,AF14,0)+IF(BD15=2,AF15,0)+IF(BD16=2,AF16,0)+IF(BD17=2,AF17,0)+IF(BD18=2,AF18,0)+IF(BD19=2,AF19,0)+IF(BD20=2,AF20,0)+IF(BD21=2,AF21,0)+IF(BD22=2,AF22,0)+IF(BD23=2,AF23,0)+IF(BD24=2,AF24,0)+IF(BD25=2,AF25,0)</f>
        <v>0</v>
      </c>
      <c r="BL7" s="43">
        <f>IF(BD6=2,AI6,0)+IF(BD7=2,AI7,0)+IF(BD8=2,AI8,0)+IF(BD9=2,AI9,0)+IF(BD10=2,AI10,0)+IF(BD11=2,AI11,0)+IF(BD12=2,AI12,0)+IF(BD13=2,AI13,0)+IF(BD14=2,AI14,0)+IF(BD15=2,AI15,0)+IF(BD16=2,AI16,0)+IF(BD17=2,AI17,0)+IF(BD18=2,AI18,0)+IF(BD19=2,AI19,0)+IF(BD20=2,AI20,0)+IF(BD21=2,AI21,0)+IF(BD22=2,AI22,0)+IF(BD23=2,AI23,0)+IF(BD24=2,AI24,0)+IF(BD25=2,AI25,0)</f>
        <v>0</v>
      </c>
      <c r="BM7" s="43">
        <f>IF(BD6=2,AK6,0)+IF(BD7=2,AK7,0)+IF(BD8=2,AK8,0)+IF(BD9=2,AK9,0)+IF(BD10=2,AK10,0)+IF(BD11=2,AK11,0)+IF(BD12=2,AK12,0)+IF(BD13=2,AK13,0)+IF(BD14=2,AK14,0)+IF(BD15=2,AK15,0)+IF(BD16=2,AK16,0)+IF(BD17=2,AK17,0)+IF(BD18=2,AK18,0)+IF(BD19=2,AK19,0)+IF(BD20=2,AK20,0)+IF(BD21=2,AK21,0)+IF(BD22=2,AK22,0)+IF(BD23=2,AK23,0)+IF(BD24=2,AK24,0)+IF(BD25=2,AK25,0)</f>
        <v>17</v>
      </c>
      <c r="BN7" s="43">
        <f>IF(BD6=2,AM6,0)+IF(BD7=2,AM7,0)+IF(BD8=2,AM8,0)+IF(BD9=2,AM9,0)+IF(BD10=2,AM10,0)+IF(BD11=2,AM11,0)+IF(BD12=2,AM12,0)+IF(BD13=2,AM13,0)+IF(BD14=2,AM14,0)+IF(BD15=2,AM15,0)+IF(BD16=2,AM16,0)+IF(BD17=2,AM17,0)+IF(BD18=2,AM18,0)+IF(BD19=2,AM19,0)+IF(BD20=2,AM20,0)+IF(BD21=2,AM21,0)+IF(BD22=2,AM22,0)+IF(BD23=2,AM23,0)+IF(BD24=2,AM24,0)+IF(BD25=2,AM25,0)</f>
        <v>8</v>
      </c>
      <c r="BO7" s="43">
        <f>IF(BD6=2,AO6,0)+IF(BD7=2,AO7,0)+IF(BD8=2,AO8,0)+IF(BD9=2,AO9,0)+IF(BD10=2,AO10,0)+IF(BD11=2,AO11,0)+IF(BD12=2,AO12,0)+IF(BD13=2,AO13,0)+IF(BD14=2,AO14,0)+IF(BD15=2,AO15,0)+IF(BD16=2,AO16,0)+IF(BD17=2,AO17,0)+IF(BD18=2,AO18,0)+IF(BD19=2,AO19,0)+IF(BD20=2,AO20,0)+IF(BD21=2,AO21,0)+IF(BD22=2,AO22,0)+IF(BD23=2,AO23,0)+IF(BD24=2,AO24,0)+IF(BD25=2,AO25,0)</f>
        <v>6</v>
      </c>
      <c r="BP7" s="43">
        <f>IF(BD6=2,AQ6,0)+IF(BD7=2,AQ7,0)+IF(BD8=2,AQ8,0)+IF(BD9=2,AQ9,0)+IF(BD10=2,AQ10,0)+IF(BD11=2,AQ11,0)+IF(BD12=2,AQ12,0)+IF(BD13=2,AQ13,0)+IF(BD14=2,AQ14,0)+IF(BD15=2,AQ15,0)+IF(BD16=2,AQ16,0)+IF(BD17=2,AQ17,0)+IF(BD18=2,AQ18,0)+IF(BD19=2,AQ19,0)+IF(BD20=2,AQ20,0)+IF(BD21=2,AQ21,0)+IF(BD22=2,AQ22,0)+IF(BD23=2,AQ23,0)+IF(BD24=2,AQ24,0)+IF(BD25=2,AQ25,0)</f>
        <v>3</v>
      </c>
      <c r="BQ7" s="43">
        <f>IF(BD6=2,AT6,0)+IF(BD7=2,AT7,0)+IF(BD8=2,AT8,0)+IF(BD9=2,AT9,0)+IF(BD10=2,AT10,0)+IF(BD11=2,AT11,0)+IF(BD12=2,AT12,0)+IF(BD13=2,AT13,0)+IF(BD14=2,AT14,0)+IF(BD15=2,AT15,0)+IF(BD16=2,AT16,0)+IF(BD17=2,AT17,0)+IF(BD18=2,AT18,0)+IF(BD19=2,AT19,0)+IF(BD20=2,AT20,0)+IF(BD21=2,AT21,0)+IF(BD22=2,AT22,0)+IF(BD23=2,AT23,0)+IF(BD24=2,AT24,0)+IF(BD25=2,AT25,0)</f>
        <v>114</v>
      </c>
      <c r="BR7" s="43">
        <f>IF(BD6=2,AW6,0)+IF(BD7=2,AW7,0)+IF(BD8=2,AW8,0)+IF(BD9=2,AW9,0)+IF(BD10=2,AW10,0)+IF(BD11=2,AW11,0)+IF(BD12=2,AW12,0)+IF(BD13=2,AW13,0)+IF(BD14=2,AW14,0)+IF(BD15=2,AW15,0)+IF(BD16=2,AW16,0)+IF(BD17=2,AW17,0)+IF(BD18=2,AW18,0)+IF(BD19=2,AW19,0)+IF(BD20=2,AW20,0)+IF(BD21=2,AW21,0)+IF(BD22=2,AW22,0)+IF(BD23=2,AW23,0)+IF(BD24=2,AW24,0)+IF(BD25=2,AW25,0)</f>
        <v>110</v>
      </c>
      <c r="BS7" s="44">
        <f>IF(BD6=2,AZ6,0)+IF(BD7=2,AZ7,0)+IF(BD8=2,AZ8,0)+IF(BD9=2,AZ9,0)+IF(BD10=2,AZ10,0)+IF(BD11=2,AZ11,0)+IF(BD12=2,AZ12,0)+IF(BD13=2,AZ13,0)+IF(BD14=2,AZ14,0)+IF(BD15=2,AZ15,0)+IF(BD16=2,AZ16,0)+IF(BD17=2,AZ17,0)+IF(BD18=2,AZ18,0)+IF(BD19=2,AZ19,0)+IF(BD20=2,AZ20,0)+IF(BD21=2,AZ21,0)+IF(BD22=2,AZ22,0)+IF(BD23=2,AZ23,0)+IF(BD24=2,AZ24,0)+IF(BD25=2,AZ25,0)</f>
        <v>30</v>
      </c>
    </row>
    <row r="8" spans="1:71" x14ac:dyDescent="0.15">
      <c r="A8" s="43" t="str">
        <f>[2]DB!E8</f>
        <v>Harry</v>
      </c>
      <c r="B8" s="43" t="str">
        <f>[2]DB!F8</f>
        <v>Chelsea</v>
      </c>
      <c r="C8" s="43">
        <f>[2]DB!G8</f>
        <v>6</v>
      </c>
      <c r="D8" s="43">
        <f>[2]DB!H8</f>
        <v>7</v>
      </c>
      <c r="E8" s="43" t="str">
        <f>[2]DB!I8</f>
        <v>SPVK</v>
      </c>
      <c r="F8" s="43" t="str">
        <f>[2]DB!J8</f>
        <v>Futte</v>
      </c>
      <c r="G8" s="43">
        <f>'1. Division'!AH24</f>
        <v>8</v>
      </c>
      <c r="H8" s="43">
        <f>'1. Division'!AN24</f>
        <v>9</v>
      </c>
      <c r="I8" s="43" t="str">
        <f>'[1]Program - 1. Division'!A37</f>
        <v>Select</v>
      </c>
      <c r="J8" s="44" t="str">
        <f>'[1]Program - 1. Division'!C37</f>
        <v>Nuser</v>
      </c>
      <c r="K8" s="45" t="str">
        <f>[2]DB!K8</f>
        <v>Canary</v>
      </c>
      <c r="L8" s="43">
        <f>[2]DB!L8</f>
        <v>7</v>
      </c>
      <c r="M8" s="43">
        <f>[2]DB!N8</f>
        <v>0</v>
      </c>
      <c r="N8" s="43">
        <f>IF(OR(M8=1,Rækker!F7="Disket",DB!V8&gt;5),1,0)</f>
        <v>0</v>
      </c>
      <c r="O8" s="43">
        <f>[2]DB!P8</f>
        <v>0</v>
      </c>
      <c r="P8" s="43">
        <f>IF(OR(O8=1,Rækker!F7="Udmeldt"),1,0)</f>
        <v>0</v>
      </c>
      <c r="Q8" s="43">
        <f>[2]DB!S8</f>
        <v>0</v>
      </c>
      <c r="R8" s="43">
        <f>IF(Rækker!F7="Res",1,0)</f>
        <v>0</v>
      </c>
      <c r="S8" s="43">
        <f t="shared" si="1"/>
        <v>0</v>
      </c>
      <c r="T8" s="43">
        <f>[2]DB!V8</f>
        <v>0</v>
      </c>
      <c r="U8" s="43">
        <f>IF(Rækker!F7="MR",1,0)</f>
        <v>0</v>
      </c>
      <c r="V8" s="43">
        <f t="shared" si="2"/>
        <v>0</v>
      </c>
      <c r="W8" s="44" t="str">
        <f t="shared" si="3"/>
        <v/>
      </c>
      <c r="X8" s="45" t="str">
        <f>[2]DB!BF8</f>
        <v>Arsenal</v>
      </c>
      <c r="Y8" s="43">
        <f>IF(X8=K6,L6,0)+IF(X8=K7,L7,0)+IF(X8=K8,L8,0)+IF(X8=K9,L9,0)+IF(X8=K10,L10,0)+IF(X8=K11,L11,0)+IF(X8=K12,L12,0)+IF(X8=K13,L13,0)+IF(X8=K14,L14,0)+IF(X8=K15,L15,0)+IF(X8=K16,L16,0)+IF(X8=K17,L17,0)+IF(X8=K18,L18,0)+IF(X8=K19,L19,0)+IF(X8=K20,L20,0)+IF(X8=K21,L21,0)+IF(X8=K22,L22,0)+IF(X8=K23,L23,0)+IF(X8=K24,L24,0)+IF(X8=K25,L25,0)</f>
        <v>4</v>
      </c>
      <c r="Z8" s="43">
        <f>[2]DB!BI8</f>
        <v>0</v>
      </c>
      <c r="AA8" s="43">
        <f>IF(X8=K6,N6,0)+IF(X8=K7,N7,0)+IF(X8=K8,N8,0)+IF(X8=K9,N9,0)+IF(X8=K10,N10,0)+IF(X8=K11,N11,0)+IF(X8=K12,N12,0)+IF(X8=K13,N13,0)+IF(X8=K14,N14,0)+IF(X8=K15,N15,0)+IF(X8=K16,N16,0)+IF(X8=K17,N17,0)+IF(X8=K18,N18,0)+IF(X8=K19,N19,0)+IF(X8=K20,N20,0)+IF(X8=K21,N21,0)+IF(X8=K22,N22,0)+IF(X8=K23,N23,0)+IF(X8=K24,N24,0)+IF(X8=K25,N25,0)</f>
        <v>0</v>
      </c>
      <c r="AB8" s="43">
        <f>[2]DB!BJ8</f>
        <v>0</v>
      </c>
      <c r="AC8" s="43">
        <f>IF(X8=K6,P6,0)+IF(X8=K7,P7,0)+IF(X8=K8,P8,0)+IF(X8=K9,P9,0)+IF(X8=K10,P10,0)+IF(X8=K11,P11,0)+IF(X8=K12,P12,0)+IF(X8=K13,P13,0)+IF(X8=K14,P14,0)+IF(X8=K15,P15,0)+IF(X8=K16,P16,0)+IF(X8=K17,P17,0)+IF(X8=K18,P18,0)+IF(X8=K19,P19,0)+IF(X8=K20,P20,0)+IF(X8=K21,P21,0)+IF(X8=K22,P22,0)+IF(X8=K23,P23,0)+IF(X8=K24,P24,0)+IF(X8=K25,P25,0)</f>
        <v>0</v>
      </c>
      <c r="AD8" s="43">
        <f>[2]DB!BK8</f>
        <v>0</v>
      </c>
      <c r="AE8" s="43">
        <f>IF(X8=K6,R6,0)+IF(X8=K7,R7,0)+IF(X8=K8,R8,0)+IF(X8=K9,R9,0)+IF(X8=K10,R10,0)+IF(X8=K11,R11,0)+IF(X8=K12,R12,0)+IF(X8=K13,R13,0)+IF(X8=K14,R14,0)+IF(X8=K15,R15,0)+IF(X8=K16,R16,0)+IF(X8=K17,R17,0)+IF(X8=K18,R18,0)+IF(X8=K19,R19,0)+IF(X8=K20,R20,0)+IF(X8=K21,R21,0)+IF(X8=K22,R22,0)+IF(X8=K23,R23,0)+IF(X8=K24,R24,0)+IF(X8=K25,R25,0)</f>
        <v>0</v>
      </c>
      <c r="AF8" s="43">
        <f t="shared" si="4"/>
        <v>0</v>
      </c>
      <c r="AG8" s="43">
        <f>[2]DB!BL8</f>
        <v>0</v>
      </c>
      <c r="AH8" s="43">
        <f>IF(X8=K6,U6,0)+IF(X8=K7,U7,0)+IF(X8=K8,U8,0)+IF(X8=K9,U9,0)+IF(X8=K10,U10,0)+IF(X8=K11,U11,0)+IF(X8=K12,U12,0)+IF(X8=K13,U13,0)+IF(X8=K14,U14,0)+IF(X8=K15,U15,0)+IF(X8=K16,U16,0)+IF(X8=K17,U17,0)+IF(X8=K18,U18,0)+IF(X8=K19,U19,0)+IF(X8=K20,U20,0)+IF(X8=K21,U21,0)+IF(X8=K22,U22,0)+IF(X8=K23,U23,0)+IF(X8=K24,U24,0)+IF(X8=K25,U25,0)</f>
        <v>0</v>
      </c>
      <c r="AI8" s="43">
        <f>IF(X8=K6,V6,0)+IF(X8=K7,V7,0)+IF(X8=K8,V8,0)+IF(X8=K9,V9,0)+IF(X8=K10,V10,0)+IF(X8=K11,V11,0)+IF(X8=K12,V12,0)+IF(X8=K13,V13,0)+IF(X8=K14,V14,0)+IF(X8=K15,V15,0)+IF(X8=K16,V16,0)+IF(X8=K17,V17,0)+IF(X8=K18,V18,0)+IF(X8=K19,V19,0)+IF(X8=K20,V20,0)+IF(X8=K21,V21,0)+IF(X8=K22,V22,0)+IF(X8=K23,V23,0)+IF(X8=K24,V24,0)+IF(X8=K25,V25,0)</f>
        <v>0</v>
      </c>
      <c r="AJ8" s="43">
        <f>[2]DB!BM8</f>
        <v>16</v>
      </c>
      <c r="AK8" s="43">
        <f t="shared" si="5"/>
        <v>17</v>
      </c>
      <c r="AL8" s="43">
        <f>[2]DB!BN8</f>
        <v>7</v>
      </c>
      <c r="AM8" s="43">
        <f t="shared" si="6"/>
        <v>8</v>
      </c>
      <c r="AN8" s="43">
        <f>[2]DB!BO8</f>
        <v>6</v>
      </c>
      <c r="AO8" s="43">
        <f t="shared" si="7"/>
        <v>6</v>
      </c>
      <c r="AP8" s="43">
        <f>[2]DB!BP8</f>
        <v>3</v>
      </c>
      <c r="AQ8" s="43">
        <f t="shared" si="8"/>
        <v>3</v>
      </c>
      <c r="AR8" s="43">
        <f>[2]DB!BQ8</f>
        <v>106</v>
      </c>
      <c r="AS8" s="43">
        <f>IF(X8=E6,G6,0)+IF(X8=E7,G7,0)+IF(X8=E8,G8,0)+IF(X8=E9,G9,0)+IF(X8=E10,G10,0)+IF(X8=E11,G11,0)+IF(X8=E12,G12,0)+IF(X8=E13,G13,0)+IF(X8=E14,G14,0)+IF(X8=E15,G15,0)+IF(X8=F6,H6,0)+IF(X8=F7,H7,0)+IF(X8=F8,H8,0)+IF(X8=F9,H9,0)+IF(X8=F10,H10,0)+IF(X8=F11,H11,0)+IF(X8=F12,H12,0)+IF(X8=F13,H13,0)+IF(X8=F14,H14,0)+IF(X8=F15,H15,0)</f>
        <v>8</v>
      </c>
      <c r="AT8" s="43">
        <f t="shared" si="0"/>
        <v>114</v>
      </c>
      <c r="AU8" s="43">
        <f>[2]DB!BR8</f>
        <v>103</v>
      </c>
      <c r="AV8" s="43">
        <f>IF(X8=E6,H6,0)+IF(X8=E7,H7,0)+IF(X8=E8,H8,0)+IF(X8=E9,H9,0)+IF(X8=E10,H10,0)+IF(X8=E11,H11,0)+IF(X8=E12,H12,0)+IF(X8=E13,H13,0)+IF(X8=E14,H14,0)+IF(X8=E15,H15,0)+IF(X8=F6,G6,0)+IF(X8=F7,G7,0)+IF(X8=F8,G8,0)+IF(X8=F9,G9,0)+IF(X8=F10,G10,0)+IF(X8=F11,G11,0)+IF(X8=F12,G12,0)+IF(X8=F13,G13,0)+IF(X8=F14,G14,0)+IF(X8=F15,G15,0)</f>
        <v>7</v>
      </c>
      <c r="AW8" s="43">
        <f t="shared" si="9"/>
        <v>110</v>
      </c>
      <c r="AX8" s="43">
        <f>[2]DB!BS8</f>
        <v>27</v>
      </c>
      <c r="AY8" s="43">
        <f t="shared" si="10"/>
        <v>3</v>
      </c>
      <c r="AZ8" s="43">
        <f t="shared" si="11"/>
        <v>30</v>
      </c>
      <c r="BA8" s="43">
        <f>[2]DB!BE8</f>
        <v>3</v>
      </c>
      <c r="BB8" s="43">
        <f>RANK(BC8,BC6:BC25,0)</f>
        <v>2</v>
      </c>
      <c r="BC8" s="43">
        <f t="shared" si="12"/>
        <v>311290</v>
      </c>
      <c r="BD8" s="44">
        <f>IF(BB8=BB6,IF(Y8&gt;Y6,1,0),0)+IF(BB8=BB7,IF(Y8&gt;Y7,1,0),0)+IF(BB8=BB8,IF(Y8&gt;Y8,1,0),0)+IF(BB8=BB9,IF(Y8&gt;Y9,1,0),0)+IF(BB8=BB10,IF(Y8&gt;Y10,1,0),0)+IF(BB8=BB11,IF(Y8&gt;Y11,1,0),0)+IF(BB8=BB12,IF(Y8&gt;Y12,1,0),0)+IF(BB8=BB13,IF(Y8&gt;Y13,1,0),0)+IF(BB8=BB14,IF(Y8&gt;Y14,1,0),0)+IF(BB8=BB15,IF(Y8&gt;Y15,1,0),0)+IF(BB8=BB16,IF(Y8&gt;Y16,1,0),0)+IF(BB8=BB17,IF(Y8&gt;Y17,1,0),0)+IF(BB8=BB18,IF(Y8&gt;Y18,1,0),0)+IF(BB8=BB19,IF(Y8&gt;Y19,1,0),0)+IF(BB8=BB20,IF(Y8&gt;Y20,1,0),0)+IF(BB8=BB21,IF(Y8&gt;Y21,1,0),0)+IF(BB8=BB22,IF(Y8&gt;Y22,1,0),0)+IF(BB8=BB23,IF(Y8&gt;Y23,1,0),0)+IF(BB8=BB24,IF(Y8&gt;Y24,1,0),0)+IF(BB8=BB25,IF(Y8&gt;Y25,1,0),0)+BB8</f>
        <v>2</v>
      </c>
      <c r="BE8" s="45">
        <f>IF(BD6=3,BB6,0)+IF(BD7=3,BB7,0)+IF(BD8=3,BB8,0)+IF(BD9=3,BB9,0)+IF(BD10=3,BB10,0)+IF(BD11=3,BB11,0)+IF(BD12=3,BB12,0)+IF(BD13=3,BB13,0)+IF(BD14=3,BB14,0)+IF(BD15=3,BB15,0)+IF(BD16=3,BB16,0)+IF(BD17=3,BB17,0)+IF(BD18=3,BB18,0)+IF(BD19=3,BB19,0)+IF(BD20=3,BB20,0)+IF(BD21=3,BB21,0)+IF(BD22=3,BB22,0)+IF(BD23=3,BB23,0)+IF(BD24=3,BB24,0)+IF(BD25=3,BB25,0)</f>
        <v>3</v>
      </c>
      <c r="BF8" s="43" t="str">
        <f>IF(BD6=3,X6,IF(BD7=3,X7,IF(BD8=3,X8,IF(BD9=3,X9,IF(BD10=3,X10,IF(BD11=3,X11,IF(BD12=3,X12,IF(BD13=3,X13,BG8))))))))</f>
        <v>Canary</v>
      </c>
      <c r="BG8" s="43" t="str">
        <f>IF(BD14=3,X14,IF(BD15=3,X15,IF(BD16=3,X16,IF(BD17=3,X17,IF(BD18=3,X18,IF(BD19=3,X19,IF(BD20=3,X20,IF(BD21=3,X21,BH8))))))))</f>
        <v>Steam</v>
      </c>
      <c r="BH8" s="43" t="str">
        <f>IF(BD22=3,X22,IF(BD23=3,X23,IF(BD24=3,X24,X25)))</f>
        <v>Steam</v>
      </c>
      <c r="BI8" s="43">
        <f>IF(BD6=3,AA6,0)+IF(BD7=3,AA7,0)+IF(BD8=3,AA8,0)+IF(BD9=3,AA9,0)+IF(BD10=3,AA10,0)+IF(BD11=3,AA11,0)+IF(BD12=3,AA12,0)+IF(BD13=3,AA13,0)+IF(BD14=3,AA14,0)+IF(BD15=3,AA15,0)+IF(BD16=3,AA16,0)+IF(BD17=3,AA17,0)+IF(BD18=3,AA18,0)+IF(BD19=3,AA19,0)+IF(BD20=3,AA20,0)+IF(BD21=3,AA21,0)+IF(BD22=3,AA22,0)+IF(BD23=3,AA23,0)+IF(BD24=3,AA24,0)+IF(BD25=3,AA25,0)</f>
        <v>0</v>
      </c>
      <c r="BJ8" s="43">
        <f>IF(BD6=3,AC6,0)+IF(BD7=3,AC7,0)+IF(BD8=3,AC8,0)+IF(BD9=3,AC9,0)+IF(BD10=3,AC10,0)+IF(BD11=3,AC11,0)+IF(BD12=3,AC12,0)+IF(BD13=3,AC13,0)+IF(BD14=3,AC14,0)+IF(BD15=3,AC15,0)+IF(BD16=3,AC16,0)+IF(BD17=3,AC17,0)+IF(BD18=3,AC18,0)+IF(BD19=3,AC19,0)+IF(BD20=3,AC20,0)+IF(BD21=3,AC21,0)+IF(BD22=3,AC22,0)+IF(BD23=3,AC23,0)+IF(BD24=3,AC24,0)+IF(BD25=3,AC25,0)</f>
        <v>0</v>
      </c>
      <c r="BK8" s="43">
        <f>IF(BD6=3,AF6,0)+IF(BD7=3,AF7,0)+IF(BD8=3,AF8,0)+IF(BD9=3,AF9,0)+IF(BD10=3,AF10,0)+IF(BD11=3,AF11,0)+IF(BD12=3,AF12,0)+IF(BD13=3,AF13,0)+IF(BD14=3,AF14,0)+IF(BD15=3,AF15,0)+IF(BD16=3,AF16,0)+IF(BD17=3,AF17,0)+IF(BD18=3,AF18,0)+IF(BD19=3,AF19,0)+IF(BD20=3,AF20,0)+IF(BD21=3,AF21,0)+IF(BD22=3,AF22,0)+IF(BD23=3,AF23,0)+IF(BD24=3,AF24,0)+IF(BD25=3,AF25,0)</f>
        <v>0</v>
      </c>
      <c r="BL8" s="43">
        <f>IF(BD6=3,AI6,0)+IF(BD7=3,AI7,0)+IF(BD8=3,AI8,0)+IF(BD9=3,AI9,0)+IF(BD10=3,AI10,0)+IF(BD11=3,AI11,0)+IF(BD12=3,AI12,0)+IF(BD13=3,AI13,0)+IF(BD14=3,AI14,0)+IF(BD15=3,AI15,0)+IF(BD16=3,AI16,0)+IF(BD17=3,AI17,0)+IF(BD18=3,AI18,0)+IF(BD19=3,AI19,0)+IF(BD20=3,AI20,0)+IF(BD21=3,AI21,0)+IF(BD22=3,AI22,0)+IF(BD23=3,AI23,0)+IF(BD24=3,AI24,0)+IF(BD25=3,AI25,0)</f>
        <v>0</v>
      </c>
      <c r="BM8" s="43">
        <f>IF(BD6=3,AK6,0)+IF(BD7=3,AK7,0)+IF(BD8=3,AK8,0)+IF(BD9=3,AK9,0)+IF(BD10=3,AK10,0)+IF(BD11=3,AK11,0)+IF(BD12=3,AK12,0)+IF(BD13=3,AK13,0)+IF(BD14=3,AK14,0)+IF(BD15=3,AK15,0)+IF(BD16=3,AK16,0)+IF(BD17=3,AK17,0)+IF(BD18=3,AK18,0)+IF(BD19=3,AK19,0)+IF(BD20=3,AK20,0)+IF(BD21=3,AK21,0)+IF(BD22=3,AK22,0)+IF(BD23=3,AK23,0)+IF(BD24=3,AK24,0)+IF(BD25=3,AK25,0)</f>
        <v>17</v>
      </c>
      <c r="BN8" s="43">
        <f>IF(BD6=3,AM6,0)+IF(BD7=3,AM7,0)+IF(BD8=3,AM8,0)+IF(BD9=3,AM9,0)+IF(BD10=3,AM10,0)+IF(BD11=3,AM11,0)+IF(BD12=3,AM12,0)+IF(BD13=3,AM13,0)+IF(BD14=3,AM14,0)+IF(BD15=3,AM15,0)+IF(BD16=3,AM16,0)+IF(BD17=3,AM17,0)+IF(BD18=3,AM18,0)+IF(BD19=3,AM19,0)+IF(BD20=3,AM20,0)+IF(BD21=3,AM21,0)+IF(BD22=3,AM22,0)+IF(BD23=3,AM23,0)+IF(BD24=3,AM24,0)+IF(BD25=3,AM25,0)</f>
        <v>7</v>
      </c>
      <c r="BO8" s="43">
        <f>IF(BD6=3,AO6,0)+IF(BD7=3,AO7,0)+IF(BD8=3,AO8,0)+IF(BD9=3,AO9,0)+IF(BD10=3,AO10,0)+IF(BD11=3,AO11,0)+IF(BD12=3,AO12,0)+IF(BD13=3,AO13,0)+IF(BD14=3,AO14,0)+IF(BD15=3,AO15,0)+IF(BD16=3,AO16,0)+IF(BD17=3,AO17,0)+IF(BD18=3,AO18,0)+IF(BD19=3,AO19,0)+IF(BD20=3,AO20,0)+IF(BD21=3,AO21,0)+IF(BD22=3,AO22,0)+IF(BD23=3,AO23,0)+IF(BD24=3,AO24,0)+IF(BD25=3,AO25,0)</f>
        <v>7</v>
      </c>
      <c r="BP8" s="43">
        <f>IF(BD6=3,AQ6,0)+IF(BD7=3,AQ7,0)+IF(BD8=3,AQ8,0)+IF(BD9=3,AQ9,0)+IF(BD10=3,AQ10,0)+IF(BD11=3,AQ11,0)+IF(BD12=3,AQ12,0)+IF(BD13=3,AQ13,0)+IF(BD14=3,AQ14,0)+IF(BD15=3,AQ15,0)+IF(BD16=3,AQ16,0)+IF(BD17=3,AQ17,0)+IF(BD18=3,AQ18,0)+IF(BD19=3,AQ19,0)+IF(BD20=3,AQ20,0)+IF(BD21=3,AQ21,0)+IF(BD22=3,AQ22,0)+IF(BD23=3,AQ23,0)+IF(BD24=3,AQ24,0)+IF(BD25=3,AQ25,0)</f>
        <v>3</v>
      </c>
      <c r="BQ8" s="43">
        <f>IF(BD6=3,AT6,0)+IF(BD7=3,AT7,0)+IF(BD8=3,AT8,0)+IF(BD9=3,AT9,0)+IF(BD10=3,AT10,0)+IF(BD11=3,AT11,0)+IF(BD12=3,AT12,0)+IF(BD13=3,AT13,0)+IF(BD14=3,AT14,0)+IF(BD15=3,AT15,0)+IF(BD16=3,AT16,0)+IF(BD17=3,AT17,0)+IF(BD18=3,AT18,0)+IF(BD19=3,AT19,0)+IF(BD20=3,AT20,0)+IF(BD21=3,AT21,0)+IF(BD22=3,AT22,0)+IF(BD23=3,AT23,0)+IF(BD24=3,AT24,0)+IF(BD25=3,AT25,0)</f>
        <v>111</v>
      </c>
      <c r="BR8" s="43">
        <f>IF(BD6=3,AW6,0)+IF(BD7=3,AW7,0)+IF(BD8=3,AW8,0)+IF(BD9=3,AW9,0)+IF(BD10=3,AW10,0)+IF(BD11=3,AW11,0)+IF(BD12=3,AW12,0)+IF(BD13=3,AW13,0)+IF(BD14=3,AW14,0)+IF(BD15=3,AW15,0)+IF(BD16=3,AW16,0)+IF(BD17=3,AW17,0)+IF(BD18=3,AW18,0)+IF(BD19=3,AW19,0)+IF(BD20=3,AW20,0)+IF(BD21=3,AW21,0)+IF(BD22=3,AW22,0)+IF(BD23=3,AW23,0)+IF(BD24=3,AW24,0)+IF(BD25=3,AW25,0)</f>
        <v>107</v>
      </c>
      <c r="BS8" s="44">
        <f>IF(BD6=3,AZ6,0)+IF(BD7=3,AZ7,0)+IF(BD8=3,AZ8,0)+IF(BD9=3,AZ9,0)+IF(BD10=3,AZ10,0)+IF(BD11=3,AZ11,0)+IF(BD12=3,AZ12,0)+IF(BD13=3,AZ13,0)+IF(BD14=3,AZ14,0)+IF(BD15=3,AZ15,0)+IF(BD16=3,AZ16,0)+IF(BD17=3,AZ17,0)+IF(BD18=3,AZ18,0)+IF(BD19=3,AZ19,0)+IF(BD20=3,AZ20,0)+IF(BD21=3,AZ21,0)+IF(BD22=3,AZ22,0)+IF(BD23=3,AZ23,0)+IF(BD24=3,AZ24,0)+IF(BD25=3,AZ25,0)</f>
        <v>28</v>
      </c>
    </row>
    <row r="9" spans="1:71" x14ac:dyDescent="0.15">
      <c r="A9" s="43" t="str">
        <f>[2]DB!E9</f>
        <v>Frydkær</v>
      </c>
      <c r="B9" s="43" t="str">
        <f>[2]DB!F9</f>
        <v>Flinca</v>
      </c>
      <c r="C9" s="43">
        <f>[2]DB!G9</f>
        <v>7</v>
      </c>
      <c r="D9" s="43">
        <f>[2]DB!H9</f>
        <v>9</v>
      </c>
      <c r="E9" s="43" t="str">
        <f>[2]DB!I9</f>
        <v>Canary</v>
      </c>
      <c r="F9" s="43" t="str">
        <f>[2]DB!J9</f>
        <v>Frydkær</v>
      </c>
      <c r="G9" s="43">
        <f>'1. Division'!AT24</f>
        <v>6</v>
      </c>
      <c r="H9" s="43">
        <f>'1. Division'!AZ24</f>
        <v>8</v>
      </c>
      <c r="I9" s="43" t="str">
        <f>'[1]Program - 1. Division'!A38</f>
        <v>Futte</v>
      </c>
      <c r="J9" s="44" t="str">
        <f>'[1]Program - 1. Division'!C38</f>
        <v>Tynde</v>
      </c>
      <c r="K9" s="45" t="str">
        <f>[2]DB!K9</f>
        <v>Chelsea</v>
      </c>
      <c r="L9" s="43">
        <f>[2]DB!L9</f>
        <v>8</v>
      </c>
      <c r="M9" s="43">
        <f>[2]DB!N9</f>
        <v>0</v>
      </c>
      <c r="N9" s="43">
        <f>IF(OR(M9=1,Rækker!H7="Disket",DB!V9&gt;5),1,0)</f>
        <v>0</v>
      </c>
      <c r="O9" s="43">
        <f>[2]DB!P9</f>
        <v>0</v>
      </c>
      <c r="P9" s="43">
        <f>IF(OR(O9=1,Rækker!H7="Udmeldt"),1,0)</f>
        <v>0</v>
      </c>
      <c r="Q9" s="43">
        <f>[2]DB!S9</f>
        <v>0</v>
      </c>
      <c r="R9" s="43">
        <f>IF(Rækker!H7="Res",1,0)</f>
        <v>0</v>
      </c>
      <c r="S9" s="43">
        <f t="shared" si="1"/>
        <v>0</v>
      </c>
      <c r="T9" s="43">
        <f>[2]DB!V9</f>
        <v>0</v>
      </c>
      <c r="U9" s="43">
        <f>IF(Rækker!H7="MR",1,0)</f>
        <v>0</v>
      </c>
      <c r="V9" s="43">
        <f t="shared" si="2"/>
        <v>0</v>
      </c>
      <c r="W9" s="44" t="str">
        <f t="shared" si="3"/>
        <v/>
      </c>
      <c r="X9" s="45" t="str">
        <f>[2]DB!BF9</f>
        <v>Forest</v>
      </c>
      <c r="Y9" s="43">
        <f>IF(X9=K6,L6,0)+IF(X9=K7,L7,0)+IF(X9=K8,L8,0)+IF(X9=K9,L9,0)+IF(X9=K10,L10,0)+IF(X9=K11,L11,0)+IF(X9=K12,L12,0)+IF(X9=K13,L13,0)+IF(X9=K14,L14,0)+IF(X9=K15,L15,0)+IF(X9=K16,L16,0)+IF(X9=K17,L17,0)+IF(X9=K18,L18,0)+IF(X9=K19,L19,0)+IF(X9=K20,L20,0)+IF(X9=K21,L21,0)+IF(X9=K22,L22,0)+IF(X9=K23,L23,0)+IF(X9=K24,L24,0)+IF(X9=K25,L25,0)</f>
        <v>15</v>
      </c>
      <c r="Z9" s="43">
        <f>[2]DB!BI9</f>
        <v>0</v>
      </c>
      <c r="AA9" s="43">
        <f>IF(X9=K6,N6,0)+IF(X9=K7,N7,0)+IF(X9=K8,N8,0)+IF(X9=K9,N9,0)+IF(X9=K10,N10,0)+IF(X9=K11,N11,0)+IF(X9=K12,N12,0)+IF(X9=K13,N13,0)+IF(X9=K14,N14,0)+IF(X9=K15,N15,0)+IF(X9=K16,N16,0)+IF(X9=K17,N17,0)+IF(X9=K18,N18,0)+IF(X9=K19,N19,0)+IF(X9=K20,N20,0)+IF(X9=K21,N21,0)+IF(X9=K22,N22,0)+IF(X9=K23,N23,0)+IF(X9=K24,N24,0)+IF(X9=K25,N25,0)</f>
        <v>0</v>
      </c>
      <c r="AB9" s="43">
        <f>[2]DB!BJ9</f>
        <v>0</v>
      </c>
      <c r="AC9" s="43">
        <f>IF(X9=K6,P6,0)+IF(X9=K7,P7,0)+IF(X9=K8,P8,0)+IF(X9=K9,P9,0)+IF(X9=K10,P10,0)+IF(X9=K11,P11,0)+IF(X9=K12,P12,0)+IF(X9=K13,P13,0)+IF(X9=K14,P14,0)+IF(X9=K15,P15,0)+IF(X9=K16,P16,0)+IF(X9=K17,P17,0)+IF(X9=K18,P18,0)+IF(X9=K19,P19,0)+IF(X9=K20,P20,0)+IF(X9=K21,P21,0)+IF(X9=K22,P22,0)+IF(X9=K23,P23,0)+IF(X9=K24,P24,0)+IF(X9=K25,P25,0)</f>
        <v>0</v>
      </c>
      <c r="AD9" s="43">
        <f>[2]DB!BK9</f>
        <v>0</v>
      </c>
      <c r="AE9" s="43">
        <f>IF(X9=K6,R6,0)+IF(X9=K7,R7,0)+IF(X9=K8,R8,0)+IF(X9=K9,R9,0)+IF(X9=K10,R10,0)+IF(X9=K11,R11,0)+IF(X9=K12,R12,0)+IF(X9=K13,R13,0)+IF(X9=K14,R14,0)+IF(X9=K15,R15,0)+IF(X9=K16,R16,0)+IF(X9=K17,R17,0)+IF(X9=K18,R18,0)+IF(X9=K19,R19,0)+IF(X9=K20,R20,0)+IF(X9=K21,R21,0)+IF(X9=K22,R22,0)+IF(X9=K23,R23,0)+IF(X9=K24,R24,0)+IF(X9=K25,R25,0)</f>
        <v>0</v>
      </c>
      <c r="AF9" s="43">
        <f t="shared" si="4"/>
        <v>0</v>
      </c>
      <c r="AG9" s="43">
        <f>[2]DB!BL9</f>
        <v>0</v>
      </c>
      <c r="AH9" s="43">
        <f>IF(X9=K6,U6,0)+IF(X9=K7,U7,0)+IF(X9=K8,U8,0)+IF(X9=K9,U9,0)+IF(X9=K10,U10,0)+IF(X9=K11,U11,0)+IF(X9=K12,U12,0)+IF(X9=K13,U13,0)+IF(X9=K14,U14,0)+IF(X9=K15,U15,0)+IF(X9=K16,U16,0)+IF(X9=K17,U17,0)+IF(X9=K18,U18,0)+IF(X9=K19,U19,0)+IF(X9=K20,U20,0)+IF(X9=K21,U21,0)+IF(X9=K22,U22,0)+IF(X9=K23,U23,0)+IF(X9=K24,U24,0)+IF(X9=K25,U25,0)</f>
        <v>0</v>
      </c>
      <c r="AI9" s="43">
        <f>IF(X9=K6,V6,0)+IF(X9=K7,V7,0)+IF(X9=K8,V8,0)+IF(X9=K9,V9,0)+IF(X9=K10,V10,0)+IF(X9=K11,V11,0)+IF(X9=K12,V12,0)+IF(X9=K13,V13,0)+IF(X9=K14,V14,0)+IF(X9=K15,V15,0)+IF(X9=K16,V16,0)+IF(X9=K17,V17,0)+IF(X9=K18,V18,0)+IF(X9=K19,V19,0)+IF(X9=K20,V20,0)+IF(X9=K21,V21,0)+IF(X9=K22,V22,0)+IF(X9=K23,V23,0)+IF(X9=K24,V24,0)+IF(X9=K25,V25,0)</f>
        <v>0</v>
      </c>
      <c r="AJ9" s="43">
        <f>[2]DB!BM9</f>
        <v>16</v>
      </c>
      <c r="AK9" s="43">
        <f t="shared" si="5"/>
        <v>17</v>
      </c>
      <c r="AL9" s="43">
        <f>[2]DB!BN9</f>
        <v>5</v>
      </c>
      <c r="AM9" s="43">
        <f t="shared" si="6"/>
        <v>5</v>
      </c>
      <c r="AN9" s="43">
        <f>[2]DB!BO9</f>
        <v>9</v>
      </c>
      <c r="AO9" s="43">
        <f t="shared" si="7"/>
        <v>10</v>
      </c>
      <c r="AP9" s="43">
        <f>[2]DB!BP9</f>
        <v>2</v>
      </c>
      <c r="AQ9" s="43">
        <f t="shared" si="8"/>
        <v>2</v>
      </c>
      <c r="AR9" s="43">
        <f>[2]DB!BQ9</f>
        <v>106</v>
      </c>
      <c r="AS9" s="43">
        <f>IF(X9=E6,G6,0)+IF(X9=E7,G7,0)+IF(X9=E8,G8,0)+IF(X9=E9,G9,0)+IF(X9=E10,G10,0)+IF(X9=E11,G11,0)+IF(X9=E12,G12,0)+IF(X9=E13,G13,0)+IF(X9=E14,G14,0)+IF(X9=E15,G15,0)+IF(X9=F6,H6,0)+IF(X9=F7,H7,0)+IF(X9=F8,H8,0)+IF(X9=F9,H9,0)+IF(X9=F10,H10,0)+IF(X9=F11,H11,0)+IF(X9=F12,H12,0)+IF(X9=F13,H13,0)+IF(X9=F14,H14,0)+IF(X9=F15,H15,0)</f>
        <v>7</v>
      </c>
      <c r="AT9" s="43">
        <f t="shared" si="0"/>
        <v>113</v>
      </c>
      <c r="AU9" s="43">
        <f>[2]DB!BR9</f>
        <v>101</v>
      </c>
      <c r="AV9" s="43">
        <f>IF(X9=E6,H6,0)+IF(X9=E7,H7,0)+IF(X9=E8,H8,0)+IF(X9=E9,H9,0)+IF(X9=E10,H10,0)+IF(X9=E11,H11,0)+IF(X9=E12,H12,0)+IF(X9=E13,H13,0)+IF(X9=E14,H14,0)+IF(X9=E15,H15,0)+IF(X9=F6,G6,0)+IF(X9=F7,G7,0)+IF(X9=F8,G8,0)+IF(X9=F9,G9,0)+IF(X9=F10,G10,0)+IF(X9=F11,G11,0)+IF(X9=F12,G12,0)+IF(X9=F13,G13,0)+IF(X9=F14,G14,0)+IF(X9=F15,G15,0)</f>
        <v>7</v>
      </c>
      <c r="AW9" s="43">
        <f t="shared" si="9"/>
        <v>108</v>
      </c>
      <c r="AX9" s="43">
        <f>[2]DB!BS9</f>
        <v>24</v>
      </c>
      <c r="AY9" s="43">
        <f t="shared" si="10"/>
        <v>1</v>
      </c>
      <c r="AZ9" s="43">
        <f t="shared" si="11"/>
        <v>25</v>
      </c>
      <c r="BA9" s="43">
        <f>[2]DB!BE9</f>
        <v>4</v>
      </c>
      <c r="BB9" s="43">
        <f>RANK(BC9,BC6:BC25,0)</f>
        <v>6</v>
      </c>
      <c r="BC9" s="43">
        <f t="shared" si="12"/>
        <v>261192</v>
      </c>
      <c r="BD9" s="44">
        <f>IF(BB9=BB6,IF(Y9&gt;Y6,1,0),0)+IF(BB9=BB7,IF(Y9&gt;Y7,1,0),0)+IF(BB9=BB8,IF(Y9&gt;Y8,1,0),0)+IF(BB9=BB9,IF(Y9&gt;Y9,1,0),0)+IF(BB9=BB10,IF(Y9&gt;Y10,1,0),0)+IF(BB9=BB11,IF(Y9&gt;Y11,1,0),0)+IF(BB9=BB12,IF(Y9&gt;Y12,1,0),0)+IF(BB9=BB13,IF(Y9&gt;Y13,1,0),0)+IF(BB9=BB14,IF(Y9&gt;Y14,1,0),0)+IF(BB9=BB15,IF(Y9&gt;Y15,1,0),0)+IF(BB9=BB16,IF(Y9&gt;Y16,1,0),0)+IF(BB9=BB17,IF(Y9&gt;Y17,1,0),0)+IF(BB9=BB18,IF(Y9&gt;Y18,1,0),0)+IF(BB9=BB19,IF(Y9&gt;Y19,1,0),0)+IF(BB9=BB20,IF(Y9&gt;Y20,1,0),0)+IF(BB9=BB21,IF(Y9&gt;Y21,1,0),0)+IF(BB9=BB22,IF(Y9&gt;Y22,1,0),0)+IF(BB9=BB23,IF(Y9&gt;Y23,1,0),0)+IF(BB9=BB24,IF(Y9&gt;Y24,1,0),0)+IF(BB9=BB25,IF(Y9&gt;Y25,1,0),0)+BB9</f>
        <v>6</v>
      </c>
      <c r="BE9" s="45">
        <f>IF(BD6=4,BB6,0)+IF(BD7=4,BB7,0)+IF(BD8=4,BB8,0)+IF(BD9=4,BB9,0)+IF(BD10=4,BB10,0)+IF(BD11=4,BB11,0)+IF(BD12=4,BB12,0)+IF(BD13=4,BB13,0)+IF(BD14=4,BB14,0)+IF(BD15=4,BB15,0)+IF(BD16=4,BB16,0)+IF(BD17=4,BB17,0)+IF(BD18=4,BB18,0)+IF(BD19=4,BB19,0)+IF(BD20=4,BB20,0)+IF(BD21=4,BB21,0)+IF(BD22=4,BB22,0)+IF(BD23=4,BB23,0)+IF(BD24=4,BB24,0)+IF(BD25=4,BB25,0)</f>
        <v>4</v>
      </c>
      <c r="BF9" s="43" t="str">
        <f>IF(BD6=4,X6,IF(BD7=4,X7,IF(BD8=4,X8,IF(BD9=4,X9,IF(BD10=4,X10,IF(BD11=4,X11,IF(BD12=4,X12,IF(BD13=4,X13,BG9))))))))</f>
        <v>Futte</v>
      </c>
      <c r="BG9" s="43" t="str">
        <f>IF(BD14=4,X14,IF(BD15=4,X15,IF(BD16=4,X16,IF(BD17=4,X17,IF(BD18=4,X18,IF(BD19=4,X19,IF(BD20=4,X20,IF(BD21=4,X21,BH9))))))))</f>
        <v>Steam</v>
      </c>
      <c r="BH9" s="43" t="str">
        <f>IF(BD22=4,X22,IF(BD23=4,X23,IF(BD24=4,X24,X25)))</f>
        <v>Steam</v>
      </c>
      <c r="BI9" s="43">
        <f>IF(BD6=4,AA6,0)+IF(BD7=4,AA7,0)+IF(BD8=4,AA8,0)+IF(BD9=4,AA9,0)+IF(BD10=4,AA10,0)+IF(BD11=4,AA11,0)+IF(BD12=4,AA12,0)+IF(BD13=4,AA13,0)+IF(BD14=4,AA14,0)+IF(BD15=4,AA15,0)+IF(BD16=4,AA16,0)+IF(BD17=4,AA17,0)+IF(BD18=4,AA18,0)+IF(BD19=4,AA19,0)+IF(BD20=4,AA20,0)+IF(BD21=4,AA21,0)+IF(BD22=4,AA22,0)+IF(BD23=4,AA23,0)+IF(BD24=4,AA24,0)+IF(BD25=4,AA25,0)</f>
        <v>0</v>
      </c>
      <c r="BJ9" s="43">
        <f>IF(BD6=4,AC6,0)+IF(BD7=4,AC7,0)+IF(BD8=4,AC8,0)+IF(BD9=4,AC9,0)+IF(BD10=4,AC10,0)+IF(BD11=4,AC11,0)+IF(BD12=4,AC12,0)+IF(BD13=4,AC13,0)+IF(BD14=4,AC14,0)+IF(BD15=4,AC15,0)+IF(BD16=4,AC16,0)+IF(BD17=4,AC17,0)+IF(BD18=4,AC18,0)+IF(BD19=4,AC19,0)+IF(BD20=4,AC20,0)+IF(BD21=4,AC21,0)+IF(BD22=4,AC22,0)+IF(BD23=4,AC23,0)+IF(BD24=4,AC24,0)+IF(BD25=4,AC25,0)</f>
        <v>0</v>
      </c>
      <c r="BK9" s="43">
        <f>IF(BD6=4,AF6,0)+IF(BD7=4,AF7,0)+IF(BD8=4,AF8,0)+IF(BD9=4,AF9,0)+IF(BD10=4,AF10,0)+IF(BD11=4,AF11,0)+IF(BD12=4,AF12,0)+IF(BD13=4,AF13,0)+IF(BD14=4,AF14,0)+IF(BD15=4,AF15,0)+IF(BD16=4,AF16,0)+IF(BD17=4,AF17,0)+IF(BD18=4,AF18,0)+IF(BD19=4,AF19,0)+IF(BD20=4,AF20,0)+IF(BD21=4,AF21,0)+IF(BD22=4,AF22,0)+IF(BD23=4,AF23,0)+IF(BD24=4,AF24,0)+IF(BD25=4,AF25,0)</f>
        <v>0</v>
      </c>
      <c r="BL9" s="43">
        <f>IF(BD6=4,AI6,0)+IF(BD7=4,AI7,0)+IF(BD8=4,AI8,0)+IF(BD9=4,AI9,0)+IF(BD10=4,AI10,0)+IF(BD11=4,AI11,0)+IF(BD12=4,AI12,0)+IF(BD13=4,AI13,0)+IF(BD14=4,AI14,0)+IF(BD15=4,AI15,0)+IF(BD16=4,AI16,0)+IF(BD17=4,AI17,0)+IF(BD18=4,AI18,0)+IF(BD19=4,AI19,0)+IF(BD20=4,AI20,0)+IF(BD21=4,AI21,0)+IF(BD22=4,AI22,0)+IF(BD23=4,AI23,0)+IF(BD24=4,AI24,0)+IF(BD25=4,AI25,0)</f>
        <v>0</v>
      </c>
      <c r="BM9" s="43">
        <f>IF(BD6=4,AK6,0)+IF(BD7=4,AK7,0)+IF(BD8=4,AK8,0)+IF(BD9=4,AK9,0)+IF(BD10=4,AK10,0)+IF(BD11=4,AK11,0)+IF(BD12=4,AK12,0)+IF(BD13=4,AK13,0)+IF(BD14=4,AK14,0)+IF(BD15=4,AK15,0)+IF(BD16=4,AK16,0)+IF(BD17=4,AK17,0)+IF(BD18=4,AK18,0)+IF(BD19=4,AK19,0)+IF(BD20=4,AK20,0)+IF(BD21=4,AK21,0)+IF(BD22=4,AK22,0)+IF(BD23=4,AK23,0)+IF(BD24=4,AK24,0)+IF(BD25=4,AK25,0)</f>
        <v>17</v>
      </c>
      <c r="BN9" s="43">
        <f>IF(BD6=4,AM6,0)+IF(BD7=4,AM7,0)+IF(BD8=4,AM8,0)+IF(BD9=4,AM9,0)+IF(BD10=4,AM10,0)+IF(BD11=4,AM11,0)+IF(BD12=4,AM12,0)+IF(BD13=4,AM13,0)+IF(BD14=4,AM14,0)+IF(BD15=4,AM15,0)+IF(BD16=4,AM16,0)+IF(BD17=4,AM17,0)+IF(BD18=4,AM18,0)+IF(BD19=4,AM19,0)+IF(BD20=4,AM20,0)+IF(BD21=4,AM21,0)+IF(BD22=4,AM22,0)+IF(BD23=4,AM23,0)+IF(BD24=4,AM24,0)+IF(BD25=4,AM25,0)</f>
        <v>8</v>
      </c>
      <c r="BO9" s="43">
        <f>IF(BD6=4,AO6,0)+IF(BD7=4,AO7,0)+IF(BD8=4,AO8,0)+IF(BD9=4,AO9,0)+IF(BD10=4,AO10,0)+IF(BD11=4,AO11,0)+IF(BD12=4,AO12,0)+IF(BD13=4,AO13,0)+IF(BD14=4,AO14,0)+IF(BD15=4,AO15,0)+IF(BD16=4,AO16,0)+IF(BD17=4,AO17,0)+IF(BD18=4,AO18,0)+IF(BD19=4,AO19,0)+IF(BD20=4,AO20,0)+IF(BD21=4,AO21,0)+IF(BD22=4,AO22,0)+IF(BD23=4,AO23,0)+IF(BD24=4,AO24,0)+IF(BD25=4,AO25,0)</f>
        <v>3</v>
      </c>
      <c r="BP9" s="43">
        <f>IF(BD6=4,AQ6,0)+IF(BD7=4,AQ7,0)+IF(BD8=4,AQ8,0)+IF(BD9=4,AQ9,0)+IF(BD10=4,AQ10,0)+IF(BD11=4,AQ11,0)+IF(BD12=4,AQ12,0)+IF(BD13=4,AQ13,0)+IF(BD14=4,AQ14,0)+IF(BD15=4,AQ15,0)+IF(BD16=4,AQ16,0)+IF(BD17=4,AQ17,0)+IF(BD18=4,AQ18,0)+IF(BD19=4,AQ19,0)+IF(BD20=4,AQ20,0)+IF(BD21=4,AQ21,0)+IF(BD22=4,AQ22,0)+IF(BD23=4,AQ23,0)+IF(BD24=4,AQ24,0)+IF(BD25=4,AQ25,0)</f>
        <v>6</v>
      </c>
      <c r="BQ9" s="43">
        <f>IF(BD6=4,AT6,0)+IF(BD7=4,AT7,0)+IF(BD8=4,AT8,0)+IF(BD9=4,AT9,0)+IF(BD10=4,AT10,0)+IF(BD11=4,AT11,0)+IF(BD12=4,AT12,0)+IF(BD13=4,AT13,0)+IF(BD14=4,AT14,0)+IF(BD15=4,AT15,0)+IF(BD16=4,AT16,0)+IF(BD17=4,AT17,0)+IF(BD18=4,AT18,0)+IF(BD19=4,AT19,0)+IF(BD20=4,AT20,0)+IF(BD21=4,AT21,0)+IF(BD22=4,AT22,0)+IF(BD23=4,AT23,0)+IF(BD24=4,AT24,0)+IF(BD25=4,AT25,0)</f>
        <v>112</v>
      </c>
      <c r="BR9" s="43">
        <f>IF(BD6=4,AW6,0)+IF(BD7=4,AW7,0)+IF(BD8=4,AW8,0)+IF(BD9=4,AW9,0)+IF(BD10=4,AW10,0)+IF(BD11=4,AW11,0)+IF(BD12=4,AW12,0)+IF(BD13=4,AW13,0)+IF(BD14=4,AW14,0)+IF(BD15=4,AW15,0)+IF(BD16=4,AW16,0)+IF(BD17=4,AW17,0)+IF(BD18=4,AW18,0)+IF(BD19=4,AW19,0)+IF(BD20=4,AW20,0)+IF(BD21=4,AW21,0)+IF(BD22=4,AW22,0)+IF(BD23=4,AW23,0)+IF(BD24=4,AW24,0)+IF(BD25=4,AW25,0)</f>
        <v>112</v>
      </c>
      <c r="BS9" s="44">
        <f>IF(BD6=4,AZ6,0)+IF(BD7=4,AZ7,0)+IF(BD8=4,AZ8,0)+IF(BD9=4,AZ9,0)+IF(BD10=4,AZ10,0)+IF(BD11=4,AZ11,0)+IF(BD12=4,AZ12,0)+IF(BD13=4,AZ13,0)+IF(BD14=4,AZ14,0)+IF(BD15=4,AZ15,0)+IF(BD16=4,AZ16,0)+IF(BD17=4,AZ17,0)+IF(BD18=4,AZ18,0)+IF(BD19=4,AZ19,0)+IF(BD20=4,AZ20,0)+IF(BD21=4,AZ21,0)+IF(BD22=4,AZ22,0)+IF(BD23=4,AZ23,0)+IF(BD24=4,AZ24,0)+IF(BD25=4,AZ25,0)</f>
        <v>27</v>
      </c>
    </row>
    <row r="10" spans="1:71" x14ac:dyDescent="0.15">
      <c r="A10" s="43" t="str">
        <f>[2]DB!E10</f>
        <v>Stoke</v>
      </c>
      <c r="B10" s="43" t="str">
        <f>[2]DB!F10</f>
        <v>Piquet</v>
      </c>
      <c r="C10" s="43">
        <f>[2]DB!G10</f>
        <v>7</v>
      </c>
      <c r="D10" s="43">
        <f>[2]DB!H10</f>
        <v>5</v>
      </c>
      <c r="E10" s="43" t="str">
        <f>[2]DB!I10</f>
        <v>Murer</v>
      </c>
      <c r="F10" s="43" t="str">
        <f>[2]DB!J10</f>
        <v>Forest</v>
      </c>
      <c r="G10" s="43">
        <f>'1. Division'!BF24</f>
        <v>7</v>
      </c>
      <c r="H10" s="43">
        <f>'1. Division'!BL24</f>
        <v>7</v>
      </c>
      <c r="I10" s="43" t="str">
        <f>'[1]Program - 1. Division'!A39</f>
        <v>Flinca</v>
      </c>
      <c r="J10" s="44" t="str">
        <f>'[1]Program - 1. Division'!C39</f>
        <v>Murer</v>
      </c>
      <c r="K10" s="45" t="str">
        <f>[2]DB!K10</f>
        <v>Cork</v>
      </c>
      <c r="L10" s="43">
        <f>[2]DB!L10</f>
        <v>9</v>
      </c>
      <c r="M10" s="43">
        <f>[2]DB!N10</f>
        <v>0</v>
      </c>
      <c r="N10" s="43">
        <f>IF(OR(M10=1,Rækker!J7="Disket",DB!V10&gt;5),1,0)</f>
        <v>0</v>
      </c>
      <c r="O10" s="43">
        <f>[2]DB!P10</f>
        <v>0</v>
      </c>
      <c r="P10" s="43">
        <f>IF(OR(O10=1,Rækker!J7="Udmeldt"),1,0)</f>
        <v>0</v>
      </c>
      <c r="Q10" s="43">
        <f>[2]DB!S10</f>
        <v>0</v>
      </c>
      <c r="R10" s="43">
        <f>IF(Rækker!J7="Res",1,0)</f>
        <v>0</v>
      </c>
      <c r="S10" s="43">
        <f t="shared" si="1"/>
        <v>0</v>
      </c>
      <c r="T10" s="43">
        <f>[2]DB!V10</f>
        <v>0</v>
      </c>
      <c r="U10" s="43">
        <f>IF(Rækker!J7="MR",1,0)</f>
        <v>0</v>
      </c>
      <c r="V10" s="43">
        <f t="shared" si="2"/>
        <v>0</v>
      </c>
      <c r="W10" s="44" t="str">
        <f t="shared" si="3"/>
        <v/>
      </c>
      <c r="X10" s="45" t="str">
        <f>[2]DB!BF10</f>
        <v>Futte</v>
      </c>
      <c r="Y10" s="43">
        <f>IF(X10=K6,L6,0)+IF(X10=K7,L7,0)+IF(X10=K8,L8,0)+IF(X10=K9,L9,0)+IF(X10=K10,L10,0)+IF(X10=K11,L11,0)+IF(X10=K12,L12,0)+IF(X10=K13,L13,0)+IF(X10=K14,L14,0)+IF(X10=K15,L15,0)+IF(X10=K16,L16,0)+IF(X10=K17,L17,0)+IF(X10=K18,L18,0)+IF(X10=K19,L19,0)+IF(X10=K20,L20,0)+IF(X10=K21,L21,0)+IF(X10=K22,L22,0)+IF(X10=K23,L23,0)+IF(X10=K24,L24,0)+IF(X10=K25,L25,0)</f>
        <v>18</v>
      </c>
      <c r="Z10" s="43">
        <f>[2]DB!BI10</f>
        <v>0</v>
      </c>
      <c r="AA10" s="43">
        <f>IF(X10=K6,N6,0)+IF(X10=K7,N7,0)+IF(X10=K8,N8,0)+IF(X10=K9,N9,0)+IF(X10=K10,N10,0)+IF(X10=K11,N11,0)+IF(X10=K12,N12,0)+IF(X10=K13,N13,0)+IF(X10=K14,N14,0)+IF(X10=K15,N15,0)+IF(X10=K16,N16,0)+IF(X10=K17,N17,0)+IF(X10=K18,N18,0)+IF(X10=K19,N19,0)+IF(X10=K20,N20,0)+IF(X10=K21,N21,0)+IF(X10=K22,N22,0)+IF(X10=K23,N23,0)+IF(X10=K24,N24,0)+IF(X10=K25,N25,0)</f>
        <v>0</v>
      </c>
      <c r="AB10" s="43">
        <f>[2]DB!BJ10</f>
        <v>0</v>
      </c>
      <c r="AC10" s="43">
        <f>IF(X10=K6,P6,0)+IF(X10=K7,P7,0)+IF(X10=K8,P8,0)+IF(X10=K9,P9,0)+IF(X10=K10,P10,0)+IF(X10=K11,P11,0)+IF(X10=K12,P12,0)+IF(X10=K13,P13,0)+IF(X10=K14,P14,0)+IF(X10=K15,P15,0)+IF(X10=K16,P16,0)+IF(X10=K17,P17,0)+IF(X10=K18,P18,0)+IF(X10=K19,P19,0)+IF(X10=K20,P20,0)+IF(X10=K21,P21,0)+IF(X10=K22,P22,0)+IF(X10=K23,P23,0)+IF(X10=K24,P24,0)+IF(X10=K25,P25,0)</f>
        <v>0</v>
      </c>
      <c r="AD10" s="43">
        <f>[2]DB!BK10</f>
        <v>0</v>
      </c>
      <c r="AE10" s="43">
        <f>IF(X10=K6,R6,0)+IF(X10=K7,R7,0)+IF(X10=K8,R8,0)+IF(X10=K9,R9,0)+IF(X10=K10,R10,0)+IF(X10=K11,R11,0)+IF(X10=K12,R12,0)+IF(X10=K13,R13,0)+IF(X10=K14,R14,0)+IF(X10=K15,R15,0)+IF(X10=K16,R16,0)+IF(X10=K17,R17,0)+IF(X10=K18,R18,0)+IF(X10=K19,R19,0)+IF(X10=K20,R20,0)+IF(X10=K21,R21,0)+IF(X10=K22,R22,0)+IF(X10=K23,R23,0)+IF(X10=K24,R24,0)+IF(X10=K25,R25,0)</f>
        <v>0</v>
      </c>
      <c r="AF10" s="43">
        <f t="shared" si="4"/>
        <v>0</v>
      </c>
      <c r="AG10" s="43">
        <f>[2]DB!BL10</f>
        <v>0</v>
      </c>
      <c r="AH10" s="43">
        <f>IF(X10=K6,U6,0)+IF(X10=K7,U7,0)+IF(X10=K8,U8,0)+IF(X10=K9,U9,0)+IF(X10=K10,U10,0)+IF(X10=K11,U11,0)+IF(X10=K12,U12,0)+IF(X10=K13,U13,0)+IF(X10=K14,U14,0)+IF(X10=K15,U15,0)+IF(X10=K16,U16,0)+IF(X10=K17,U17,0)+IF(X10=K18,U18,0)+IF(X10=K19,U19,0)+IF(X10=K20,U20,0)+IF(X10=K21,U21,0)+IF(X10=K22,U22,0)+IF(X10=K23,U23,0)+IF(X10=K24,U24,0)+IF(X10=K25,U25,0)</f>
        <v>0</v>
      </c>
      <c r="AI10" s="43">
        <f>IF(X10=K6,V6,0)+IF(X10=K7,V7,0)+IF(X10=K8,V8,0)+IF(X10=K9,V9,0)+IF(X10=K10,V10,0)+IF(X10=K11,V11,0)+IF(X10=K12,V12,0)+IF(X10=K13,V13,0)+IF(X10=K14,V14,0)+IF(X10=K15,V15,0)+IF(X10=K16,V16,0)+IF(X10=K17,V17,0)+IF(X10=K18,V18,0)+IF(X10=K19,V19,0)+IF(X10=K20,V20,0)+IF(X10=K21,V21,0)+IF(X10=K22,V22,0)+IF(X10=K23,V23,0)+IF(X10=K24,V24,0)+IF(X10=K25,V25,0)</f>
        <v>0</v>
      </c>
      <c r="AJ10" s="43">
        <f>[2]DB!BM10</f>
        <v>16</v>
      </c>
      <c r="AK10" s="43">
        <f t="shared" si="5"/>
        <v>17</v>
      </c>
      <c r="AL10" s="43">
        <f>[2]DB!BN10</f>
        <v>7</v>
      </c>
      <c r="AM10" s="43">
        <f t="shared" si="6"/>
        <v>8</v>
      </c>
      <c r="AN10" s="43">
        <f>[2]DB!BO10</f>
        <v>3</v>
      </c>
      <c r="AO10" s="43">
        <f t="shared" si="7"/>
        <v>3</v>
      </c>
      <c r="AP10" s="43">
        <f>[2]DB!BP10</f>
        <v>6</v>
      </c>
      <c r="AQ10" s="43">
        <f t="shared" si="8"/>
        <v>6</v>
      </c>
      <c r="AR10" s="43">
        <f>[2]DB!BQ10</f>
        <v>103</v>
      </c>
      <c r="AS10" s="43">
        <f>IF(X10=E6,G6,0)+IF(X10=E7,G7,0)+IF(X10=E8,G8,0)+IF(X10=E9,G9,0)+IF(X10=E10,G10,0)+IF(X10=E11,G11,0)+IF(X10=E12,G12,0)+IF(X10=E13,G13,0)+IF(X10=E14,G14,0)+IF(X10=E15,G15,0)+IF(X10=F6,H6,0)+IF(X10=F7,H7,0)+IF(X10=F8,H8,0)+IF(X10=F9,H9,0)+IF(X10=F10,H10,0)+IF(X10=F11,H11,0)+IF(X10=F12,H12,0)+IF(X10=F13,H13,0)+IF(X10=F14,H14,0)+IF(X10=F15,H15,0)</f>
        <v>9</v>
      </c>
      <c r="AT10" s="43">
        <f t="shared" si="0"/>
        <v>112</v>
      </c>
      <c r="AU10" s="43">
        <f>[2]DB!BR10</f>
        <v>104</v>
      </c>
      <c r="AV10" s="43">
        <f>IF(X10=E6,H6,0)+IF(X10=E7,H7,0)+IF(X10=E8,H8,0)+IF(X10=E9,H9,0)+IF(X10=E10,H10,0)+IF(X10=E11,H11,0)+IF(X10=E12,H12,0)+IF(X10=E13,H13,0)+IF(X10=E14,H14,0)+IF(X10=E15,H15,0)+IF(X10=F6,G6,0)+IF(X10=F7,G7,0)+IF(X10=F8,G8,0)+IF(X10=F9,G9,0)+IF(X10=F10,G10,0)+IF(X10=F11,G11,0)+IF(X10=F12,G12,0)+IF(X10=F13,G13,0)+IF(X10=F14,G14,0)+IF(X10=F15,G15,0)</f>
        <v>8</v>
      </c>
      <c r="AW10" s="43">
        <f t="shared" si="9"/>
        <v>112</v>
      </c>
      <c r="AX10" s="43">
        <f>[2]DB!BS10</f>
        <v>24</v>
      </c>
      <c r="AY10" s="43">
        <f t="shared" si="10"/>
        <v>3</v>
      </c>
      <c r="AZ10" s="43">
        <f t="shared" si="11"/>
        <v>27</v>
      </c>
      <c r="BA10" s="43">
        <f>[2]DB!BE10</f>
        <v>5</v>
      </c>
      <c r="BB10" s="43">
        <f>RANK(BC10,BC6:BC25,0)</f>
        <v>4</v>
      </c>
      <c r="BC10" s="43">
        <f t="shared" si="12"/>
        <v>281088</v>
      </c>
      <c r="BD10" s="44">
        <f>IF(BB10=BB6,IF(Y10&gt;Y6,1,0),0)+IF(BB10=BB7,IF(Y10&gt;Y7,1,0),0)+IF(BB10=BB8,IF(Y10&gt;Y8,1,0),0)+IF(BB10=BB9,IF(Y10&gt;Y9,1,0),0)+IF(BB10=BB10,IF(Y10&gt;Y10,1,0),0)+IF(BB10=BB11,IF(Y10&gt;Y11,1,0),0)+IF(BB10=BB12,IF(Y10&gt;Y12,1,0),0)+IF(BB10=BB13,IF(Y10&gt;Y13,1,0),0)+IF(BB10=BB14,IF(Y10&gt;Y14,1,0),0)+IF(BB10=BB15,IF(Y10&gt;Y15,1,0),0)+IF(BB10=BB16,IF(Y10&gt;Y16,1,0),0)+IF(BB10=BB17,IF(Y10&gt;Y17,1,0),0)+IF(BB10=BB18,IF(Y10&gt;Y18,1,0),0)+IF(BB10=BB19,IF(Y10&gt;Y19,1,0),0)+IF(BB10=BB20,IF(Y10&gt;Y20,1,0),0)+IF(BB10=BB21,IF(Y10&gt;Y21,1,0),0)+IF(BB10=BB22,IF(Y10&gt;Y22,1,0),0)+IF(BB10=BB23,IF(Y10&gt;Y23,1,0),0)+IF(BB10=BB24,IF(Y10&gt;Y24,1,0),0)+IF(BB10=BB25,IF(Y10&gt;Y25,1,0),0)+BB10</f>
        <v>4</v>
      </c>
      <c r="BE10" s="45">
        <f>IF(BD6=5,BB6,0)+IF(BD7=5,BB7,0)+IF(BD8=5,BB8,0)+IF(BD9=5,BB9,0)+IF(BD10=5,BB10,0)+IF(BD11=5,BB11,0)+IF(BD12=5,BB12,0)+IF(BD13=5,BB13,0)+IF(BD14=5,BB14,0)+IF(BD15=5,BB15,0)+IF(BD16=5,BB16,0)+IF(BD17=5,BB17,0)+IF(BD18=5,BB18,0)+IF(BD19=5,BB19,0)+IF(BD20=5,BB20,0)+IF(BD21=5,BB21,0)+IF(BD22=5,BB22,0)+IF(BD23=5,BB23,0)+IF(BD24=5,BB24,0)+IF(BD25=5,BB25,0)</f>
        <v>5</v>
      </c>
      <c r="BF10" s="43" t="str">
        <f>IF(BD6=5,X6,IF(BD7=5,X7,IF(BD8=5,X8,IF(BD9=5,X9,IF(BD10=5,X10,IF(BD11=5,X11,IF(BD12=5,X12,IF(BD13=5,X13,BG10))))))))</f>
        <v>Stoke</v>
      </c>
      <c r="BG10" s="43" t="str">
        <f>IF(BD14=5,X14,IF(BD15=5,X15,IF(BD16=5,X16,IF(BD17=5,X17,IF(BD18=5,X18,IF(BD19=5,X19,IF(BD20=5,X20,IF(BD21=5,X21,BH10))))))))</f>
        <v>Steam</v>
      </c>
      <c r="BH10" s="43" t="str">
        <f>IF(BD22=5,X22,IF(BD23=5,X23,IF(BD24=5,X24,X25)))</f>
        <v>Steam</v>
      </c>
      <c r="BI10" s="43">
        <f>IF(BD6=5,AA6,0)+IF(BD7=5,AA7,0)+IF(BD8=5,AA8,0)+IF(BD9=5,AA9,0)+IF(BD10=5,AA10,0)+IF(BD11=5,AA11,0)+IF(BD12=5,AA12,0)+IF(BD13=5,AA13,0)+IF(BD14=5,AA14,0)+IF(BD15=5,AA15,0)+IF(BD16=5,AA16,0)+IF(BD17=5,AA17,0)+IF(BD18=5,AA18,0)+IF(BD19=5,AA19,0)+IF(BD20=5,AA20,0)+IF(BD21=5,AA21,0)+IF(BD22=5,AA22,0)+IF(BD23=5,AA23,0)+IF(BD24=5,AA24,0)+IF(BD25=5,AA25,0)</f>
        <v>0</v>
      </c>
      <c r="BJ10" s="43">
        <f>IF(BD6=5,AC6,0)+IF(BD7=5,AC7,0)+IF(BD8=5,AC8,0)+IF(BD9=5,AC9,0)+IF(BD10=5,AC10,0)+IF(BD11=5,AC11,0)+IF(BD12=5,AC12,0)+IF(BD13=5,AC13,0)+IF(BD14=5,AC14,0)+IF(BD15=5,AC15,0)+IF(BD16=5,AC16,0)+IF(BD17=5,AC17,0)+IF(BD18=5,AC18,0)+IF(BD19=5,AC19,0)+IF(BD20=5,AC20,0)+IF(BD21=5,AC21,0)+IF(BD22=5,AC22,0)+IF(BD23=5,AC23,0)+IF(BD24=5,AC24,0)+IF(BD25=5,AC25,0)</f>
        <v>0</v>
      </c>
      <c r="BK10" s="43">
        <f>IF(BD6=5,AF6,0)+IF(BD7=5,AF7,0)+IF(BD8=5,AF8,0)+IF(BD9=5,AF9,0)+IF(BD10=5,AF10,0)+IF(BD11=5,AF11,0)+IF(BD12=5,AF12,0)+IF(BD13=5,AF13,0)+IF(BD14=5,AF14,0)+IF(BD15=5,AF15,0)+IF(BD16=5,AF16,0)+IF(BD17=5,AF17,0)+IF(BD18=5,AF18,0)+IF(BD19=5,AF19,0)+IF(BD20=5,AF20,0)+IF(BD21=5,AF21,0)+IF(BD22=5,AF22,0)+IF(BD23=5,AF23,0)+IF(BD24=5,AF24,0)+IF(BD25=5,AF25,0)</f>
        <v>0</v>
      </c>
      <c r="BL10" s="43">
        <f>IF(BD6=5,AI6,0)+IF(BD7=5,AI7,0)+IF(BD8=5,AI8,0)+IF(BD9=5,AI9,0)+IF(BD10=5,AI10,0)+IF(BD11=5,AI11,0)+IF(BD12=5,AI12,0)+IF(BD13=5,AI13,0)+IF(BD14=5,AI14,0)+IF(BD15=5,AI15,0)+IF(BD16=5,AI16,0)+IF(BD17=5,AI17,0)+IF(BD18=5,AI18,0)+IF(BD19=5,AI19,0)+IF(BD20=5,AI20,0)+IF(BD21=5,AI21,0)+IF(BD22=5,AI22,0)+IF(BD23=5,AI23,0)+IF(BD24=5,AI24,0)+IF(BD25=5,AI25,0)</f>
        <v>0</v>
      </c>
      <c r="BM10" s="43">
        <f>IF(BD6=5,AK6,0)+IF(BD7=5,AK7,0)+IF(BD8=5,AK8,0)+IF(BD9=5,AK9,0)+IF(BD10=5,AK10,0)+IF(BD11=5,AK11,0)+IF(BD12=5,AK12,0)+IF(BD13=5,AK13,0)+IF(BD14=5,AK14,0)+IF(BD15=5,AK15,0)+IF(BD16=5,AK16,0)+IF(BD17=5,AK17,0)+IF(BD18=5,AK18,0)+IF(BD19=5,AK19,0)+IF(BD20=5,AK20,0)+IF(BD21=5,AK21,0)+IF(BD22=5,AK22,0)+IF(BD23=5,AK23,0)+IF(BD24=5,AK24,0)+IF(BD25=5,AK25,0)</f>
        <v>17</v>
      </c>
      <c r="BN10" s="43">
        <f>IF(BD6=5,AM6,0)+IF(BD7=5,AM7,0)+IF(BD8=5,AM8,0)+IF(BD9=5,AM9,0)+IF(BD10=5,AM10,0)+IF(BD11=5,AM11,0)+IF(BD12=5,AM12,0)+IF(BD13=5,AM13,0)+IF(BD14=5,AM14,0)+IF(BD15=5,AM15,0)+IF(BD16=5,AM16,0)+IF(BD17=5,AM17,0)+IF(BD18=5,AM18,0)+IF(BD19=5,AM19,0)+IF(BD20=5,AM20,0)+IF(BD21=5,AM21,0)+IF(BD22=5,AM22,0)+IF(BD23=5,AM23,0)+IF(BD24=5,AM24,0)+IF(BD25=5,AM25,0)</f>
        <v>7</v>
      </c>
      <c r="BO10" s="43">
        <f>IF(BD6=5,AO6,0)+IF(BD7=5,AO7,0)+IF(BD8=5,AO8,0)+IF(BD9=5,AO9,0)+IF(BD10=5,AO10,0)+IF(BD11=5,AO11,0)+IF(BD12=5,AO12,0)+IF(BD13=5,AO13,0)+IF(BD14=5,AO14,0)+IF(BD15=5,AO15,0)+IF(BD16=5,AO16,0)+IF(BD17=5,AO17,0)+IF(BD18=5,AO18,0)+IF(BD19=5,AO19,0)+IF(BD20=5,AO20,0)+IF(BD21=5,AO21,0)+IF(BD22=5,AO22,0)+IF(BD23=5,AO23,0)+IF(BD24=5,AO24,0)+IF(BD25=5,AO25,0)</f>
        <v>5</v>
      </c>
      <c r="BP10" s="43">
        <f>IF(BD6=5,AQ6,0)+IF(BD7=5,AQ7,0)+IF(BD8=5,AQ8,0)+IF(BD9=5,AQ9,0)+IF(BD10=5,AQ10,0)+IF(BD11=5,AQ11,0)+IF(BD12=5,AQ12,0)+IF(BD13=5,AQ13,0)+IF(BD14=5,AQ14,0)+IF(BD15=5,AQ15,0)+IF(BD16=5,AQ16,0)+IF(BD17=5,AQ17,0)+IF(BD18=5,AQ18,0)+IF(BD19=5,AQ19,0)+IF(BD20=5,AQ20,0)+IF(BD21=5,AQ21,0)+IF(BD22=5,AQ22,0)+IF(BD23=5,AQ23,0)+IF(BD24=5,AQ24,0)+IF(BD25=5,AQ25,0)</f>
        <v>5</v>
      </c>
      <c r="BQ10" s="43">
        <f>IF(BD6=5,AT6,0)+IF(BD7=5,AT7,0)+IF(BD8=5,AT8,0)+IF(BD9=5,AT9,0)+IF(BD10=5,AT10,0)+IF(BD11=5,AT11,0)+IF(BD12=5,AT12,0)+IF(BD13=5,AT13,0)+IF(BD14=5,AT14,0)+IF(BD15=5,AT15,0)+IF(BD16=5,AT16,0)+IF(BD17=5,AT17,0)+IF(BD18=5,AT18,0)+IF(BD19=5,AT19,0)+IF(BD20=5,AT20,0)+IF(BD21=5,AT21,0)+IF(BD22=5,AT22,0)+IF(BD23=5,AT23,0)+IF(BD24=5,AT24,0)+IF(BD25=5,AT25,0)</f>
        <v>114</v>
      </c>
      <c r="BR10" s="43">
        <f>IF(BD6=5,AW6,0)+IF(BD7=5,AW7,0)+IF(BD8=5,AW8,0)+IF(BD9=5,AW9,0)+IF(BD10=5,AW10,0)+IF(BD11=5,AW11,0)+IF(BD12=5,AW12,0)+IF(BD13=5,AW13,0)+IF(BD14=5,AW14,0)+IF(BD15=5,AW15,0)+IF(BD16=5,AW16,0)+IF(BD17=5,AW17,0)+IF(BD18=5,AW18,0)+IF(BD19=5,AW19,0)+IF(BD20=5,AW20,0)+IF(BD21=5,AW21,0)+IF(BD22=5,AW22,0)+IF(BD23=5,AW23,0)+IF(BD24=5,AW24,0)+IF(BD25=5,AW25,0)</f>
        <v>110</v>
      </c>
      <c r="BS10" s="44">
        <f>IF(BD6=5,AZ6,0)+IF(BD7=5,AZ7,0)+IF(BD8=5,AZ8,0)+IF(BD9=5,AZ9,0)+IF(BD10=5,AZ10,0)+IF(BD11=5,AZ11,0)+IF(BD12=5,AZ12,0)+IF(BD13=5,AZ13,0)+IF(BD14=5,AZ14,0)+IF(BD15=5,AZ15,0)+IF(BD16=5,AZ16,0)+IF(BD17=5,AZ17,0)+IF(BD18=5,AZ18,0)+IF(BD19=5,AZ19,0)+IF(BD20=5,AZ20,0)+IF(BD21=5,AZ21,0)+IF(BD22=5,AZ22,0)+IF(BD23=5,AZ23,0)+IF(BD24=5,AZ24,0)+IF(BD25=5,AZ25,0)</f>
        <v>26</v>
      </c>
    </row>
    <row r="11" spans="1:71" x14ac:dyDescent="0.15">
      <c r="A11" s="43" t="str">
        <f>[2]DB!E11</f>
        <v>United</v>
      </c>
      <c r="B11" s="43" t="str">
        <f>[2]DB!F11</f>
        <v>Cork</v>
      </c>
      <c r="C11" s="43">
        <f>[2]DB!G11</f>
        <v>9</v>
      </c>
      <c r="D11" s="43">
        <f>[2]DB!H11</f>
        <v>7</v>
      </c>
      <c r="E11" s="43" t="str">
        <f>[2]DB!I11</f>
        <v>Flinca</v>
      </c>
      <c r="F11" s="43" t="str">
        <f>[2]DB!J11</f>
        <v>Piquet</v>
      </c>
      <c r="G11" s="43">
        <f>'1. Division'!J47</f>
        <v>7</v>
      </c>
      <c r="H11" s="43">
        <f>'1. Division'!P47</f>
        <v>7</v>
      </c>
      <c r="I11" s="43" t="str">
        <f>'[1]Program - 1. Division'!A40</f>
        <v>Stoke</v>
      </c>
      <c r="J11" s="44" t="str">
        <f>'[1]Program - 1. Division'!C40</f>
        <v>Canary</v>
      </c>
      <c r="K11" s="45" t="str">
        <f>[2]DB!K11</f>
        <v>Flinca</v>
      </c>
      <c r="L11" s="43">
        <f>[2]DB!L11</f>
        <v>14</v>
      </c>
      <c r="M11" s="43">
        <f>[2]DB!N11</f>
        <v>0</v>
      </c>
      <c r="N11" s="43">
        <f>IF(OR(M11=1,Rækker!L7="Disket",DB!V11&gt;5),1,0)</f>
        <v>0</v>
      </c>
      <c r="O11" s="43">
        <f>[2]DB!P11</f>
        <v>0</v>
      </c>
      <c r="P11" s="43">
        <f>IF(OR(O11=1,Rækker!L7="Udmeldt"),1,0)</f>
        <v>0</v>
      </c>
      <c r="Q11" s="43">
        <f>[2]DB!S11</f>
        <v>0</v>
      </c>
      <c r="R11" s="43">
        <f>IF(Rækker!L7="Res",1,0)</f>
        <v>0</v>
      </c>
      <c r="S11" s="43">
        <f t="shared" si="1"/>
        <v>0</v>
      </c>
      <c r="T11" s="43">
        <f>[2]DB!V11</f>
        <v>0</v>
      </c>
      <c r="U11" s="43">
        <f>IF(Rækker!L7="MR",1,0)</f>
        <v>0</v>
      </c>
      <c r="V11" s="43">
        <f t="shared" si="2"/>
        <v>0</v>
      </c>
      <c r="W11" s="44" t="str">
        <f t="shared" si="3"/>
        <v/>
      </c>
      <c r="X11" s="45" t="str">
        <f>[2]DB!BF11</f>
        <v>Benbo</v>
      </c>
      <c r="Y11" s="43">
        <f>IF(X11=K6,L6,0)+IF(X11=K7,L7,0)+IF(X11=K8,L8,0)+IF(X11=K9,L9,0)+IF(X11=K10,L10,0)+IF(X11=K11,L11,0)+IF(X11=K12,L12,0)+IF(X11=K13,L13,0)+IF(X11=K14,L14,0)+IF(X11=K15,L15,0)+IF(X11=K16,L16,0)+IF(X11=K17,L17,0)+IF(X11=K18,L18,0)+IF(X11=K19,L19,0)+IF(X11=K20,L20,0)+IF(X11=K21,L21,0)+IF(X11=K22,L22,0)+IF(X11=K23,L23,0)+IF(X11=K24,L24,0)+IF(X11=K25,L25,0)</f>
        <v>5</v>
      </c>
      <c r="Z11" s="43">
        <f>[2]DB!BI11</f>
        <v>0</v>
      </c>
      <c r="AA11" s="43">
        <f>IF(X11=K6,N6,0)+IF(X11=K7,N7,0)+IF(X11=K8,N8,0)+IF(X11=K9,N9,0)+IF(X11=K10,N10,0)+IF(X11=K11,N11,0)+IF(X11=K12,N12,0)+IF(X11=K13,N13,0)+IF(X11=K14,N14,0)+IF(X11=K15,N15,0)+IF(X11=K16,N16,0)+IF(X11=K17,N17,0)+IF(X11=K18,N18,0)+IF(X11=K19,N19,0)+IF(X11=K20,N20,0)+IF(X11=K21,N21,0)+IF(X11=K22,N22,0)+IF(X11=K23,N23,0)+IF(X11=K24,N24,0)+IF(X11=K25,N25,0)</f>
        <v>0</v>
      </c>
      <c r="AB11" s="43">
        <f>[2]DB!BJ11</f>
        <v>0</v>
      </c>
      <c r="AC11" s="43">
        <f>IF(X11=K6,P6,0)+IF(X11=K7,P7,0)+IF(X11=K8,P8,0)+IF(X11=K9,P9,0)+IF(X11=K10,P10,0)+IF(X11=K11,P11,0)+IF(X11=K12,P12,0)+IF(X11=K13,P13,0)+IF(X11=K14,P14,0)+IF(X11=K15,P15,0)+IF(X11=K16,P16,0)+IF(X11=K17,P17,0)+IF(X11=K18,P18,0)+IF(X11=K19,P19,0)+IF(X11=K20,P20,0)+IF(X11=K21,P21,0)+IF(X11=K22,P22,0)+IF(X11=K23,P23,0)+IF(X11=K24,P24,0)+IF(X11=K25,P25,0)</f>
        <v>0</v>
      </c>
      <c r="AD11" s="43">
        <f>[2]DB!BK11</f>
        <v>1</v>
      </c>
      <c r="AE11" s="43">
        <f>IF(X11=K6,R6,0)+IF(X11=K7,R7,0)+IF(X11=K8,R8,0)+IF(X11=K9,R9,0)+IF(X11=K10,R10,0)+IF(X11=K11,R11,0)+IF(X11=K12,R12,0)+IF(X11=K13,R13,0)+IF(X11=K14,R14,0)+IF(X11=K15,R15,0)+IF(X11=K16,R16,0)+IF(X11=K17,R17,0)+IF(X11=K18,R18,0)+IF(X11=K19,R19,0)+IF(X11=K20,R20,0)+IF(X11=K21,R21,0)+IF(X11=K22,R22,0)+IF(X11=K23,R23,0)+IF(X11=K24,R24,0)+IF(X11=K25,R25,0)</f>
        <v>0</v>
      </c>
      <c r="AF11" s="43">
        <f t="shared" si="4"/>
        <v>1</v>
      </c>
      <c r="AG11" s="43">
        <f>[2]DB!BL11</f>
        <v>0</v>
      </c>
      <c r="AH11" s="43">
        <f>IF(X11=K6,U6,0)+IF(X11=K7,U7,0)+IF(X11=K8,U8,0)+IF(X11=K9,U9,0)+IF(X11=K10,U10,0)+IF(X11=K11,U11,0)+IF(X11=K12,U12,0)+IF(X11=K13,U13,0)+IF(X11=K14,U14,0)+IF(X11=K15,U15,0)+IF(X11=K16,U16,0)+IF(X11=K17,U17,0)+IF(X11=K18,U18,0)+IF(X11=K19,U19,0)+IF(X11=K20,U20,0)+IF(X11=K21,U21,0)+IF(X11=K22,U22,0)+IF(X11=K23,U23,0)+IF(X11=K24,U24,0)+IF(X11=K25,U25,0)</f>
        <v>0</v>
      </c>
      <c r="AI11" s="43">
        <f>IF(X11=K6,V6,0)+IF(X11=K7,V7,0)+IF(X11=K8,V8,0)+IF(X11=K9,V9,0)+IF(X11=K10,V10,0)+IF(X11=K11,V11,0)+IF(X11=K12,V12,0)+IF(X11=K13,V13,0)+IF(X11=K14,V14,0)+IF(X11=K15,V15,0)+IF(X11=K16,V16,0)+IF(X11=K17,V17,0)+IF(X11=K18,V18,0)+IF(X11=K19,V19,0)+IF(X11=K20,V20,0)+IF(X11=K21,V21,0)+IF(X11=K22,V22,0)+IF(X11=K23,V23,0)+IF(X11=K24,V24,0)+IF(X11=K25,V25,0)</f>
        <v>0</v>
      </c>
      <c r="AJ11" s="43">
        <f>[2]DB!BM11</f>
        <v>16</v>
      </c>
      <c r="AK11" s="43">
        <f t="shared" si="5"/>
        <v>17</v>
      </c>
      <c r="AL11" s="43">
        <f>[2]DB!BN11</f>
        <v>5</v>
      </c>
      <c r="AM11" s="43">
        <f t="shared" si="6"/>
        <v>5</v>
      </c>
      <c r="AN11" s="43">
        <f>[2]DB!BO11</f>
        <v>8</v>
      </c>
      <c r="AO11" s="43">
        <f t="shared" si="7"/>
        <v>9</v>
      </c>
      <c r="AP11" s="43">
        <f>[2]DB!BP11</f>
        <v>3</v>
      </c>
      <c r="AQ11" s="43">
        <f t="shared" si="8"/>
        <v>3</v>
      </c>
      <c r="AR11" s="43">
        <f>[2]DB!BQ11</f>
        <v>110</v>
      </c>
      <c r="AS11" s="43">
        <f>IF(X11=E6,G6,0)+IF(X11=E7,G7,0)+IF(X11=E8,G8,0)+IF(X11=E9,G9,0)+IF(X11=E10,G10,0)+IF(X11=E11,G11,0)+IF(X11=E12,G12,0)+IF(X11=E13,G13,0)+IF(X11=E14,G14,0)+IF(X11=E15,G15,0)+IF(X11=F6,H6,0)+IF(X11=F7,H7,0)+IF(X11=F8,H8,0)+IF(X11=F9,H9,0)+IF(X11=F10,H10,0)+IF(X11=F11,H11,0)+IF(X11=F12,H12,0)+IF(X11=F13,H13,0)+IF(X11=F14,H14,0)+IF(X11=F15,H15,0)</f>
        <v>8</v>
      </c>
      <c r="AT11" s="43">
        <f t="shared" si="0"/>
        <v>118</v>
      </c>
      <c r="AU11" s="43">
        <f>[2]DB!BR11</f>
        <v>104</v>
      </c>
      <c r="AV11" s="43">
        <f>IF(X11=E6,H6,0)+IF(X11=E7,H7,0)+IF(X11=E8,H8,0)+IF(X11=E9,H9,0)+IF(X11=E10,H10,0)+IF(X11=E11,H11,0)+IF(X11=E12,H12,0)+IF(X11=E13,H13,0)+IF(X11=E14,H14,0)+IF(X11=E15,H15,0)+IF(X11=F6,G6,0)+IF(X11=F7,G7,0)+IF(X11=F8,G8,0)+IF(X11=F9,G9,0)+IF(X11=F10,G10,0)+IF(X11=F11,G11,0)+IF(X11=F12,G12,0)+IF(X11=F13,G13,0)+IF(X11=F14,G14,0)+IF(X11=F15,G15,0)</f>
        <v>8</v>
      </c>
      <c r="AW11" s="43">
        <f t="shared" si="9"/>
        <v>112</v>
      </c>
      <c r="AX11" s="43">
        <f>[2]DB!BS11</f>
        <v>23</v>
      </c>
      <c r="AY11" s="43">
        <f t="shared" si="10"/>
        <v>1</v>
      </c>
      <c r="AZ11" s="43">
        <f t="shared" si="11"/>
        <v>24</v>
      </c>
      <c r="BA11" s="43">
        <f>[2]DB!BE11</f>
        <v>6</v>
      </c>
      <c r="BB11" s="43">
        <f>RANK(BC11,BC6:BC25,0)</f>
        <v>7</v>
      </c>
      <c r="BC11" s="43">
        <f t="shared" si="12"/>
        <v>251688</v>
      </c>
      <c r="BD11" s="44">
        <f>IF(BB11=BB6,IF(Y11&gt;Y6,1,0),0)+IF(BB11=BB7,IF(Y11&gt;Y7,1,0),0)+IF(BB11=BB8,IF(Y11&gt;Y8,1,0),0)+IF(BB11=BB9,IF(Y11&gt;Y9,1,0),0)+IF(BB11=BB10,IF(Y11&gt;Y10,1,0),0)+IF(BB11=BB11,IF(Y11&gt;Y11,1,0),0)+IF(BB11=BB12,IF(Y11&gt;Y12,1,0),0)+IF(BB11=BB13,IF(Y11&gt;Y13,1,0),0)+IF(BB11=BB14,IF(Y11&gt;Y14,1,0),0)+IF(BB11=BB15,IF(Y11&gt;Y15,1,0),0)+IF(BB11=BB16,IF(Y11&gt;Y16,1,0),0)+IF(BB11=BB17,IF(Y11&gt;Y17,1,0),0)+IF(BB11=BB18,IF(Y11&gt;Y18,1,0),0)+IF(BB11=BB19,IF(Y11&gt;Y19,1,0),0)+IF(BB11=BB20,IF(Y11&gt;Y20,1,0),0)+IF(BB11=BB21,IF(Y11&gt;Y21,1,0),0)+IF(BB11=BB22,IF(Y11&gt;Y22,1,0),0)+IF(BB11=BB23,IF(Y11&gt;Y23,1,0),0)+IF(BB11=BB24,IF(Y11&gt;Y24,1,0),0)+IF(BB11=BB25,IF(Y11&gt;Y25,1,0),0)+BB11</f>
        <v>7</v>
      </c>
      <c r="BE11" s="45">
        <f>IF(BD6=6,BB6,0)+IF(BD7=6,BB7,0)+IF(BD8=6,BB8,0)+IF(BD9=6,BB9,0)+IF(BD10=6,BB10,0)+IF(BD11=6,BB11,0)+IF(BD12=6,BB12,0)+IF(BD13=6,BB13,0)+IF(BD14=6,BB14,0)+IF(BD15=6,BB15,0)+IF(BD16=6,BB16,0)+IF(BD17=6,BB17,0)+IF(BD18=6,BB18,0)+IF(BD19=6,BB19,0)+IF(BD20=6,BB20,0)+IF(BD21=6,BB21,0)+IF(BD22=6,BB22,0)+IF(BD23=6,BB23,0)+IF(BD24=6,BB24,0)+IF(BD25=6,BB25,0)</f>
        <v>6</v>
      </c>
      <c r="BF11" s="43" t="str">
        <f>IF(BD6=6,X6,IF(BD7=6,X7,IF(BD8=6,X8,IF(BD9=6,X9,IF(BD10=6,X10,IF(BD11=6,X11,IF(BD12=6,X12,IF(BD13=6,X13,BG11))))))))</f>
        <v>Forest</v>
      </c>
      <c r="BG11" s="43" t="str">
        <f>IF(BD14=6,X14,IF(BD15=6,X15,IF(BD16=6,X16,IF(BD17=6,X17,IF(BD18=6,X18,IF(BD19=6,X19,IF(BD20=6,X20,IF(BD21=6,X21,BH11))))))))</f>
        <v>Steam</v>
      </c>
      <c r="BH11" s="43" t="str">
        <f>IF(BD22=6,X22,IF(BD23=6,X23,IF(BD24=6,X24,X25)))</f>
        <v>Steam</v>
      </c>
      <c r="BI11" s="43">
        <f>IF(BD6=6,AA6,0)+IF(BD7=6,AA7,0)+IF(BD8=6,AA8,0)+IF(BD9=6,AA9,0)+IF(BD10=6,AA10,0)+IF(BD11=6,AA11,0)+IF(BD12=6,AA12,0)+IF(BD13=6,AA13,0)+IF(BD14=6,AA14,0)+IF(BD15=6,AA15,0)+IF(BD16=6,AA16,0)+IF(BD17=6,AA17,0)+IF(BD18=6,AA18,0)+IF(BD19=6,AA19,0)+IF(BD20=6,AA20,0)+IF(BD21=6,AA21,0)+IF(BD22=6,AA22,0)+IF(BD23=6,AA23,0)+IF(BD24=6,AA24,0)+IF(BD25=6,AA25,0)</f>
        <v>0</v>
      </c>
      <c r="BJ11" s="43">
        <f>IF(BD6=6,AC6,0)+IF(BD7=6,AC7,0)+IF(BD8=6,AC8,0)+IF(BD9=6,AC9,0)+IF(BD10=6,AC10,0)+IF(BD11=6,AC11,0)+IF(BD12=6,AC12,0)+IF(BD13=6,AC13,0)+IF(BD14=6,AC14,0)+IF(BD15=6,AC15,0)+IF(BD16=6,AC16,0)+IF(BD17=6,AC17,0)+IF(BD18=6,AC18,0)+IF(BD19=6,AC19,0)+IF(BD20=6,AC20,0)+IF(BD21=6,AC21,0)+IF(BD22=6,AC22,0)+IF(BD23=6,AC23,0)+IF(BD24=6,AC24,0)+IF(BD25=6,AC25,0)</f>
        <v>0</v>
      </c>
      <c r="BK11" s="43">
        <f>IF(BD6=6,AF6,0)+IF(BD7=6,AF7,0)+IF(BD8=6,AF8,0)+IF(BD9=6,AF9,0)+IF(BD10=6,AF10,0)+IF(BD11=6,AF11,0)+IF(BD12=6,AF12,0)+IF(BD13=6,AF13,0)+IF(BD14=6,AF14,0)+IF(BD15=6,AF15,0)+IF(BD16=6,AF16,0)+IF(BD17=6,AF17,0)+IF(BD18=6,AF18,0)+IF(BD19=6,AF19,0)+IF(BD20=6,AF20,0)+IF(BD21=6,AF21,0)+IF(BD22=6,AF22,0)+IF(BD23=6,AF23,0)+IF(BD24=6,AF24,0)+IF(BD25=6,AF25,0)</f>
        <v>0</v>
      </c>
      <c r="BL11" s="43">
        <f>IF(BD6=6,AI6,0)+IF(BD7=6,AI7,0)+IF(BD8=6,AI8,0)+IF(BD9=6,AI9,0)+IF(BD10=6,AI10,0)+IF(BD11=6,AI11,0)+IF(BD12=6,AI12,0)+IF(BD13=6,AI13,0)+IF(BD14=6,AI14,0)+IF(BD15=6,AI15,0)+IF(BD16=6,AI16,0)+IF(BD17=6,AI17,0)+IF(BD18=6,AI18,0)+IF(BD19=6,AI19,0)+IF(BD20=6,AI20,0)+IF(BD21=6,AI21,0)+IF(BD22=6,AI22,0)+IF(BD23=6,AI23,0)+IF(BD24=6,AI24,0)+IF(BD25=6,AI25,0)</f>
        <v>0</v>
      </c>
      <c r="BM11" s="43">
        <f>IF(BD6=6,AK6,0)+IF(BD7=6,AK7,0)+IF(BD8=6,AK8,0)+IF(BD9=6,AK9,0)+IF(BD10=6,AK10,0)+IF(BD11=6,AK11,0)+IF(BD12=6,AK12,0)+IF(BD13=6,AK13,0)+IF(BD14=6,AK14,0)+IF(BD15=6,AK15,0)+IF(BD16=6,AK16,0)+IF(BD17=6,AK17,0)+IF(BD18=6,AK18,0)+IF(BD19=6,AK19,0)+IF(BD20=6,AK20,0)+IF(BD21=6,AK21,0)+IF(BD22=6,AK22,0)+IF(BD23=6,AK23,0)+IF(BD24=6,AK24,0)+IF(BD25=6,AK25,0)</f>
        <v>17</v>
      </c>
      <c r="BN11" s="43">
        <f>IF(BD6=6,AM6,0)+IF(BD7=6,AM7,0)+IF(BD8=6,AM8,0)+IF(BD9=6,AM9,0)+IF(BD10=6,AM10,0)+IF(BD11=6,AM11,0)+IF(BD12=6,AM12,0)+IF(BD13=6,AM13,0)+IF(BD14=6,AM14,0)+IF(BD15=6,AM15,0)+IF(BD16=6,AM16,0)+IF(BD17=6,AM17,0)+IF(BD18=6,AM18,0)+IF(BD19=6,AM19,0)+IF(BD20=6,AM20,0)+IF(BD21=6,AM21,0)+IF(BD22=6,AM22,0)+IF(BD23=6,AM23,0)+IF(BD24=6,AM24,0)+IF(BD25=6,AM25,0)</f>
        <v>5</v>
      </c>
      <c r="BO11" s="43">
        <f>IF(BD6=6,AO6,0)+IF(BD7=6,AO7,0)+IF(BD8=6,AO8,0)+IF(BD9=6,AO9,0)+IF(BD10=6,AO10,0)+IF(BD11=6,AO11,0)+IF(BD12=6,AO12,0)+IF(BD13=6,AO13,0)+IF(BD14=6,AO14,0)+IF(BD15=6,AO15,0)+IF(BD16=6,AO16,0)+IF(BD17=6,AO17,0)+IF(BD18=6,AO18,0)+IF(BD19=6,AO19,0)+IF(BD20=6,AO20,0)+IF(BD21=6,AO21,0)+IF(BD22=6,AO22,0)+IF(BD23=6,AO23,0)+IF(BD24=6,AO24,0)+IF(BD25=6,AO25,0)</f>
        <v>10</v>
      </c>
      <c r="BP11" s="43">
        <f>IF(BD6=6,AQ6,0)+IF(BD7=6,AQ7,0)+IF(BD8=6,AQ8,0)+IF(BD9=6,AQ9,0)+IF(BD10=6,AQ10,0)+IF(BD11=6,AQ11,0)+IF(BD12=6,AQ12,0)+IF(BD13=6,AQ13,0)+IF(BD14=6,AQ14,0)+IF(BD15=6,AQ15,0)+IF(BD16=6,AQ16,0)+IF(BD17=6,AQ17,0)+IF(BD18=6,AQ18,0)+IF(BD19=6,AQ19,0)+IF(BD20=6,AQ20,0)+IF(BD21=6,AQ21,0)+IF(BD22=6,AQ22,0)+IF(BD23=6,AQ23,0)+IF(BD24=6,AQ24,0)+IF(BD25=6,AQ25,0)</f>
        <v>2</v>
      </c>
      <c r="BQ11" s="43">
        <f>IF(BD6=6,AT6,0)+IF(BD7=6,AT7,0)+IF(BD8=6,AT8,0)+IF(BD9=6,AT9,0)+IF(BD10=6,AT10,0)+IF(BD11=6,AT11,0)+IF(BD12=6,AT12,0)+IF(BD13=6,AT13,0)+IF(BD14=6,AT14,0)+IF(BD15=6,AT15,0)+IF(BD16=6,AT16,0)+IF(BD17=6,AT17,0)+IF(BD18=6,AT18,0)+IF(BD19=6,AT19,0)+IF(BD20=6,AT20,0)+IF(BD21=6,AT21,0)+IF(BD22=6,AT22,0)+IF(BD23=6,AT23,0)+IF(BD24=6,AT24,0)+IF(BD25=6,AT25,0)</f>
        <v>113</v>
      </c>
      <c r="BR11" s="43">
        <f>IF(BD6=6,AW6,0)+IF(BD7=6,AW7,0)+IF(BD8=6,AW8,0)+IF(BD9=6,AW9,0)+IF(BD10=6,AW10,0)+IF(BD11=6,AW11,0)+IF(BD12=6,AW12,0)+IF(BD13=6,AW13,0)+IF(BD14=6,AW14,0)+IF(BD15=6,AW15,0)+IF(BD16=6,AW16,0)+IF(BD17=6,AW17,0)+IF(BD18=6,AW18,0)+IF(BD19=6,AW19,0)+IF(BD20=6,AW20,0)+IF(BD21=6,AW21,0)+IF(BD22=6,AW22,0)+IF(BD23=6,AW23,0)+IF(BD24=6,AW24,0)+IF(BD25=6,AW25,0)</f>
        <v>108</v>
      </c>
      <c r="BS11" s="44">
        <f>IF(BD6=6,AZ6,0)+IF(BD7=6,AZ7,0)+IF(BD8=6,AZ8,0)+IF(BD9=6,AZ9,0)+IF(BD10=6,AZ10,0)+IF(BD11=6,AZ11,0)+IF(BD12=6,AZ12,0)+IF(BD13=6,AZ13,0)+IF(BD14=6,AZ14,0)+IF(BD15=6,AZ15,0)+IF(BD16=6,AZ16,0)+IF(BD17=6,AZ17,0)+IF(BD18=6,AZ18,0)+IF(BD19=6,AZ19,0)+IF(BD20=6,AZ20,0)+IF(BD21=6,AZ21,0)+IF(BD22=6,AZ22,0)+IF(BD23=6,AZ23,0)+IF(BD24=6,AZ24,0)+IF(BD25=6,AZ25,0)</f>
        <v>25</v>
      </c>
    </row>
    <row r="12" spans="1:71" x14ac:dyDescent="0.15">
      <c r="A12" s="43" t="str">
        <f>[2]DB!E12</f>
        <v>Benbo</v>
      </c>
      <c r="B12" s="43" t="str">
        <f>[2]DB!F12</f>
        <v>Nuser</v>
      </c>
      <c r="C12" s="43">
        <f>[2]DB!G12</f>
        <v>9</v>
      </c>
      <c r="D12" s="43">
        <f>[2]DB!H12</f>
        <v>6</v>
      </c>
      <c r="E12" s="43" t="str">
        <f>[2]DB!I12</f>
        <v>Steam</v>
      </c>
      <c r="F12" s="43" t="str">
        <f>[2]DB!J12</f>
        <v>United</v>
      </c>
      <c r="G12" s="43">
        <f>'1. Division'!V47</f>
        <v>7</v>
      </c>
      <c r="H12" s="43">
        <f>'1. Division'!AB47</f>
        <v>6</v>
      </c>
      <c r="I12" s="43" t="str">
        <f>'[1]Program - 1. Division'!A41</f>
        <v>Forest</v>
      </c>
      <c r="J12" s="44" t="str">
        <f>'[1]Program - 1. Division'!C41</f>
        <v>United</v>
      </c>
      <c r="K12" s="45" t="str">
        <f>[2]DB!K12</f>
        <v>Forest</v>
      </c>
      <c r="L12" s="43">
        <f>[2]DB!L12</f>
        <v>15</v>
      </c>
      <c r="M12" s="43">
        <f>[2]DB!N12</f>
        <v>0</v>
      </c>
      <c r="N12" s="43">
        <f>IF(OR(M12=1,Rækker!N7="Disket",DB!V12&gt;5),1,0)</f>
        <v>0</v>
      </c>
      <c r="O12" s="43">
        <f>[2]DB!P12</f>
        <v>0</v>
      </c>
      <c r="P12" s="43">
        <f>IF(OR(O12=1,Rækker!N7="Udmeldt"),1,0)</f>
        <v>0</v>
      </c>
      <c r="Q12" s="43">
        <f>[2]DB!S12</f>
        <v>0</v>
      </c>
      <c r="R12" s="43">
        <f>IF(Rækker!N7="Res",1,0)</f>
        <v>0</v>
      </c>
      <c r="S12" s="43">
        <f t="shared" si="1"/>
        <v>0</v>
      </c>
      <c r="T12" s="43">
        <f>[2]DB!V12</f>
        <v>0</v>
      </c>
      <c r="U12" s="43">
        <f>IF(Rækker!N7="MR",1,0)</f>
        <v>0</v>
      </c>
      <c r="V12" s="43">
        <f t="shared" si="2"/>
        <v>0</v>
      </c>
      <c r="W12" s="44" t="str">
        <f t="shared" si="3"/>
        <v/>
      </c>
      <c r="X12" s="45" t="str">
        <f>[2]DB!BF12</f>
        <v>Idskov</v>
      </c>
      <c r="Y12" s="43">
        <f>IF(X12=K6,L6,0)+IF(X12=K7,L7,0)+IF(X12=K8,L8,0)+IF(X12=K9,L9,0)+IF(X12=K10,L10,0)+IF(X12=K11,L11,0)+IF(X12=K12,L12,0)+IF(X12=K13,L13,0)+IF(X12=K14,L14,0)+IF(X12=K15,L15,0)+IF(X12=K16,L16,0)+IF(X12=K17,L17,0)+IF(X12=K18,L18,0)+IF(X12=K19,L19,0)+IF(X12=K20,L20,0)+IF(X12=K21,L21,0)+IF(X12=K22,L22,0)+IF(X12=K23,L23,0)+IF(X12=K24,L24,0)+IF(X12=K25,L25,0)</f>
        <v>27</v>
      </c>
      <c r="Z12" s="43">
        <f>[2]DB!BI12</f>
        <v>0</v>
      </c>
      <c r="AA12" s="43">
        <f>IF(X12=K6,N6,0)+IF(X12=K7,N7,0)+IF(X12=K8,N8,0)+IF(X12=K9,N9,0)+IF(X12=K10,N10,0)+IF(X12=K11,N11,0)+IF(X12=K12,N12,0)+IF(X12=K13,N13,0)+IF(X12=K14,N14,0)+IF(X12=K15,N15,0)+IF(X12=K16,N16,0)+IF(X12=K17,N17,0)+IF(X12=K18,N18,0)+IF(X12=K19,N19,0)+IF(X12=K20,N20,0)+IF(X12=K21,N21,0)+IF(X12=K22,N22,0)+IF(X12=K23,N23,0)+IF(X12=K24,N24,0)+IF(X12=K25,N25,0)</f>
        <v>0</v>
      </c>
      <c r="AB12" s="43">
        <f>[2]DB!BJ12</f>
        <v>0</v>
      </c>
      <c r="AC12" s="43">
        <f>IF(X12=K6,P6,0)+IF(X12=K7,P7,0)+IF(X12=K8,P8,0)+IF(X12=K9,P9,0)+IF(X12=K10,P10,0)+IF(X12=K11,P11,0)+IF(X12=K12,P12,0)+IF(X12=K13,P13,0)+IF(X12=K14,P14,0)+IF(X12=K15,P15,0)+IF(X12=K16,P16,0)+IF(X12=K17,P17,0)+IF(X12=K18,P18,0)+IF(X12=K19,P19,0)+IF(X12=K20,P20,0)+IF(X12=K21,P21,0)+IF(X12=K22,P22,0)+IF(X12=K23,P23,0)+IF(X12=K24,P24,0)+IF(X12=K25,P25,0)</f>
        <v>0</v>
      </c>
      <c r="AD12" s="43">
        <f>[2]DB!BK12</f>
        <v>0</v>
      </c>
      <c r="AE12" s="43">
        <f>IF(X12=K6,R6,0)+IF(X12=K7,R7,0)+IF(X12=K8,R8,0)+IF(X12=K9,R9,0)+IF(X12=K10,R10,0)+IF(X12=K11,R11,0)+IF(X12=K12,R12,0)+IF(X12=K13,R13,0)+IF(X12=K14,R14,0)+IF(X12=K15,R15,0)+IF(X12=K16,R16,0)+IF(X12=K17,R17,0)+IF(X12=K18,R18,0)+IF(X12=K19,R19,0)+IF(X12=K20,R20,0)+IF(X12=K21,R21,0)+IF(X12=K22,R22,0)+IF(X12=K23,R23,0)+IF(X12=K24,R24,0)+IF(X12=K25,R25,0)</f>
        <v>0</v>
      </c>
      <c r="AF12" s="43">
        <f t="shared" si="4"/>
        <v>0</v>
      </c>
      <c r="AG12" s="43">
        <f>[2]DB!BL12</f>
        <v>0</v>
      </c>
      <c r="AH12" s="43">
        <f>IF(X12=K6,U6,0)+IF(X12=K7,U7,0)+IF(X12=K8,U8,0)+IF(X12=K9,U9,0)+IF(X12=K10,U10,0)+IF(X12=K11,U11,0)+IF(X12=K12,U12,0)+IF(X12=K13,U13,0)+IF(X12=K14,U14,0)+IF(X12=K15,U15,0)+IF(X12=K16,U16,0)+IF(X12=K17,U17,0)+IF(X12=K18,U18,0)+IF(X12=K19,U19,0)+IF(X12=K20,U20,0)+IF(X12=K21,U21,0)+IF(X12=K22,U22,0)+IF(X12=K23,U23,0)+IF(X12=K24,U24,0)+IF(X12=K25,U25,0)</f>
        <v>0</v>
      </c>
      <c r="AI12" s="43">
        <f>IF(X12=K6,V6,0)+IF(X12=K7,V7,0)+IF(X12=K8,V8,0)+IF(X12=K9,V9,0)+IF(X12=K10,V10,0)+IF(X12=K11,V11,0)+IF(X12=K12,V12,0)+IF(X12=K13,V13,0)+IF(X12=K14,V14,0)+IF(X12=K15,V15,0)+IF(X12=K16,V16,0)+IF(X12=K17,V17,0)+IF(X12=K18,V18,0)+IF(X12=K19,V19,0)+IF(X12=K20,V20,0)+IF(X12=K21,V21,0)+IF(X12=K22,V22,0)+IF(X12=K23,V23,0)+IF(X12=K24,V24,0)+IF(X12=K25,V25,0)</f>
        <v>0</v>
      </c>
      <c r="AJ12" s="43">
        <f>[2]DB!BM12</f>
        <v>16</v>
      </c>
      <c r="AK12" s="43">
        <f t="shared" si="5"/>
        <v>17</v>
      </c>
      <c r="AL12" s="43">
        <f>[2]DB!BN12</f>
        <v>4</v>
      </c>
      <c r="AM12" s="43">
        <f t="shared" si="6"/>
        <v>4</v>
      </c>
      <c r="AN12" s="43">
        <f>[2]DB!BO12</f>
        <v>11</v>
      </c>
      <c r="AO12" s="43">
        <f t="shared" si="7"/>
        <v>12</v>
      </c>
      <c r="AP12" s="43">
        <f>[2]DB!BP12</f>
        <v>1</v>
      </c>
      <c r="AQ12" s="43">
        <f t="shared" si="8"/>
        <v>1</v>
      </c>
      <c r="AR12" s="43">
        <f>[2]DB!BQ12</f>
        <v>108</v>
      </c>
      <c r="AS12" s="43">
        <f>IF(X12=E6,G6,0)+IF(X12=E7,G7,0)+IF(X12=E8,G8,0)+IF(X12=E9,G9,0)+IF(X12=E10,G10,0)+IF(X12=E11,G11,0)+IF(X12=E12,G12,0)+IF(X12=E13,G13,0)+IF(X12=E14,G14,0)+IF(X12=E15,G15,0)+IF(X12=F6,H6,0)+IF(X12=F7,H7,0)+IF(X12=F8,H8,0)+IF(X12=F9,H9,0)+IF(X12=F10,H10,0)+IF(X12=F11,H11,0)+IF(X12=F12,H12,0)+IF(X12=F13,H13,0)+IF(X12=F14,H14,0)+IF(X12=F15,H15,0)</f>
        <v>6</v>
      </c>
      <c r="AT12" s="43">
        <f t="shared" si="0"/>
        <v>114</v>
      </c>
      <c r="AU12" s="43">
        <f>[2]DB!BR12</f>
        <v>103</v>
      </c>
      <c r="AV12" s="43">
        <f>IF(X12=E6,H6,0)+IF(X12=E7,H7,0)+IF(X12=E8,H8,0)+IF(X12=E9,H9,0)+IF(X12=E10,H10,0)+IF(X12=E11,H11,0)+IF(X12=E12,H12,0)+IF(X12=E13,H13,0)+IF(X12=E14,H14,0)+IF(X12=E15,H15,0)+IF(X12=F6,G6,0)+IF(X12=F7,G7,0)+IF(X12=F8,G8,0)+IF(X12=F9,G9,0)+IF(X12=F10,G10,0)+IF(X12=F11,G11,0)+IF(X12=F12,G12,0)+IF(X12=F13,G13,0)+IF(X12=F14,G14,0)+IF(X12=F15,G15,0)</f>
        <v>6</v>
      </c>
      <c r="AW12" s="43">
        <f t="shared" si="9"/>
        <v>109</v>
      </c>
      <c r="AX12" s="43">
        <f>[2]DB!BS12</f>
        <v>23</v>
      </c>
      <c r="AY12" s="43">
        <f t="shared" si="10"/>
        <v>1</v>
      </c>
      <c r="AZ12" s="43">
        <f t="shared" si="11"/>
        <v>24</v>
      </c>
      <c r="BA12" s="43">
        <f>[2]DB!BE12</f>
        <v>7</v>
      </c>
      <c r="BB12" s="43">
        <f>RANK(BC12,BC6:BC25,0)</f>
        <v>8</v>
      </c>
      <c r="BC12" s="43">
        <f t="shared" si="12"/>
        <v>251291</v>
      </c>
      <c r="BD12" s="44">
        <f>IF(BB12=BB6,IF(Y12&gt;Y6,1,0),0)+IF(BB12=BB7,IF(Y12&gt;Y7,1,0),0)+IF(BB12=BB8,IF(Y12&gt;Y8,1,0),0)+IF(BB12=BB9,IF(Y12&gt;Y9,1,0),0)+IF(BB12=BB10,IF(Y12&gt;Y10,1,0),0)+IF(BB12=BB11,IF(Y12&gt;Y11,1,0),0)+IF(BB12=BB12,IF(Y12&gt;Y12,1,0),0)+IF(BB12=BB13,IF(Y12&gt;Y13,1,0),0)+IF(BB12=BB14,IF(Y12&gt;Y14,1,0),0)+IF(BB12=BB15,IF(Y12&gt;Y15,1,0),0)+IF(BB12=BB16,IF(Y12&gt;Y16,1,0),0)+IF(BB12=BB17,IF(Y12&gt;Y17,1,0),0)+IF(BB12=BB18,IF(Y12&gt;Y18,1,0),0)+IF(BB12=BB19,IF(Y12&gt;Y19,1,0),0)+IF(BB12=BB20,IF(Y12&gt;Y20,1,0),0)+IF(BB12=BB21,IF(Y12&gt;Y21,1,0),0)+IF(BB12=BB22,IF(Y12&gt;Y22,1,0),0)+IF(BB12=BB23,IF(Y12&gt;Y23,1,0),0)+IF(BB12=BB24,IF(Y12&gt;Y24,1,0),0)+IF(BB12=BB25,IF(Y12&gt;Y25,1,0),0)+BB12</f>
        <v>8</v>
      </c>
      <c r="BE12" s="45">
        <f>IF(BD6=7,BB6,0)+IF(BD7=7,BB7,0)+IF(BD8=7,BB8,0)+IF(BD9=7,BB9,0)+IF(BD10=7,BB10,0)+IF(BD11=7,BB11,0)+IF(BD12=7,BB12,0)+IF(BD13=7,BB13,0)+IF(BD14=7,BB14,0)+IF(BD15=7,BB15,0)+IF(BD16=7,BB16,0)+IF(BD17=7,BB17,0)+IF(BD18=7,BB18,0)+IF(BD19=7,BB19,0)+IF(BD20=7,BB20,0)+IF(BD21=7,BB21,0)+IF(BD22=7,BB22,0)+IF(BD23=7,BB23,0)+IF(BD24=7,BB24,0)+IF(BD25=7,BB25,0)</f>
        <v>7</v>
      </c>
      <c r="BF12" s="43" t="str">
        <f>IF(BD6=7,X6,IF(BD7=7,X7,IF(BD8=7,X8,IF(BD9=7,X9,IF(BD10=7,X10,IF(BD11=7,X11,IF(BD12=7,X12,IF(BD13=7,X13,BG12))))))))</f>
        <v>Benbo</v>
      </c>
      <c r="BG12" s="43" t="str">
        <f>IF(BD14=7,X14,IF(BD15=7,X15,IF(BD16=7,X16,IF(BD17=7,X17,IF(BD18=7,X18,IF(BD19=7,X19,IF(BD20=7,X20,IF(BD21=7,X21,BH12))))))))</f>
        <v>Steam</v>
      </c>
      <c r="BH12" s="43" t="str">
        <f>IF(BD22=7,X22,IF(BD23=7,X23,IF(BD24=7,X24,X25)))</f>
        <v>Steam</v>
      </c>
      <c r="BI12" s="43">
        <f>IF(BD6=7,AA6,0)+IF(BD7=7,AA7,0)+IF(BD8=7,AA8,0)+IF(BD9=7,AA9,0)+IF(BD10=7,AA10,0)+IF(BD11=7,AA11,0)+IF(BD12=7,AA12,0)+IF(BD13=7,AA13,0)+IF(BD14=7,AA14,0)+IF(BD15=7,AA15,0)+IF(BD16=7,AA16,0)+IF(BD17=7,AA17,0)+IF(BD18=7,AA18,0)+IF(BD19=7,AA19,0)+IF(BD20=7,AA20,0)+IF(BD21=7,AA21,0)+IF(BD22=7,AA22,0)+IF(BD23=7,AA23,0)+IF(BD24=7,AA24,0)+IF(BD25=7,AA25,0)</f>
        <v>0</v>
      </c>
      <c r="BJ12" s="43">
        <f>IF(BD6=7,AC6,0)+IF(BD7=7,AC7,0)+IF(BD8=7,AC8,0)+IF(BD9=7,AC9,0)+IF(BD10=7,AC10,0)+IF(BD11=7,AC11,0)+IF(BD12=7,AC12,0)+IF(BD13=7,AC13,0)+IF(BD14=7,AC14,0)+IF(BD15=7,AC15,0)+IF(BD16=7,AC16,0)+IF(BD17=7,AC17,0)+IF(BD18=7,AC18,0)+IF(BD19=7,AC19,0)+IF(BD20=7,AC20,0)+IF(BD21=7,AC21,0)+IF(BD22=7,AC22,0)+IF(BD23=7,AC23,0)+IF(BD24=7,AC24,0)+IF(BD25=7,AC25,0)</f>
        <v>0</v>
      </c>
      <c r="BK12" s="43">
        <f>IF(BD6=7,AF6,0)+IF(BD7=7,AF7,0)+IF(BD8=7,AF8,0)+IF(BD9=7,AF9,0)+IF(BD10=7,AF10,0)+IF(BD11=7,AF11,0)+IF(BD12=7,AF12,0)+IF(BD13=7,AF13,0)+IF(BD14=7,AF14,0)+IF(BD15=7,AF15,0)+IF(BD16=7,AF16,0)+IF(BD17=7,AF17,0)+IF(BD18=7,AF18,0)+IF(BD19=7,AF19,0)+IF(BD20=7,AF20,0)+IF(BD21=7,AF21,0)+IF(BD22=7,AF22,0)+IF(BD23=7,AF23,0)+IF(BD24=7,AF24,0)+IF(BD25=7,AF25,0)</f>
        <v>1</v>
      </c>
      <c r="BL12" s="43">
        <f>IF(BD6=7,AI6,0)+IF(BD7=7,AI7,0)+IF(BD8=7,AI8,0)+IF(BD9=7,AI9,0)+IF(BD10=7,AI10,0)+IF(BD11=7,AI11,0)+IF(BD12=7,AI12,0)+IF(BD13=7,AI13,0)+IF(BD14=7,AI14,0)+IF(BD15=7,AI15,0)+IF(BD16=7,AI16,0)+IF(BD17=7,AI17,0)+IF(BD18=7,AI18,0)+IF(BD19=7,AI19,0)+IF(BD20=7,AI20,0)+IF(BD21=7,AI21,0)+IF(BD22=7,AI22,0)+IF(BD23=7,AI23,0)+IF(BD24=7,AI24,0)+IF(BD25=7,AI25,0)</f>
        <v>0</v>
      </c>
      <c r="BM12" s="43">
        <f>IF(BD6=7,AK6,0)+IF(BD7=7,AK7,0)+IF(BD8=7,AK8,0)+IF(BD9=7,AK9,0)+IF(BD10=7,AK10,0)+IF(BD11=7,AK11,0)+IF(BD12=7,AK12,0)+IF(BD13=7,AK13,0)+IF(BD14=7,AK14,0)+IF(BD15=7,AK15,0)+IF(BD16=7,AK16,0)+IF(BD17=7,AK17,0)+IF(BD18=7,AK18,0)+IF(BD19=7,AK19,0)+IF(BD20=7,AK20,0)+IF(BD21=7,AK21,0)+IF(BD22=7,AK22,0)+IF(BD23=7,AK23,0)+IF(BD24=7,AK24,0)+IF(BD25=7,AK25,0)</f>
        <v>17</v>
      </c>
      <c r="BN12" s="43">
        <f>IF(BD6=7,AM6,0)+IF(BD7=7,AM7,0)+IF(BD8=7,AM8,0)+IF(BD9=7,AM9,0)+IF(BD10=7,AM10,0)+IF(BD11=7,AM11,0)+IF(BD12=7,AM12,0)+IF(BD13=7,AM13,0)+IF(BD14=7,AM14,0)+IF(BD15=7,AM15,0)+IF(BD16=7,AM16,0)+IF(BD17=7,AM17,0)+IF(BD18=7,AM18,0)+IF(BD19=7,AM19,0)+IF(BD20=7,AM20,0)+IF(BD21=7,AM21,0)+IF(BD22=7,AM22,0)+IF(BD23=7,AM23,0)+IF(BD24=7,AM24,0)+IF(BD25=7,AM25,0)</f>
        <v>5</v>
      </c>
      <c r="BO12" s="43">
        <f>IF(BD6=7,AO6,0)+IF(BD7=7,AO7,0)+IF(BD8=7,AO8,0)+IF(BD9=7,AO9,0)+IF(BD10=7,AO10,0)+IF(BD11=7,AO11,0)+IF(BD12=7,AO12,0)+IF(BD13=7,AO13,0)+IF(BD14=7,AO14,0)+IF(BD15=7,AO15,0)+IF(BD16=7,AO16,0)+IF(BD17=7,AO17,0)+IF(BD18=7,AO18,0)+IF(BD19=7,AO19,0)+IF(BD20=7,AO20,0)+IF(BD21=7,AO21,0)+IF(BD22=7,AO22,0)+IF(BD23=7,AO23,0)+IF(BD24=7,AO24,0)+IF(BD25=7,AO25,0)</f>
        <v>9</v>
      </c>
      <c r="BP12" s="43">
        <f>IF(BD6=7,AQ6,0)+IF(BD7=7,AQ7,0)+IF(BD8=7,AQ8,0)+IF(BD9=7,AQ9,0)+IF(BD10=7,AQ10,0)+IF(BD11=7,AQ11,0)+IF(BD12=7,AQ12,0)+IF(BD13=7,AQ13,0)+IF(BD14=7,AQ14,0)+IF(BD15=7,AQ15,0)+IF(BD16=7,AQ16,0)+IF(BD17=7,AQ17,0)+IF(BD18=7,AQ18,0)+IF(BD19=7,AQ19,0)+IF(BD20=7,AQ20,0)+IF(BD21=7,AQ21,0)+IF(BD22=7,AQ22,0)+IF(BD23=7,AQ23,0)+IF(BD24=7,AQ24,0)+IF(BD25=7,AQ25,0)</f>
        <v>3</v>
      </c>
      <c r="BQ12" s="43">
        <f>IF(BD6=7,AT6,0)+IF(BD7=7,AT7,0)+IF(BD8=7,AT8,0)+IF(BD9=7,AT9,0)+IF(BD10=7,AT10,0)+IF(BD11=7,AT11,0)+IF(BD12=7,AT12,0)+IF(BD13=7,AT13,0)+IF(BD14=7,AT14,0)+IF(BD15=7,AT15,0)+IF(BD16=7,AT16,0)+IF(BD17=7,AT17,0)+IF(BD18=7,AT18,0)+IF(BD19=7,AT19,0)+IF(BD20=7,AT20,0)+IF(BD21=7,AT21,0)+IF(BD22=7,AT22,0)+IF(BD23=7,AT23,0)+IF(BD24=7,AT24,0)+IF(BD25=7,AT25,0)</f>
        <v>118</v>
      </c>
      <c r="BR12" s="43">
        <f>IF(BD6=7,AW6,0)+IF(BD7=7,AW7,0)+IF(BD8=7,AW8,0)+IF(BD9=7,AW9,0)+IF(BD10=7,AW10,0)+IF(BD11=7,AW11,0)+IF(BD12=7,AW12,0)+IF(BD13=7,AW13,0)+IF(BD14=7,AW14,0)+IF(BD15=7,AW15,0)+IF(BD16=7,AW16,0)+IF(BD17=7,AW17,0)+IF(BD18=7,AW18,0)+IF(BD19=7,AW19,0)+IF(BD20=7,AW20,0)+IF(BD21=7,AW21,0)+IF(BD22=7,AW22,0)+IF(BD23=7,AW23,0)+IF(BD24=7,AW24,0)+IF(BD25=7,AW25,0)</f>
        <v>112</v>
      </c>
      <c r="BS12" s="44">
        <f>IF(BD6=7,AZ6,0)+IF(BD7=7,AZ7,0)+IF(BD8=7,AZ8,0)+IF(BD9=7,AZ9,0)+IF(BD10=7,AZ10,0)+IF(BD11=7,AZ11,0)+IF(BD12=7,AZ12,0)+IF(BD13=7,AZ13,0)+IF(BD14=7,AZ14,0)+IF(BD15=7,AZ15,0)+IF(BD16=7,AZ16,0)+IF(BD17=7,AZ17,0)+IF(BD18=7,AZ18,0)+IF(BD19=7,AZ19,0)+IF(BD20=7,AZ20,0)+IF(BD21=7,AZ21,0)+IF(BD22=7,AZ22,0)+IF(BD23=7,AZ23,0)+IF(BD24=7,AZ24,0)+IF(BD25=7,AZ25,0)</f>
        <v>24</v>
      </c>
    </row>
    <row r="13" spans="1:71" x14ac:dyDescent="0.15">
      <c r="A13" s="43" t="str">
        <f>[2]DB!E13</f>
        <v>Steam</v>
      </c>
      <c r="B13" s="43" t="str">
        <f>[2]DB!F13</f>
        <v>Forest</v>
      </c>
      <c r="C13" s="43">
        <f>[2]DB!G13</f>
        <v>6</v>
      </c>
      <c r="D13" s="43">
        <f>[2]DB!H13</f>
        <v>6</v>
      </c>
      <c r="E13" s="43" t="str">
        <f>[2]DB!I13</f>
        <v>Select</v>
      </c>
      <c r="F13" s="43" t="str">
        <f>[2]DB!J13</f>
        <v>Idskov</v>
      </c>
      <c r="G13" s="43">
        <f>'1. Division'!AH47</f>
        <v>6</v>
      </c>
      <c r="H13" s="43">
        <f>'1. Division'!AN47</f>
        <v>6</v>
      </c>
      <c r="I13" s="43" t="str">
        <f>'[1]Program - 1. Division'!A42</f>
        <v>Piquet</v>
      </c>
      <c r="J13" s="44" t="str">
        <f>'[1]Program - 1. Division'!C42</f>
        <v>Idskov</v>
      </c>
      <c r="K13" s="45" t="str">
        <f>[2]DB!K13</f>
        <v>Frydkær</v>
      </c>
      <c r="L13" s="43">
        <f>[2]DB!L13</f>
        <v>17</v>
      </c>
      <c r="M13" s="43">
        <f>[2]DB!N13</f>
        <v>0</v>
      </c>
      <c r="N13" s="43">
        <f>IF(OR(M13=1,Rækker!P7="Disket",DB!V13&gt;5),1,0)</f>
        <v>0</v>
      </c>
      <c r="O13" s="43">
        <f>[2]DB!P13</f>
        <v>0</v>
      </c>
      <c r="P13" s="43">
        <f>IF(OR(O13=1,Rækker!P7="Udmeldt"),1,0)</f>
        <v>0</v>
      </c>
      <c r="Q13" s="43">
        <f>[2]DB!S13</f>
        <v>1</v>
      </c>
      <c r="R13" s="43">
        <f>IF(Rækker!P7="Res",1,0)</f>
        <v>0</v>
      </c>
      <c r="S13" s="43">
        <f t="shared" si="1"/>
        <v>1</v>
      </c>
      <c r="T13" s="43">
        <f>[2]DB!V13</f>
        <v>0</v>
      </c>
      <c r="U13" s="43">
        <f>IF(Rækker!P7="MR",1,0)</f>
        <v>0</v>
      </c>
      <c r="V13" s="43">
        <f t="shared" si="2"/>
        <v>0</v>
      </c>
      <c r="W13" s="44" t="str">
        <f t="shared" si="3"/>
        <v/>
      </c>
      <c r="X13" s="45" t="str">
        <f>[2]DB!BF13</f>
        <v>Stoke</v>
      </c>
      <c r="Y13" s="43">
        <f>IF(X13=K6,L6,0)+IF(X13=K7,L7,0)+IF(X13=K8,L8,0)+IF(X13=K9,L9,0)+IF(X13=K10,L10,0)+IF(X13=K11,L11,0)+IF(X13=K12,L12,0)+IF(X13=K13,L13,0)+IF(X13=K14,L14,0)+IF(X13=K15,L15,0)+IF(X13=K16,L16,0)+IF(X13=K17,L17,0)+IF(X13=K18,L18,0)+IF(X13=K19,L19,0)+IF(X13=K20,L20,0)+IF(X13=K21,L21,0)+IF(X13=K22,L22,0)+IF(X13=K23,L23,0)+IF(X13=K24,L24,0)+IF(X13=K25,L25,0)</f>
        <v>54</v>
      </c>
      <c r="Z13" s="43">
        <f>[2]DB!BI13</f>
        <v>0</v>
      </c>
      <c r="AA13" s="43">
        <f>IF(X13=K6,N6,0)+IF(X13=K7,N7,0)+IF(X13=K8,N8,0)+IF(X13=K9,N9,0)+IF(X13=K10,N10,0)+IF(X13=K11,N11,0)+IF(X13=K12,N12,0)+IF(X13=K13,N13,0)+IF(X13=K14,N14,0)+IF(X13=K15,N15,0)+IF(X13=K16,N16,0)+IF(X13=K17,N17,0)+IF(X13=K18,N18,0)+IF(X13=K19,N19,0)+IF(X13=K20,N20,0)+IF(X13=K21,N21,0)+IF(X13=K22,N22,0)+IF(X13=K23,N23,0)+IF(X13=K24,N24,0)+IF(X13=K25,N25,0)</f>
        <v>0</v>
      </c>
      <c r="AB13" s="43">
        <f>[2]DB!BJ13</f>
        <v>0</v>
      </c>
      <c r="AC13" s="43">
        <f>IF(X13=K6,P6,0)+IF(X13=K7,P7,0)+IF(X13=K8,P8,0)+IF(X13=K9,P9,0)+IF(X13=K10,P10,0)+IF(X13=K11,P11,0)+IF(X13=K12,P12,0)+IF(X13=K13,P13,0)+IF(X13=K14,P14,0)+IF(X13=K15,P15,0)+IF(X13=K16,P16,0)+IF(X13=K17,P17,0)+IF(X13=K18,P18,0)+IF(X13=K19,P19,0)+IF(X13=K20,P20,0)+IF(X13=K21,P21,0)+IF(X13=K22,P22,0)+IF(X13=K23,P23,0)+IF(X13=K24,P24,0)+IF(X13=K25,P25,0)</f>
        <v>0</v>
      </c>
      <c r="AD13" s="43">
        <f>[2]DB!BK13</f>
        <v>0</v>
      </c>
      <c r="AE13" s="43">
        <f>IF(X13=K6,R6,0)+IF(X13=K7,R7,0)+IF(X13=K8,R8,0)+IF(X13=K9,R9,0)+IF(X13=K10,R10,0)+IF(X13=K11,R11,0)+IF(X13=K12,R12,0)+IF(X13=K13,R13,0)+IF(X13=K14,R14,0)+IF(X13=K15,R15,0)+IF(X13=K16,R16,0)+IF(X13=K17,R17,0)+IF(X13=K18,R18,0)+IF(X13=K19,R19,0)+IF(X13=K20,R20,0)+IF(X13=K21,R21,0)+IF(X13=K22,R22,0)+IF(X13=K23,R23,0)+IF(X13=K24,R24,0)+IF(X13=K25,R25,0)</f>
        <v>0</v>
      </c>
      <c r="AF13" s="43">
        <f t="shared" si="4"/>
        <v>0</v>
      </c>
      <c r="AG13" s="43">
        <f>[2]DB!BL13</f>
        <v>0</v>
      </c>
      <c r="AH13" s="43">
        <f>IF(X13=K6,U6,0)+IF(X13=K7,U7,0)+IF(X13=K8,U8,0)+IF(X13=K9,U9,0)+IF(X13=K10,U10,0)+IF(X13=K11,U11,0)+IF(X13=K12,U12,0)+IF(X13=K13,U13,0)+IF(X13=K14,U14,0)+IF(X13=K15,U15,0)+IF(X13=K16,U16,0)+IF(X13=K17,U17,0)+IF(X13=K18,U18,0)+IF(X13=K19,U19,0)+IF(X13=K20,U20,0)+IF(X13=K21,U21,0)+IF(X13=K22,U22,0)+IF(X13=K23,U23,0)+IF(X13=K24,U24,0)+IF(X13=K25,U25,0)</f>
        <v>0</v>
      </c>
      <c r="AI13" s="43">
        <f>IF(X13=K6,V6,0)+IF(X13=K7,V7,0)+IF(X13=K8,V8,0)+IF(X13=K9,V9,0)+IF(X13=K10,V10,0)+IF(X13=K11,V11,0)+IF(X13=K12,V12,0)+IF(X13=K13,V13,0)+IF(X13=K14,V14,0)+IF(X13=K15,V15,0)+IF(X13=K16,V16,0)+IF(X13=K17,V17,0)+IF(X13=K18,V18,0)+IF(X13=K19,V19,0)+IF(X13=K20,V20,0)+IF(X13=K21,V21,0)+IF(X13=K22,V22,0)+IF(X13=K23,V23,0)+IF(X13=K24,V24,0)+IF(X13=K25,V25,0)</f>
        <v>0</v>
      </c>
      <c r="AJ13" s="43">
        <f>[2]DB!BM13</f>
        <v>16</v>
      </c>
      <c r="AK13" s="43">
        <f t="shared" si="5"/>
        <v>17</v>
      </c>
      <c r="AL13" s="43">
        <f>[2]DB!BN13</f>
        <v>6</v>
      </c>
      <c r="AM13" s="43">
        <f t="shared" si="6"/>
        <v>7</v>
      </c>
      <c r="AN13" s="43">
        <f>[2]DB!BO13</f>
        <v>5</v>
      </c>
      <c r="AO13" s="43">
        <f t="shared" si="7"/>
        <v>5</v>
      </c>
      <c r="AP13" s="43">
        <f>[2]DB!BP13</f>
        <v>5</v>
      </c>
      <c r="AQ13" s="43">
        <f t="shared" si="8"/>
        <v>5</v>
      </c>
      <c r="AR13" s="43">
        <f>[2]DB!BQ13</f>
        <v>106</v>
      </c>
      <c r="AS13" s="43">
        <f>IF(X13=E6,G6,0)+IF(X13=E7,G7,0)+IF(X13=E8,G8,0)+IF(X13=E9,G9,0)+IF(X13=E10,G10,0)+IF(X13=E11,G11,0)+IF(X13=E12,G12,0)+IF(X13=E13,G13,0)+IF(X13=E14,G14,0)+IF(X13=E15,G15,0)+IF(X13=F6,H6,0)+IF(X13=F7,H7,0)+IF(X13=F8,H8,0)+IF(X13=F9,H9,0)+IF(X13=F10,H10,0)+IF(X13=F11,H11,0)+IF(X13=F12,H12,0)+IF(X13=F13,H13,0)+IF(X13=F14,H14,0)+IF(X13=F15,H15,0)</f>
        <v>8</v>
      </c>
      <c r="AT13" s="43">
        <f t="shared" si="0"/>
        <v>114</v>
      </c>
      <c r="AU13" s="43">
        <f>[2]DB!BR13</f>
        <v>103</v>
      </c>
      <c r="AV13" s="43">
        <f>IF(X13=E6,H6,0)+IF(X13=E7,H7,0)+IF(X13=E8,H8,0)+IF(X13=E9,H9,0)+IF(X13=E10,H10,0)+IF(X13=E11,H11,0)+IF(X13=E12,H12,0)+IF(X13=E13,H13,0)+IF(X13=E14,H14,0)+IF(X13=E15,H15,0)+IF(X13=F6,G6,0)+IF(X13=F7,G7,0)+IF(X13=F8,G8,0)+IF(X13=F9,G9,0)+IF(X13=F10,G10,0)+IF(X13=F11,G11,0)+IF(X13=F12,G12,0)+IF(X13=F13,G13,0)+IF(X13=F14,G14,0)+IF(X13=F15,G15,0)</f>
        <v>7</v>
      </c>
      <c r="AW13" s="43">
        <f t="shared" si="9"/>
        <v>110</v>
      </c>
      <c r="AX13" s="43">
        <f>[2]DB!BS13</f>
        <v>23</v>
      </c>
      <c r="AY13" s="43">
        <f t="shared" si="10"/>
        <v>3</v>
      </c>
      <c r="AZ13" s="43">
        <f t="shared" si="11"/>
        <v>26</v>
      </c>
      <c r="BA13" s="43">
        <f>[2]DB!BE13</f>
        <v>8</v>
      </c>
      <c r="BB13" s="43">
        <f>RANK(BC13,BC6:BC25,0)</f>
        <v>5</v>
      </c>
      <c r="BC13" s="43">
        <f t="shared" si="12"/>
        <v>271290</v>
      </c>
      <c r="BD13" s="44">
        <f>IF(BB13=BB6,IF(Y13&gt;Y6,1,0),0)+IF(BB13=BB7,IF(Y13&gt;Y7,1,0),0)+IF(BB13=BB8,IF(Y13&gt;Y8,1,0),0)+IF(BB13=BB9,IF(Y13&gt;Y9,1,0),0)+IF(BB13=BB10,IF(Y13&gt;Y10,1,0),0)+IF(BB13=BB11,IF(Y13&gt;Y11,1,0),0)+IF(BB13=BB12,IF(Y13&gt;Y12,1,0),0)+IF(BB13=BB13,IF(Y13&gt;Y13,1,0),0)+IF(BB13=BB14,IF(Y13&gt;Y14,1,0),0)+IF(BB13=BB15,IF(Y13&gt;Y15,1,0),0)+IF(BB13=BB16,IF(Y13&gt;Y16,1,0),0)+IF(BB13=BB17,IF(Y13&gt;Y17,1,0),0)+IF(BB13=BB18,IF(Y13&gt;Y18,1,0),0)+IF(BB13=BB19,IF(Y13&gt;Y19,1,0),0)+IF(BB13=BB20,IF(Y13&gt;Y20,1,0),0)+IF(BB13=BB21,IF(Y13&gt;Y21,1,0),0)+IF(BB13=BB22,IF(Y13&gt;Y22,1,0),0)+IF(BB13=BB23,IF(Y13&gt;Y23,1,0),0)+IF(BB13=BB24,IF(Y13&gt;Y24,1,0),0)+IF(BB13=BB25,IF(Y13&gt;Y25,1,0),0)+BB13</f>
        <v>5</v>
      </c>
      <c r="BE13" s="45">
        <f>IF(BD6=8,BB6,0)+IF(BD7=8,BB7,0)+IF(BD8=8,BB8,0)+IF(BD9=8,BB9,0)+IF(BD10=8,BB10,0)+IF(BD11=8,BB11,0)+IF(BD12=8,BB12,0)+IF(BD13=8,BB13,0)+IF(BD14=8,BB14,0)+IF(BD15=8,BB15,0)+IF(BD16=8,BB16,0)+IF(BD17=8,BB17,0)+IF(BD18=8,BB18,0)+IF(BD19=8,BB19,0)+IF(BD20=8,BB20,0)+IF(BD21=8,BB21,0)+IF(BD22=8,BB22,0)+IF(BD23=8,BB23,0)+IF(BD24=8,BB24,0)+IF(BD25=8,BB25,0)</f>
        <v>8</v>
      </c>
      <c r="BF13" s="43" t="str">
        <f>IF(BD6=8,X6,IF(BD7=8,X7,IF(BD8=8,X8,IF(BD9=8,X9,IF(BD10=8,X10,IF(BD11=8,X11,IF(BD12=8,X12,IF(BD13=8,X13,BG13))))))))</f>
        <v>Idskov</v>
      </c>
      <c r="BG13" s="43" t="str">
        <f>IF(BD14=8,X14,IF(BD15=8,X15,IF(BD16=8,X16,IF(BD17=8,X17,IF(BD18=8,X18,IF(BD19=8,X19,IF(BD20=8,X20,IF(BD21=8,X21,BH13))))))))</f>
        <v>Steam</v>
      </c>
      <c r="BH13" s="43" t="str">
        <f>IF(BD22=8,X22,IF(BD23=8,X23,IF(BD24=8,X24,X25)))</f>
        <v>Steam</v>
      </c>
      <c r="BI13" s="43">
        <f>IF(BD6=8,AA6,0)+IF(BD7=8,AA7,0)+IF(BD8=8,AA8,0)+IF(BD9=8,AA9,0)+IF(BD10=8,AA10,0)+IF(BD11=8,AA11,0)+IF(BD12=8,AA12,0)+IF(BD13=8,AA13,0)+IF(BD14=8,AA14,0)+IF(BD15=8,AA15,0)+IF(BD16=8,AA16,0)+IF(BD17=8,AA17,0)+IF(BD18=8,AA18,0)+IF(BD19=8,AA19,0)+IF(BD20=8,AA20,0)+IF(BD21=8,AA21,0)+IF(BD22=8,AA22,0)+IF(BD23=8,AA23,0)+IF(BD24=8,AA24,0)+IF(BD25=8,AA25,0)</f>
        <v>0</v>
      </c>
      <c r="BJ13" s="43">
        <f>IF(BD6=8,AC6,0)+IF(BD7=8,AC7,0)+IF(BD8=8,AC8,0)+IF(BD9=8,AC9,0)+IF(BD10=8,AC10,0)+IF(BD11=8,AC11,0)+IF(BD12=8,AC12,0)+IF(BD13=8,AC13,0)+IF(BD14=8,AC14,0)+IF(BD15=8,AC15,0)+IF(BD16=8,AC16,0)+IF(BD17=8,AC17,0)+IF(BD18=8,AC18,0)+IF(BD19=8,AC19,0)+IF(BD20=8,AC20,0)+IF(BD21=8,AC21,0)+IF(BD22=8,AC22,0)+IF(BD23=8,AC23,0)+IF(BD24=8,AC24,0)+IF(BD25=8,AC25,0)</f>
        <v>0</v>
      </c>
      <c r="BK13" s="43">
        <f>IF(BD6=8,AF6,0)+IF(BD7=8,AF7,0)+IF(BD8=8,AF8,0)+IF(BD9=8,AF9,0)+IF(BD10=8,AF10,0)+IF(BD11=8,AF11,0)+IF(BD12=8,AF12,0)+IF(BD13=8,AF13,0)+IF(BD14=8,AF14,0)+IF(BD15=8,AF15,0)+IF(BD16=8,AF16,0)+IF(BD17=8,AF17,0)+IF(BD18=8,AF18,0)+IF(BD19=8,AF19,0)+IF(BD20=8,AF20,0)+IF(BD21=8,AF21,0)+IF(BD22=8,AF22,0)+IF(BD23=8,AF23,0)+IF(BD24=8,AF24,0)+IF(BD25=8,AF25,0)</f>
        <v>0</v>
      </c>
      <c r="BL13" s="43">
        <f>IF(BD6=8,AI6,0)+IF(BD7=8,AI7,0)+IF(BD8=8,AI8,0)+IF(BD9=8,AI9,0)+IF(BD10=8,AI10,0)+IF(BD11=8,AI11,0)+IF(BD12=8,AI12,0)+IF(BD13=8,AI13,0)+IF(BD14=8,AI14,0)+IF(BD15=8,AI15,0)+IF(BD16=8,AI16,0)+IF(BD17=8,AI17,0)+IF(BD18=8,AI18,0)+IF(BD19=8,AI19,0)+IF(BD20=8,AI20,0)+IF(BD21=8,AI21,0)+IF(BD22=8,AI22,0)+IF(BD23=8,AI23,0)+IF(BD24=8,AI24,0)+IF(BD25=8,AI25,0)</f>
        <v>0</v>
      </c>
      <c r="BM13" s="43">
        <f>IF(BD6=8,AK6,0)+IF(BD7=8,AK7,0)+IF(BD8=8,AK8,0)+IF(BD9=8,AK9,0)+IF(BD10=8,AK10,0)+IF(BD11=8,AK11,0)+IF(BD12=8,AK12,0)+IF(BD13=8,AK13,0)+IF(BD14=8,AK14,0)+IF(BD15=8,AK15,0)+IF(BD16=8,AK16,0)+IF(BD17=8,AK17,0)+IF(BD18=8,AK18,0)+IF(BD19=8,AK19,0)+IF(BD20=8,AK20,0)+IF(BD21=8,AK21,0)+IF(BD22=8,AK22,0)+IF(BD23=8,AK23,0)+IF(BD24=8,AK24,0)+IF(BD25=8,AK25,0)</f>
        <v>17</v>
      </c>
      <c r="BN13" s="43">
        <f>IF(BD6=8,AM6,0)+IF(BD7=8,AM7,0)+IF(BD8=8,AM8,0)+IF(BD9=8,AM9,0)+IF(BD10=8,AM10,0)+IF(BD11=8,AM11,0)+IF(BD12=8,AM12,0)+IF(BD13=8,AM13,0)+IF(BD14=8,AM14,0)+IF(BD15=8,AM15,0)+IF(BD16=8,AM16,0)+IF(BD17=8,AM17,0)+IF(BD18=8,AM18,0)+IF(BD19=8,AM19,0)+IF(BD20=8,AM20,0)+IF(BD21=8,AM21,0)+IF(BD22=8,AM22,0)+IF(BD23=8,AM23,0)+IF(BD24=8,AM24,0)+IF(BD25=8,AM25,0)</f>
        <v>4</v>
      </c>
      <c r="BO13" s="43">
        <f>IF(BD6=8,AO6,0)+IF(BD7=8,AO7,0)+IF(BD8=8,AO8,0)+IF(BD9=8,AO9,0)+IF(BD10=8,AO10,0)+IF(BD11=8,AO11,0)+IF(BD12=8,AO12,0)+IF(BD13=8,AO13,0)+IF(BD14=8,AO14,0)+IF(BD15=8,AO15,0)+IF(BD16=8,AO16,0)+IF(BD17=8,AO17,0)+IF(BD18=8,AO18,0)+IF(BD19=8,AO19,0)+IF(BD20=8,AO20,0)+IF(BD21=8,AO21,0)+IF(BD22=8,AO22,0)+IF(BD23=8,AO23,0)+IF(BD24=8,AO24,0)+IF(BD25=8,AO25,0)</f>
        <v>12</v>
      </c>
      <c r="BP13" s="43">
        <f>IF(BD6=8,AQ6,0)+IF(BD7=8,AQ7,0)+IF(BD8=8,AQ8,0)+IF(BD9=8,AQ9,0)+IF(BD10=8,AQ10,0)+IF(BD11=8,AQ11,0)+IF(BD12=8,AQ12,0)+IF(BD13=8,AQ13,0)+IF(BD14=8,AQ14,0)+IF(BD15=8,AQ15,0)+IF(BD16=8,AQ16,0)+IF(BD17=8,AQ17,0)+IF(BD18=8,AQ18,0)+IF(BD19=8,AQ19,0)+IF(BD20=8,AQ20,0)+IF(BD21=8,AQ21,0)+IF(BD22=8,AQ22,0)+IF(BD23=8,AQ23,0)+IF(BD24=8,AQ24,0)+IF(BD25=8,AQ25,0)</f>
        <v>1</v>
      </c>
      <c r="BQ13" s="43">
        <f>IF(BD6=8,AT6,0)+IF(BD7=8,AT7,0)+IF(BD8=8,AT8,0)+IF(BD9=8,AT9,0)+IF(BD10=8,AT10,0)+IF(BD11=8,AT11,0)+IF(BD12=8,AT12,0)+IF(BD13=8,AT13,0)+IF(BD14=8,AT14,0)+IF(BD15=8,AT15,0)+IF(BD16=8,AT16,0)+IF(BD17=8,AT17,0)+IF(BD18=8,AT18,0)+IF(BD19=8,AT19,0)+IF(BD20=8,AT20,0)+IF(BD21=8,AT21,0)+IF(BD22=8,AT22,0)+IF(BD23=8,AT23,0)+IF(BD24=8,AT24,0)+IF(BD25=8,AT25,0)</f>
        <v>114</v>
      </c>
      <c r="BR13" s="43">
        <f>IF(BD6=8,AW6,0)+IF(BD7=8,AW7,0)+IF(BD8=8,AW8,0)+IF(BD9=8,AW9,0)+IF(BD10=8,AW10,0)+IF(BD11=8,AW11,0)+IF(BD12=8,AW12,0)+IF(BD13=8,AW13,0)+IF(BD14=8,AW14,0)+IF(BD15=8,AW15,0)+IF(BD16=8,AW16,0)+IF(BD17=8,AW17,0)+IF(BD18=8,AW18,0)+IF(BD19=8,AW19,0)+IF(BD20=8,AW20,0)+IF(BD21=8,AW21,0)+IF(BD22=8,AW22,0)+IF(BD23=8,AW23,0)+IF(BD24=8,AW24,0)+IF(BD25=8,AW25,0)</f>
        <v>109</v>
      </c>
      <c r="BS13" s="44">
        <f>IF(BD6=8,AZ6,0)+IF(BD7=8,AZ7,0)+IF(BD8=8,AZ8,0)+IF(BD9=8,AZ9,0)+IF(BD10=8,AZ10,0)+IF(BD11=8,AZ11,0)+IF(BD12=8,AZ12,0)+IF(BD13=8,AZ13,0)+IF(BD14=8,AZ14,0)+IF(BD15=8,AZ15,0)+IF(BD16=8,AZ16,0)+IF(BD17=8,AZ17,0)+IF(BD18=8,AZ18,0)+IF(BD19=8,AZ19,0)+IF(BD20=8,AZ20,0)+IF(BD21=8,AZ21,0)+IF(BD22=8,AZ22,0)+IF(BD23=8,AZ23,0)+IF(BD24=8,AZ24,0)+IF(BD25=8,AZ25,0)</f>
        <v>24</v>
      </c>
    </row>
    <row r="14" spans="1:71" x14ac:dyDescent="0.15">
      <c r="A14" s="43" t="str">
        <f>[2]DB!E14</f>
        <v>Canary</v>
      </c>
      <c r="B14" s="43" t="str">
        <f>[2]DB!F14</f>
        <v>SPVK</v>
      </c>
      <c r="C14" s="43">
        <f>[2]DB!G14</f>
        <v>7</v>
      </c>
      <c r="D14" s="43">
        <f>[2]DB!H14</f>
        <v>6</v>
      </c>
      <c r="E14" s="43" t="str">
        <f>[2]DB!I14</f>
        <v>Chelsea</v>
      </c>
      <c r="F14" s="43" t="str">
        <f>[2]DB!J14</f>
        <v>Arsenal</v>
      </c>
      <c r="G14" s="43">
        <f>'1. Division'!AT47</f>
        <v>7</v>
      </c>
      <c r="H14" s="43">
        <f>'1. Division'!AZ47</f>
        <v>8</v>
      </c>
      <c r="I14" s="43" t="str">
        <f>'[1]Program - 1. Division'!A43</f>
        <v>Arsenal</v>
      </c>
      <c r="J14" s="44" t="str">
        <f>'[1]Program - 1. Division'!C43</f>
        <v>Frydkær</v>
      </c>
      <c r="K14" s="45" t="str">
        <f>[2]DB!K14</f>
        <v>Futte</v>
      </c>
      <c r="L14" s="43">
        <f>[2]DB!L14</f>
        <v>18</v>
      </c>
      <c r="M14" s="43">
        <f>[2]DB!N14</f>
        <v>0</v>
      </c>
      <c r="N14" s="43">
        <f>IF(OR(M14=1,Rækker!R7="Disket",DB!V14&gt;5),1,0)</f>
        <v>0</v>
      </c>
      <c r="O14" s="43">
        <f>[2]DB!P14</f>
        <v>0</v>
      </c>
      <c r="P14" s="43">
        <f>IF(OR(O14=1,Rækker!R7="Udmeldt"),1,0)</f>
        <v>0</v>
      </c>
      <c r="Q14" s="43">
        <f>[2]DB!S14</f>
        <v>0</v>
      </c>
      <c r="R14" s="43">
        <f>IF(Rækker!R7="Res",1,0)</f>
        <v>0</v>
      </c>
      <c r="S14" s="43">
        <f t="shared" si="1"/>
        <v>0</v>
      </c>
      <c r="T14" s="43">
        <f>[2]DB!V14</f>
        <v>0</v>
      </c>
      <c r="U14" s="43">
        <f>IF(Rækker!R7="MR",1,0)</f>
        <v>0</v>
      </c>
      <c r="V14" s="43">
        <f t="shared" si="2"/>
        <v>0</v>
      </c>
      <c r="W14" s="44" t="str">
        <f t="shared" si="3"/>
        <v/>
      </c>
      <c r="X14" s="45" t="str">
        <f>[2]DB!BF14</f>
        <v>Piquet</v>
      </c>
      <c r="Y14" s="43">
        <f>IF(X14=K6,L6,0)+IF(X14=K7,L7,0)+IF(X14=K8,L8,0)+IF(X14=K9,L9,0)+IF(X14=K10,L10,0)+IF(X14=K11,L11,0)+IF(X14=K12,L12,0)+IF(X14=K13,L13,0)+IF(X14=K14,L14,0)+IF(X14=K15,L15,0)+IF(X14=K16,L16,0)+IF(X14=K17,L17,0)+IF(X14=K18,L18,0)+IF(X14=K19,L19,0)+IF(X14=K20,L20,0)+IF(X14=K21,L21,0)+IF(X14=K22,L22,0)+IF(X14=K23,L23,0)+IF(X14=K24,L24,0)+IF(X14=K25,L25,0)</f>
        <v>46</v>
      </c>
      <c r="Z14" s="43">
        <f>[2]DB!BI14</f>
        <v>0</v>
      </c>
      <c r="AA14" s="43">
        <f>IF(X14=K6,N6,0)+IF(X14=K7,N7,0)+IF(X14=K8,N8,0)+IF(X14=K9,N9,0)+IF(X14=K10,N10,0)+IF(X14=K11,N11,0)+IF(X14=K12,N12,0)+IF(X14=K13,N13,0)+IF(X14=K14,N14,0)+IF(X14=K15,N15,0)+IF(X14=K16,N16,0)+IF(X14=K17,N17,0)+IF(X14=K18,N18,0)+IF(X14=K19,N19,0)+IF(X14=K20,N20,0)+IF(X14=K21,N21,0)+IF(X14=K22,N22,0)+IF(X14=K23,N23,0)+IF(X14=K24,N24,0)+IF(X14=K25,N25,0)</f>
        <v>0</v>
      </c>
      <c r="AB14" s="43">
        <f>[2]DB!BJ14</f>
        <v>0</v>
      </c>
      <c r="AC14" s="43">
        <f>IF(X14=K6,P6,0)+IF(X14=K7,P7,0)+IF(X14=K8,P8,0)+IF(X14=K9,P9,0)+IF(X14=K10,P10,0)+IF(X14=K11,P11,0)+IF(X14=K12,P12,0)+IF(X14=K13,P13,0)+IF(X14=K14,P14,0)+IF(X14=K15,P15,0)+IF(X14=K16,P16,0)+IF(X14=K17,P17,0)+IF(X14=K18,P18,0)+IF(X14=K19,P19,0)+IF(X14=K20,P20,0)+IF(X14=K21,P21,0)+IF(X14=K22,P22,0)+IF(X14=K23,P23,0)+IF(X14=K24,P24,0)+IF(X14=K25,P25,0)</f>
        <v>0</v>
      </c>
      <c r="AD14" s="43">
        <f>[2]DB!BK14</f>
        <v>0</v>
      </c>
      <c r="AE14" s="43">
        <f>IF(X14=K6,R6,0)+IF(X14=K7,R7,0)+IF(X14=K8,R8,0)+IF(X14=K9,R9,0)+IF(X14=K10,R10,0)+IF(X14=K11,R11,0)+IF(X14=K12,R12,0)+IF(X14=K13,R13,0)+IF(X14=K14,R14,0)+IF(X14=K15,R15,0)+IF(X14=K16,R16,0)+IF(X14=K17,R17,0)+IF(X14=K18,R18,0)+IF(X14=K19,R19,0)+IF(X14=K20,R20,0)+IF(X14=K21,R21,0)+IF(X14=K22,R22,0)+IF(X14=K23,R23,0)+IF(X14=K24,R24,0)+IF(X14=K25,R25,0)</f>
        <v>0</v>
      </c>
      <c r="AF14" s="43">
        <f t="shared" si="4"/>
        <v>0</v>
      </c>
      <c r="AG14" s="43">
        <f>[2]DB!BL14</f>
        <v>0</v>
      </c>
      <c r="AH14" s="43">
        <f>IF(X14=K6,U6,0)+IF(X14=K7,U7,0)+IF(X14=K8,U8,0)+IF(X14=K9,U9,0)+IF(X14=K10,U10,0)+IF(X14=K11,U11,0)+IF(X14=K12,U12,0)+IF(X14=K13,U13,0)+IF(X14=K14,U14,0)+IF(X14=K15,U15,0)+IF(X14=K16,U16,0)+IF(X14=K17,U17,0)+IF(X14=K18,U18,0)+IF(X14=K19,U19,0)+IF(X14=K20,U20,0)+IF(X14=K21,U21,0)+IF(X14=K22,U22,0)+IF(X14=K23,U23,0)+IF(X14=K24,U24,0)+IF(X14=K25,U25,0)</f>
        <v>0</v>
      </c>
      <c r="AI14" s="43">
        <f>IF(X14=K6,V6,0)+IF(X14=K7,V7,0)+IF(X14=K8,V8,0)+IF(X14=K9,V9,0)+IF(X14=K10,V10,0)+IF(X14=K11,V11,0)+IF(X14=K12,V12,0)+IF(X14=K13,V13,0)+IF(X14=K14,V14,0)+IF(X14=K15,V15,0)+IF(X14=K16,V16,0)+IF(X14=K17,V17,0)+IF(X14=K18,V18,0)+IF(X14=K19,V19,0)+IF(X14=K20,V20,0)+IF(X14=K21,V21,0)+IF(X14=K22,V22,0)+IF(X14=K23,V23,0)+IF(X14=K24,V24,0)+IF(X14=K25,V25,0)</f>
        <v>0</v>
      </c>
      <c r="AJ14" s="43">
        <f>[2]DB!BM14</f>
        <v>16</v>
      </c>
      <c r="AK14" s="43">
        <f t="shared" si="5"/>
        <v>17</v>
      </c>
      <c r="AL14" s="43">
        <f>[2]DB!BN14</f>
        <v>6</v>
      </c>
      <c r="AM14" s="43">
        <f t="shared" si="6"/>
        <v>6</v>
      </c>
      <c r="AN14" s="43">
        <f>[2]DB!BO14</f>
        <v>5</v>
      </c>
      <c r="AO14" s="43">
        <f t="shared" si="7"/>
        <v>6</v>
      </c>
      <c r="AP14" s="43">
        <f>[2]DB!BP14</f>
        <v>5</v>
      </c>
      <c r="AQ14" s="43">
        <f t="shared" si="8"/>
        <v>5</v>
      </c>
      <c r="AR14" s="43">
        <f>[2]DB!BQ14</f>
        <v>102</v>
      </c>
      <c r="AS14" s="43">
        <f>IF(X14=E6,G6,0)+IF(X14=E7,G7,0)+IF(X14=E8,G8,0)+IF(X14=E9,G9,0)+IF(X14=E10,G10,0)+IF(X14=E11,G11,0)+IF(X14=E12,G12,0)+IF(X14=E13,G13,0)+IF(X14=E14,G14,0)+IF(X14=E15,G15,0)+IF(X14=F6,H6,0)+IF(X14=F7,H7,0)+IF(X14=F8,H8,0)+IF(X14=F9,H9,0)+IF(X14=F10,H10,0)+IF(X14=F11,H11,0)+IF(X14=F12,H12,0)+IF(X14=F13,H13,0)+IF(X14=F14,H14,0)+IF(X14=F15,H15,0)</f>
        <v>7</v>
      </c>
      <c r="AT14" s="43">
        <f t="shared" si="0"/>
        <v>109</v>
      </c>
      <c r="AU14" s="43">
        <f>[2]DB!BR14</f>
        <v>103</v>
      </c>
      <c r="AV14" s="43">
        <f>IF(X14=E6,H6,0)+IF(X14=E7,H7,0)+IF(X14=E8,H8,0)+IF(X14=E9,H9,0)+IF(X14=E10,H10,0)+IF(X14=E11,H11,0)+IF(X14=E12,H12,0)+IF(X14=E13,H13,0)+IF(X14=E14,H14,0)+IF(X14=E15,H15,0)+IF(X14=F6,G6,0)+IF(X14=F7,G7,0)+IF(X14=F8,G8,0)+IF(X14=F9,G9,0)+IF(X14=F10,G10,0)+IF(X14=F11,G11,0)+IF(X14=F12,G12,0)+IF(X14=F13,G13,0)+IF(X14=F14,G14,0)+IF(X14=F15,G15,0)</f>
        <v>7</v>
      </c>
      <c r="AW14" s="43">
        <f t="shared" si="9"/>
        <v>110</v>
      </c>
      <c r="AX14" s="43">
        <f>[2]DB!BS14</f>
        <v>23</v>
      </c>
      <c r="AY14" s="43">
        <f t="shared" si="10"/>
        <v>1</v>
      </c>
      <c r="AZ14" s="43">
        <f t="shared" si="11"/>
        <v>24</v>
      </c>
      <c r="BA14" s="43">
        <f>[2]DB!BE14</f>
        <v>9</v>
      </c>
      <c r="BB14" s="43">
        <f>RANK(BC14,BC6:BC25,0)</f>
        <v>9</v>
      </c>
      <c r="BC14" s="43">
        <f t="shared" si="12"/>
        <v>250790</v>
      </c>
      <c r="BD14" s="44">
        <f>IF(BB14=BB6,IF(Y14&gt;Y6,1,0),0)+IF(BB14=BB7,IF(Y14&gt;Y7,1,0),0)+IF(BB14=BB8,IF(Y14&gt;Y8,1,0),0)+IF(BB14=BB9,IF(Y14&gt;Y9,1,0),0)+IF(BB14=BB10,IF(Y14&gt;Y10,1,0),0)+IF(BB14=BB11,IF(Y14&gt;Y11,1,0),0)+IF(BB14=BB12,IF(Y14&gt;Y12,1,0),0)+IF(BB14=BB13,IF(Y14&gt;Y13,1,0),0)+IF(BB14=BB14,IF(Y14&gt;Y14,1,0),0)+IF(BB14=BB15,IF(Y14&gt;Y15,1,0),0)+IF(BB14=BB16,IF(Y14&gt;Y16,1,0),0)+IF(BB14=BB17,IF(Y14&gt;Y17,1,0),0)+IF(BB14=BB18,IF(Y14&gt;Y18,1,0),0)+IF(BB14=BB19,IF(Y14&gt;Y19,1,0),0)+IF(BB14=BB20,IF(Y14&gt;Y20,1,0),0)+IF(BB14=BB21,IF(Y14&gt;Y21,1,0),0)+IF(BB14=BB22,IF(Y14&gt;Y22,1,0),0)+IF(BB14=BB23,IF(Y14&gt;Y23,1,0),0)+IF(BB14=BB24,IF(Y14&gt;Y24,1,0),0)+IF(BB14=BB25,IF(Y14&gt;Y25,1,0),0)+BB14</f>
        <v>9</v>
      </c>
      <c r="BE14" s="45">
        <f>IF(BD6=9,BB6,0)+IF(BD7=9,BB7,0)+IF(BD8=9,BB8,0)+IF(BD9=9,BB9,0)+IF(BD10=9,BB10,0)+IF(BD11=9,BB11,0)+IF(BD12=9,BB12,0)+IF(BD13=9,BB13,0)+IF(BD14=9,BB14,0)+IF(BD15=9,BB15,0)+IF(BD16=9,BB16,0)+IF(BD17=9,BB17,0)+IF(BD18=9,BB18,0)+IF(BD19=9,BB19,0)+IF(BD20=9,BB20,0)+IF(BD21=9,BB21,0)+IF(BD22=9,BB22,0)+IF(BD23=9,BB23,0)+IF(BD24=9,BB24,0)+IF(BD25=9,BB25,0)</f>
        <v>9</v>
      </c>
      <c r="BF14" s="43" t="str">
        <f>IF(BD6=9,X6,IF(BD7=9,X7,IF(BD8=9,X8,IF(BD9=9,X9,IF(BD10=9,X10,IF(BD11=9,X11,IF(BD12=9,X12,IF(BD13=9,X13,BG14))))))))</f>
        <v>Piquet</v>
      </c>
      <c r="BG14" s="43" t="str">
        <f>IF(BD14=9,X14,IF(BD15=9,X15,IF(BD16=9,X16,IF(BD17=9,X17,IF(BD18=9,X18,IF(BD19=9,X19,IF(BD20=9,X20,IF(BD21=9,X21,BH14))))))))</f>
        <v>Piquet</v>
      </c>
      <c r="BH14" s="43" t="str">
        <f>IF(BD22=9,X22,IF(BD23=9,X23,IF(BD24=9,X24,X25)))</f>
        <v>Steam</v>
      </c>
      <c r="BI14" s="43">
        <f>IF(BD6=9,AA6,0)+IF(BD7=9,AA7,0)+IF(BD8=9,AA8,0)+IF(BD9=9,AA9,0)+IF(BD10=9,AA10,0)+IF(BD11=9,AA11,0)+IF(BD12=9,AA12,0)+IF(BD13=9,AA13,0)+IF(BD14=9,AA14,0)+IF(BD15=9,AA15,0)+IF(BD16=9,AA16,0)+IF(BD17=9,AA17,0)+IF(BD18=9,AA18,0)+IF(BD19=9,AA19,0)+IF(BD20=9,AA20,0)+IF(BD21=9,AA21,0)+IF(BD22=9,AA22,0)+IF(BD23=9,AA23,0)+IF(BD24=9,AA24,0)+IF(BD25=9,AA25,0)</f>
        <v>0</v>
      </c>
      <c r="BJ14" s="43">
        <f>IF(BD6=9,AC6,0)+IF(BD7=9,AC7,0)+IF(BD8=9,AC8,0)+IF(BD9=9,AC9,0)+IF(BD10=9,AC10,0)+IF(BD11=9,AC11,0)+IF(BD12=9,AC12,0)+IF(BD13=9,AC13,0)+IF(BD14=9,AC14,0)+IF(BD15=9,AC15,0)+IF(BD16=9,AC16,0)+IF(BD17=9,AC17,0)+IF(BD18=9,AC18,0)+IF(BD19=9,AC19,0)+IF(BD20=9,AC20,0)+IF(BD21=9,AC21,0)+IF(BD22=9,AC22,0)+IF(BD23=9,AC23,0)+IF(BD24=9,AC24,0)+IF(BD25=9,AC25,0)</f>
        <v>0</v>
      </c>
      <c r="BK14" s="43">
        <f>IF(BD6=9,AF6,0)+IF(BD7=9,AF7,0)+IF(BD8=9,AF8,0)+IF(BD9=9,AF9,0)+IF(BD10=9,AF10,0)+IF(BD11=9,AF11,0)+IF(BD12=9,AF12,0)+IF(BD13=9,AF13,0)+IF(BD14=9,AF14,0)+IF(BD15=9,AF15,0)+IF(BD16=9,AF16,0)+IF(BD17=9,AF17,0)+IF(BD18=9,AF18,0)+IF(BD19=9,AF19,0)+IF(BD20=9,AF20,0)+IF(BD21=9,AF21,0)+IF(BD22=9,AF22,0)+IF(BD23=9,AF23,0)+IF(BD24=9,AF24,0)+IF(BD25=9,AF25,0)</f>
        <v>0</v>
      </c>
      <c r="BL14" s="43">
        <f>IF(BD6=9,AI6,0)+IF(BD7=9,AI7,0)+IF(BD8=9,AI8,0)+IF(BD9=9,AI9,0)+IF(BD10=9,AI10,0)+IF(BD11=9,AI11,0)+IF(BD12=9,AI12,0)+IF(BD13=9,AI13,0)+IF(BD14=9,AI14,0)+IF(BD15=9,AI15,0)+IF(BD16=9,AI16,0)+IF(BD17=9,AI17,0)+IF(BD18=9,AI18,0)+IF(BD19=9,AI19,0)+IF(BD20=9,AI20,0)+IF(BD21=9,AI21,0)+IF(BD22=9,AI22,0)+IF(BD23=9,AI23,0)+IF(BD24=9,AI24,0)+IF(BD25=9,AI25,0)</f>
        <v>0</v>
      </c>
      <c r="BM14" s="43">
        <f>IF(BD6=9,AK6,0)+IF(BD7=9,AK7,0)+IF(BD8=9,AK8,0)+IF(BD9=9,AK9,0)+IF(BD10=9,AK10,0)+IF(BD11=9,AK11,0)+IF(BD12=9,AK12,0)+IF(BD13=9,AK13,0)+IF(BD14=9,AK14,0)+IF(BD15=9,AK15,0)+IF(BD16=9,AK16,0)+IF(BD17=9,AK17,0)+IF(BD18=9,AK18,0)+IF(BD19=9,AK19,0)+IF(BD20=9,AK20,0)+IF(BD21=9,AK21,0)+IF(BD22=9,AK22,0)+IF(BD23=9,AK23,0)+IF(BD24=9,AK24,0)+IF(BD25=9,AK25,0)</f>
        <v>17</v>
      </c>
      <c r="BN14" s="43">
        <f>IF(BD6=9,AM6,0)+IF(BD7=9,AM7,0)+IF(BD8=9,AM8,0)+IF(BD9=9,AM9,0)+IF(BD10=9,AM10,0)+IF(BD11=9,AM11,0)+IF(BD12=9,AM12,0)+IF(BD13=9,AM13,0)+IF(BD14=9,AM14,0)+IF(BD15=9,AM15,0)+IF(BD16=9,AM16,0)+IF(BD17=9,AM17,0)+IF(BD18=9,AM18,0)+IF(BD19=9,AM19,0)+IF(BD20=9,AM20,0)+IF(BD21=9,AM21,0)+IF(BD22=9,AM22,0)+IF(BD23=9,AM23,0)+IF(BD24=9,AM24,0)+IF(BD25=9,AM25,0)</f>
        <v>6</v>
      </c>
      <c r="BO14" s="43">
        <f>IF(BD6=9,AO6,0)+IF(BD7=9,AO7,0)+IF(BD8=9,AO8,0)+IF(BD9=9,AO9,0)+IF(BD10=9,AO10,0)+IF(BD11=9,AO11,0)+IF(BD12=9,AO12,0)+IF(BD13=9,AO13,0)+IF(BD14=9,AO14,0)+IF(BD15=9,AO15,0)+IF(BD16=9,AO16,0)+IF(BD17=9,AO17,0)+IF(BD18=9,AO18,0)+IF(BD19=9,AO19,0)+IF(BD20=9,AO20,0)+IF(BD21=9,AO21,0)+IF(BD22=9,AO22,0)+IF(BD23=9,AO23,0)+IF(BD24=9,AO24,0)+IF(BD25=9,AO25,0)</f>
        <v>6</v>
      </c>
      <c r="BP14" s="43">
        <f>IF(BD6=9,AQ6,0)+IF(BD7=9,AQ7,0)+IF(BD8=9,AQ8,0)+IF(BD9=9,AQ9,0)+IF(BD10=9,AQ10,0)+IF(BD11=9,AQ11,0)+IF(BD12=9,AQ12,0)+IF(BD13=9,AQ13,0)+IF(BD14=9,AQ14,0)+IF(BD15=9,AQ15,0)+IF(BD16=9,AQ16,0)+IF(BD17=9,AQ17,0)+IF(BD18=9,AQ18,0)+IF(BD19=9,AQ19,0)+IF(BD20=9,AQ20,0)+IF(BD21=9,AQ21,0)+IF(BD22=9,AQ22,0)+IF(BD23=9,AQ23,0)+IF(BD24=9,AQ24,0)+IF(BD25=9,AQ25,0)</f>
        <v>5</v>
      </c>
      <c r="BQ14" s="43">
        <f>IF(BD6=9,AT6,0)+IF(BD7=9,AT7,0)+IF(BD8=9,AT8,0)+IF(BD9=9,AT9,0)+IF(BD10=9,AT10,0)+IF(BD11=9,AT11,0)+IF(BD12=9,AT12,0)+IF(BD13=9,AT13,0)+IF(BD14=9,AT14,0)+IF(BD15=9,AT15,0)+IF(BD16=9,AT16,0)+IF(BD17=9,AT17,0)+IF(BD18=9,AT18,0)+IF(BD19=9,AT19,0)+IF(BD20=9,AT20,0)+IF(BD21=9,AT21,0)+IF(BD22=9,AT22,0)+IF(BD23=9,AT23,0)+IF(BD24=9,AT24,0)+IF(BD25=9,AT25,0)</f>
        <v>109</v>
      </c>
      <c r="BR14" s="43">
        <f>IF(BD6=9,AW6,0)+IF(BD7=9,AW7,0)+IF(BD8=9,AW8,0)+IF(BD9=9,AW9,0)+IF(BD10=9,AW10,0)+IF(BD11=9,AW11,0)+IF(BD12=9,AW12,0)+IF(BD13=9,AW13,0)+IF(BD14=9,AW14,0)+IF(BD15=9,AW15,0)+IF(BD16=9,AW16,0)+IF(BD17=9,AW17,0)+IF(BD18=9,AW18,0)+IF(BD19=9,AW19,0)+IF(BD20=9,AW20,0)+IF(BD21=9,AW21,0)+IF(BD22=9,AW22,0)+IF(BD23=9,AW23,0)+IF(BD24=9,AW24,0)+IF(BD25=9,AW25,0)</f>
        <v>110</v>
      </c>
      <c r="BS14" s="44">
        <f>IF(BD6=9,AZ6,0)+IF(BD7=9,AZ7,0)+IF(BD8=9,AZ8,0)+IF(BD9=9,AZ9,0)+IF(BD10=9,AZ10,0)+IF(BD11=9,AZ11,0)+IF(BD12=9,AZ12,0)+IF(BD13=9,AZ13,0)+IF(BD14=9,AZ14,0)+IF(BD15=9,AZ15,0)+IF(BD16=9,AZ16,0)+IF(BD17=9,AZ17,0)+IF(BD18=9,AZ18,0)+IF(BD19=9,AZ19,0)+IF(BD20=9,AZ20,0)+IF(BD21=9,AZ21,0)+IF(BD22=9,AZ22,0)+IF(BD23=9,AZ23,0)+IF(BD24=9,AZ24,0)+IF(BD25=9,AZ25,0)</f>
        <v>24</v>
      </c>
    </row>
    <row r="15" spans="1:71" x14ac:dyDescent="0.15">
      <c r="A15" s="43" t="str">
        <f>[2]DB!E15</f>
        <v>Futte</v>
      </c>
      <c r="B15" s="43" t="str">
        <f>[2]DB!F15</f>
        <v>Select</v>
      </c>
      <c r="C15" s="43">
        <f>[2]DB!G15</f>
        <v>6</v>
      </c>
      <c r="D15" s="43">
        <f>[2]DB!H15</f>
        <v>7</v>
      </c>
      <c r="E15" s="43" t="str">
        <f>[2]DB!I15</f>
        <v>Cork</v>
      </c>
      <c r="F15" s="43" t="str">
        <f>[2]DB!J15</f>
        <v>Tynde</v>
      </c>
      <c r="G15" s="43">
        <f>'1. Division'!BF47</f>
        <v>8</v>
      </c>
      <c r="H15" s="43">
        <f>'1. Division'!BL47</f>
        <v>7</v>
      </c>
      <c r="I15" s="43" t="str">
        <f>'[1]Program - 1. Division'!A44</f>
        <v>Cork</v>
      </c>
      <c r="J15" s="44" t="str">
        <f>'[1]Program - 1. Division'!C44</f>
        <v>Harry</v>
      </c>
      <c r="K15" s="45" t="str">
        <f>[2]DB!K15</f>
        <v>Harry</v>
      </c>
      <c r="L15" s="43">
        <f>[2]DB!L15</f>
        <v>21</v>
      </c>
      <c r="M15" s="43">
        <f>[2]DB!N15</f>
        <v>0</v>
      </c>
      <c r="N15" s="43">
        <f>IF(OR(M15=1,Rækker!T7="Disket",DB!V15&gt;5),1,0)</f>
        <v>0</v>
      </c>
      <c r="O15" s="43">
        <f>[2]DB!P15</f>
        <v>0</v>
      </c>
      <c r="P15" s="43">
        <f>IF(OR(O15=1,Rækker!T7="Udmeldt"),1,0)</f>
        <v>0</v>
      </c>
      <c r="Q15" s="43">
        <f>[2]DB!S15</f>
        <v>0</v>
      </c>
      <c r="R15" s="43">
        <f>IF(Rækker!T7="Res",1,0)</f>
        <v>0</v>
      </c>
      <c r="S15" s="43">
        <f t="shared" si="1"/>
        <v>0</v>
      </c>
      <c r="T15" s="43">
        <f>[2]DB!V15</f>
        <v>0</v>
      </c>
      <c r="U15" s="43">
        <f>IF(Rækker!T7="MR",1,0)</f>
        <v>0</v>
      </c>
      <c r="V15" s="43">
        <f t="shared" si="2"/>
        <v>0</v>
      </c>
      <c r="W15" s="44" t="str">
        <f t="shared" si="3"/>
        <v/>
      </c>
      <c r="X15" s="45" t="str">
        <f>[2]DB!BF15</f>
        <v>Select</v>
      </c>
      <c r="Y15" s="43">
        <f>IF(X15=K6,L6,0)+IF(X15=K7,L7,0)+IF(X15=K8,L8,0)+IF(X15=K9,L9,0)+IF(X15=K10,L10,0)+IF(X15=K11,L11,0)+IF(X15=K12,L12,0)+IF(X15=K13,L13,0)+IF(X15=K14,L14,0)+IF(X15=K15,L15,0)+IF(X15=K16,L16,0)+IF(X15=K17,L17,0)+IF(X15=K18,L18,0)+IF(X15=K19,L19,0)+IF(X15=K20,L20,0)+IF(X15=K21,L21,0)+IF(X15=K22,L22,0)+IF(X15=K23,L23,0)+IF(X15=K24,L24,0)+IF(X15=K25,L25,0)</f>
        <v>50</v>
      </c>
      <c r="Z15" s="43">
        <f>[2]DB!BI15</f>
        <v>0</v>
      </c>
      <c r="AA15" s="43">
        <f>IF(X15=K6,N6,0)+IF(X15=K7,N7,0)+IF(X15=K8,N8,0)+IF(X15=K9,N9,0)+IF(X15=K10,N10,0)+IF(X15=K11,N11,0)+IF(X15=K12,N12,0)+IF(X15=K13,N13,0)+IF(X15=K14,N14,0)+IF(X15=K15,N15,0)+IF(X15=K16,N16,0)+IF(X15=K17,N17,0)+IF(X15=K18,N18,0)+IF(X15=K19,N19,0)+IF(X15=K20,N20,0)+IF(X15=K21,N21,0)+IF(X15=K22,N22,0)+IF(X15=K23,N23,0)+IF(X15=K24,N24,0)+IF(X15=K25,N25,0)</f>
        <v>0</v>
      </c>
      <c r="AB15" s="43">
        <f>[2]DB!BJ15</f>
        <v>0</v>
      </c>
      <c r="AC15" s="43">
        <f>IF(X15=K6,P6,0)+IF(X15=K7,P7,0)+IF(X15=K8,P8,0)+IF(X15=K9,P9,0)+IF(X15=K10,P10,0)+IF(X15=K11,P11,0)+IF(X15=K12,P12,0)+IF(X15=K13,P13,0)+IF(X15=K14,P14,0)+IF(X15=K15,P15,0)+IF(X15=K16,P16,0)+IF(X15=K17,P17,0)+IF(X15=K18,P18,0)+IF(X15=K19,P19,0)+IF(X15=K20,P20,0)+IF(X15=K21,P21,0)+IF(X15=K22,P22,0)+IF(X15=K23,P23,0)+IF(X15=K24,P24,0)+IF(X15=K25,P25,0)</f>
        <v>0</v>
      </c>
      <c r="AD15" s="43">
        <f>[2]DB!BK15</f>
        <v>0</v>
      </c>
      <c r="AE15" s="43">
        <f>IF(X15=K6,R6,0)+IF(X15=K7,R7,0)+IF(X15=K8,R8,0)+IF(X15=K9,R9,0)+IF(X15=K10,R10,0)+IF(X15=K11,R11,0)+IF(X15=K12,R12,0)+IF(X15=K13,R13,0)+IF(X15=K14,R14,0)+IF(X15=K15,R15,0)+IF(X15=K16,R16,0)+IF(X15=K17,R17,0)+IF(X15=K18,R18,0)+IF(X15=K19,R19,0)+IF(X15=K20,R20,0)+IF(X15=K21,R21,0)+IF(X15=K22,R22,0)+IF(X15=K23,R23,0)+IF(X15=K24,R24,0)+IF(X15=K25,R25,0)</f>
        <v>0</v>
      </c>
      <c r="AF15" s="43">
        <f t="shared" si="4"/>
        <v>0</v>
      </c>
      <c r="AG15" s="43">
        <f>[2]DB!BL15</f>
        <v>0</v>
      </c>
      <c r="AH15" s="43">
        <f>IF(X15=K6,U6,0)+IF(X15=K7,U7,0)+IF(X15=K8,U8,0)+IF(X15=K9,U9,0)+IF(X15=K10,U10,0)+IF(X15=K11,U11,0)+IF(X15=K12,U12,0)+IF(X15=K13,U13,0)+IF(X15=K14,U14,0)+IF(X15=K15,U15,0)+IF(X15=K16,U16,0)+IF(X15=K17,U17,0)+IF(X15=K18,U18,0)+IF(X15=K19,U19,0)+IF(X15=K20,U20,0)+IF(X15=K21,U21,0)+IF(X15=K22,U22,0)+IF(X15=K23,U23,0)+IF(X15=K24,U24,0)+IF(X15=K25,U25,0)</f>
        <v>0</v>
      </c>
      <c r="AI15" s="43">
        <f>IF(X15=K6,V6,0)+IF(X15=K7,V7,0)+IF(X15=K8,V8,0)+IF(X15=K9,V9,0)+IF(X15=K10,V10,0)+IF(X15=K11,V11,0)+IF(X15=K12,V12,0)+IF(X15=K13,V13,0)+IF(X15=K14,V14,0)+IF(X15=K15,V15,0)+IF(X15=K16,V16,0)+IF(X15=K17,V17,0)+IF(X15=K18,V18,0)+IF(X15=K19,V19,0)+IF(X15=K20,V20,0)+IF(X15=K21,V21,0)+IF(X15=K22,V22,0)+IF(X15=K23,V23,0)+IF(X15=K24,V24,0)+IF(X15=K25,V25,0)</f>
        <v>0</v>
      </c>
      <c r="AJ15" s="43">
        <f>[2]DB!BM15</f>
        <v>16</v>
      </c>
      <c r="AK15" s="43">
        <f t="shared" si="5"/>
        <v>17</v>
      </c>
      <c r="AL15" s="43">
        <f>[2]DB!BN15</f>
        <v>5</v>
      </c>
      <c r="AM15" s="43">
        <f t="shared" si="6"/>
        <v>5</v>
      </c>
      <c r="AN15" s="43">
        <f>[2]DB!BO15</f>
        <v>7</v>
      </c>
      <c r="AO15" s="43">
        <f t="shared" si="7"/>
        <v>8</v>
      </c>
      <c r="AP15" s="43">
        <f>[2]DB!BP15</f>
        <v>4</v>
      </c>
      <c r="AQ15" s="43">
        <f t="shared" si="8"/>
        <v>4</v>
      </c>
      <c r="AR15" s="43">
        <f>[2]DB!BQ15</f>
        <v>104</v>
      </c>
      <c r="AS15" s="43">
        <f>IF(X15=E6,G6,0)+IF(X15=E7,G7,0)+IF(X15=E8,G8,0)+IF(X15=E9,G9,0)+IF(X15=E10,G10,0)+IF(X15=E11,G11,0)+IF(X15=E12,G12,0)+IF(X15=E13,G13,0)+IF(X15=E14,G14,0)+IF(X15=E15,G15,0)+IF(X15=F6,H6,0)+IF(X15=F7,H7,0)+IF(X15=F8,H8,0)+IF(X15=F9,H9,0)+IF(X15=F10,H10,0)+IF(X15=F11,H11,0)+IF(X15=F12,H12,0)+IF(X15=F13,H13,0)+IF(X15=F14,H14,0)+IF(X15=F15,H15,0)</f>
        <v>6</v>
      </c>
      <c r="AT15" s="43">
        <f t="shared" si="0"/>
        <v>110</v>
      </c>
      <c r="AU15" s="43">
        <f>[2]DB!BR15</f>
        <v>101</v>
      </c>
      <c r="AV15" s="43">
        <f>IF(X15=E6,H6,0)+IF(X15=E7,H7,0)+IF(X15=E8,H8,0)+IF(X15=E9,H9,0)+IF(X15=E10,H10,0)+IF(X15=E11,H11,0)+IF(X15=E12,H12,0)+IF(X15=E13,H13,0)+IF(X15=E14,H14,0)+IF(X15=E15,H15,0)+IF(X15=F6,G6,0)+IF(X15=F7,G7,0)+IF(X15=F8,G8,0)+IF(X15=F9,G9,0)+IF(X15=F10,G10,0)+IF(X15=F11,G11,0)+IF(X15=F12,G12,0)+IF(X15=F13,G13,0)+IF(X15=F14,G14,0)+IF(X15=F15,G15,0)</f>
        <v>6</v>
      </c>
      <c r="AW15" s="43">
        <f t="shared" si="9"/>
        <v>107</v>
      </c>
      <c r="AX15" s="43">
        <f>[2]DB!BS15</f>
        <v>22</v>
      </c>
      <c r="AY15" s="43">
        <f t="shared" si="10"/>
        <v>1</v>
      </c>
      <c r="AZ15" s="43">
        <f t="shared" si="11"/>
        <v>23</v>
      </c>
      <c r="BA15" s="43">
        <f>[2]DB!BE15</f>
        <v>10</v>
      </c>
      <c r="BB15" s="43">
        <f>RANK(BC15,BC6:BC25,0)</f>
        <v>10</v>
      </c>
      <c r="BC15" s="43">
        <f t="shared" si="12"/>
        <v>240893</v>
      </c>
      <c r="BD15" s="44">
        <f>IF(BB15=BB6,IF(Y15&gt;Y6,1,0),0)+IF(BB15=BB7,IF(Y15&gt;Y7,1,0),0)+IF(BB15=BB8,IF(Y15&gt;Y8,1,0),0)+IF(BB15=BB9,IF(Y15&gt;Y9,1,0),0)+IF(BB15=BB10,IF(Y15&gt;Y10,1,0),0)+IF(BB15=BB11,IF(Y15&gt;Y11,1,0),0)+IF(BB15=BB12,IF(Y15&gt;Y12,1,0),0)+IF(BB15=BB13,IF(Y15&gt;Y13,1,0),0)+IF(BB15=BB14,IF(Y15&gt;Y14,1,0),0)+IF(BB15=BB15,IF(Y15&gt;Y15,1,0),0)+IF(BB15=BB16,IF(Y15&gt;Y16,1,0),0)+IF(BB15=BB17,IF(Y15&gt;Y17,1,0),0)+IF(BB15=BB18,IF(Y15&gt;Y18,1,0),0)+IF(BB15=BB19,IF(Y15&gt;Y19,1,0),0)+IF(BB15=BB20,IF(Y15&gt;Y20,1,0),0)+IF(BB15=BB21,IF(Y15&gt;Y21,1,0),0)+IF(BB15=BB22,IF(Y15&gt;Y22,1,0),0)+IF(BB15=BB23,IF(Y15&gt;Y23,1,0),0)+IF(BB15=BB24,IF(Y15&gt;Y24,1,0),0)+IF(BB15=BB25,IF(Y15&gt;Y25,1,0),0)+BB15</f>
        <v>10</v>
      </c>
      <c r="BE15" s="45">
        <f>IF(BD6=10,BB6,0)+IF(BD7=10,BB7,0)+IF(BD8=10,BB8,0)+IF(BD9=10,BB9,0)+IF(BD10=10,BB10,0)+IF(BD11=10,BB11,0)+IF(BD12=10,BB12,0)+IF(BD13=10,BB13,0)+IF(BD14=10,BB14,0)+IF(BD15=10,BB15,0)+IF(BD16=10,BB16,0)+IF(BD17=10,BB17,0)+IF(BD18=10,BB18,0)+IF(BD19=10,BB19,0)+IF(BD20=10,BB20,0)+IF(BD21=10,BB21,0)+IF(BD22=10,BB22,0)+IF(BD23=10,BB23,0)+IF(BD24=10,BB24,0)+IF(BD25=10,BB25,0)</f>
        <v>10</v>
      </c>
      <c r="BF15" s="43" t="str">
        <f>IF(BD6=10,X6,IF(BD7=10,X7,IF(BD8=10,X8,IF(BD9=10,X9,IF(BD10=10,X10,IF(BD11=10,X11,IF(BD12=10,X12,IF(BD13=10,X13,BG15))))))))</f>
        <v>Select</v>
      </c>
      <c r="BG15" s="43" t="str">
        <f>IF(BD14=10,X14,IF(BD15=10,X15,IF(BD16=10,X16,IF(BD17=10,X17,IF(BD18=10,X18,IF(BD19=10,X19,IF(BD20=10,X20,IF(BD21=10,X21,BH15))))))))</f>
        <v>Select</v>
      </c>
      <c r="BH15" s="43" t="str">
        <f>IF(BD22=10,X22,IF(BD23=10,X23,IF(BD24=10,X24,X25)))</f>
        <v>Steam</v>
      </c>
      <c r="BI15" s="43">
        <f>IF(BD6=10,AA6,0)+IF(BD7=10,AA7,0)+IF(BD8=10,AA8,0)+IF(BD9=10,AA9,0)+IF(BD10=10,AA10,0)+IF(BD11=10,AA11,0)+IF(BD12=10,AA12,0)+IF(BD13=10,AA13,0)+IF(BD14=10,AA14,0)+IF(BD15=10,AA15,0)+IF(BD16=10,AA16,0)+IF(BD17=10,AA17,0)+IF(BD18=10,AA18,0)+IF(BD19=10,AA19,0)+IF(BD20=10,AA20,0)+IF(BD21=10,AA21,0)+IF(BD22=10,AA22,0)+IF(BD23=10,AA23,0)+IF(BD24=10,AA24,0)+IF(BD25=10,AA25,0)</f>
        <v>0</v>
      </c>
      <c r="BJ15" s="43">
        <f>IF(BD6=10,AC6,0)+IF(BD7=10,AC7,0)+IF(BD8=10,AC8,0)+IF(BD9=10,AC9,0)+IF(BD10=10,AC10,0)+IF(BD11=10,AC11,0)+IF(BD12=10,AC12,0)+IF(BD13=10,AC13,0)+IF(BD14=10,AC14,0)+IF(BD15=10,AC15,0)+IF(BD16=10,AC16,0)+IF(BD17=10,AC17,0)+IF(BD18=10,AC18,0)+IF(BD19=10,AC19,0)+IF(BD20=10,AC20,0)+IF(BD21=10,AC21,0)+IF(BD22=10,AC22,0)+IF(BD23=10,AC23,0)+IF(BD24=10,AC24,0)+IF(BD25=10,AC25,0)</f>
        <v>0</v>
      </c>
      <c r="BK15" s="43">
        <f>IF(BD6=10,AF6,0)+IF(BD7=10,AF7,0)+IF(BD8=10,AF8,0)+IF(BD9=10,AF9,0)+IF(BD10=10,AF10,0)+IF(BD11=10,AF11,0)+IF(BD12=10,AF12,0)+IF(BD13=10,AF13,0)+IF(BD14=10,AF14,0)+IF(BD15=10,AF15,0)+IF(BD16=10,AF16,0)+IF(BD17=10,AF17,0)+IF(BD18=10,AF18,0)+IF(BD19=10,AF19,0)+IF(BD20=10,AF20,0)+IF(BD21=10,AF21,0)+IF(BD22=10,AF22,0)+IF(BD23=10,AF23,0)+IF(BD24=10,AF24,0)+IF(BD25=10,AF25,0)</f>
        <v>0</v>
      </c>
      <c r="BL15" s="43">
        <f>IF(BD6=10,AI6,0)+IF(BD7=10,AI7,0)+IF(BD8=10,AI8,0)+IF(BD9=10,AI9,0)+IF(BD10=10,AI10,0)+IF(BD11=10,AI11,0)+IF(BD12=10,AI12,0)+IF(BD13=10,AI13,0)+IF(BD14=10,AI14,0)+IF(BD15=10,AI15,0)+IF(BD16=10,AI16,0)+IF(BD17=10,AI17,0)+IF(BD18=10,AI18,0)+IF(BD19=10,AI19,0)+IF(BD20=10,AI20,0)+IF(BD21=10,AI21,0)+IF(BD22=10,AI22,0)+IF(BD23=10,AI23,0)+IF(BD24=10,AI24,0)+IF(BD25=10,AI25,0)</f>
        <v>0</v>
      </c>
      <c r="BM15" s="43">
        <f>IF(BD6=10,AK6,0)+IF(BD7=10,AK7,0)+IF(BD8=10,AK8,0)+IF(BD9=10,AK9,0)+IF(BD10=10,AK10,0)+IF(BD11=10,AK11,0)+IF(BD12=10,AK12,0)+IF(BD13=10,AK13,0)+IF(BD14=10,AK14,0)+IF(BD15=10,AK15,0)+IF(BD16=10,AK16,0)+IF(BD17=10,AK17,0)+IF(BD18=10,AK18,0)+IF(BD19=10,AK19,0)+IF(BD20=10,AK20,0)+IF(BD21=10,AK21,0)+IF(BD22=10,AK22,0)+IF(BD23=10,AK23,0)+IF(BD24=10,AK24,0)+IF(BD25=10,AK25,0)</f>
        <v>17</v>
      </c>
      <c r="BN15" s="43">
        <f>IF(BD6=10,AM6,0)+IF(BD7=10,AM7,0)+IF(BD8=10,AM8,0)+IF(BD9=10,AM9,0)+IF(BD10=10,AM10,0)+IF(BD11=10,AM11,0)+IF(BD12=10,AM12,0)+IF(BD13=10,AM13,0)+IF(BD14=10,AM14,0)+IF(BD15=10,AM15,0)+IF(BD16=10,AM16,0)+IF(BD17=10,AM17,0)+IF(BD18=10,AM18,0)+IF(BD19=10,AM19,0)+IF(BD20=10,AM20,0)+IF(BD21=10,AM21,0)+IF(BD22=10,AM22,0)+IF(BD23=10,AM23,0)+IF(BD24=10,AM24,0)+IF(BD25=10,AM25,0)</f>
        <v>5</v>
      </c>
      <c r="BO15" s="43">
        <f>IF(BD6=10,AO6,0)+IF(BD7=10,AO7,0)+IF(BD8=10,AO8,0)+IF(BD9=10,AO9,0)+IF(BD10=10,AO10,0)+IF(BD11=10,AO11,0)+IF(BD12=10,AO12,0)+IF(BD13=10,AO13,0)+IF(BD14=10,AO14,0)+IF(BD15=10,AO15,0)+IF(BD16=10,AO16,0)+IF(BD17=10,AO17,0)+IF(BD18=10,AO18,0)+IF(BD19=10,AO19,0)+IF(BD20=10,AO20,0)+IF(BD21=10,AO21,0)+IF(BD22=10,AO22,0)+IF(BD23=10,AO23,0)+IF(BD24=10,AO24,0)+IF(BD25=10,AO25,0)</f>
        <v>8</v>
      </c>
      <c r="BP15" s="43">
        <f>IF(BD6=10,AQ6,0)+IF(BD7=10,AQ7,0)+IF(BD8=10,AQ8,0)+IF(BD9=10,AQ9,0)+IF(BD10=10,AQ10,0)+IF(BD11=10,AQ11,0)+IF(BD12=10,AQ12,0)+IF(BD13=10,AQ13,0)+IF(BD14=10,AQ14,0)+IF(BD15=10,AQ15,0)+IF(BD16=10,AQ16,0)+IF(BD17=10,AQ17,0)+IF(BD18=10,AQ18,0)+IF(BD19=10,AQ19,0)+IF(BD20=10,AQ20,0)+IF(BD21=10,AQ21,0)+IF(BD22=10,AQ22,0)+IF(BD23=10,AQ23,0)+IF(BD24=10,AQ24,0)+IF(BD25=10,AQ25,0)</f>
        <v>4</v>
      </c>
      <c r="BQ15" s="43">
        <f>IF(BD6=10,AT6,0)+IF(BD7=10,AT7,0)+IF(BD8=10,AT8,0)+IF(BD9=10,AT9,0)+IF(BD10=10,AT10,0)+IF(BD11=10,AT11,0)+IF(BD12=10,AT12,0)+IF(BD13=10,AT13,0)+IF(BD14=10,AT14,0)+IF(BD15=10,AT15,0)+IF(BD16=10,AT16,0)+IF(BD17=10,AT17,0)+IF(BD18=10,AT18,0)+IF(BD19=10,AT19,0)+IF(BD20=10,AT20,0)+IF(BD21=10,AT21,0)+IF(BD22=10,AT22,0)+IF(BD23=10,AT23,0)+IF(BD24=10,AT24,0)+IF(BD25=10,AT25,0)</f>
        <v>110</v>
      </c>
      <c r="BR15" s="43">
        <f>IF(BD6=10,AW6,0)+IF(BD7=10,AW7,0)+IF(BD8=10,AW8,0)+IF(BD9=10,AW9,0)+IF(BD10=10,AW10,0)+IF(BD11=10,AW11,0)+IF(BD12=10,AW12,0)+IF(BD13=10,AW13,0)+IF(BD14=10,AW14,0)+IF(BD15=10,AW15,0)+IF(BD16=10,AW16,0)+IF(BD17=10,AW17,0)+IF(BD18=10,AW18,0)+IF(BD19=10,AW19,0)+IF(BD20=10,AW20,0)+IF(BD21=10,AW21,0)+IF(BD22=10,AW22,0)+IF(BD23=10,AW23,0)+IF(BD24=10,AW24,0)+IF(BD25=10,AW25,0)</f>
        <v>107</v>
      </c>
      <c r="BS15" s="44">
        <f>IF(BD6=10,AZ6,0)+IF(BD7=10,AZ7,0)+IF(BD8=10,AZ8,0)+IF(BD9=10,AZ9,0)+IF(BD10=10,AZ10,0)+IF(BD11=10,AZ11,0)+IF(BD12=10,AZ12,0)+IF(BD13=10,AZ13,0)+IF(BD14=10,AZ14,0)+IF(BD15=10,AZ15,0)+IF(BD16=10,AZ16,0)+IF(BD17=10,AZ17,0)+IF(BD18=10,AZ18,0)+IF(BD19=10,AZ19,0)+IF(BD20=10,AZ20,0)+IF(BD21=10,AZ21,0)+IF(BD22=10,AZ22,0)+IF(BD23=10,AZ23,0)+IF(BD24=10,AZ24,0)+IF(BD25=10,AZ25,0)</f>
        <v>23</v>
      </c>
    </row>
    <row r="16" spans="1:71" x14ac:dyDescent="0.1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45" t="str">
        <f>[2]DB!K16</f>
        <v>Idskov</v>
      </c>
      <c r="L16" s="43">
        <f>[2]DB!L16</f>
        <v>27</v>
      </c>
      <c r="M16" s="43">
        <f>[2]DB!N16</f>
        <v>0</v>
      </c>
      <c r="N16" s="43">
        <f>IF(OR(M16=1,Rækker!V7="Disket",DB!V16&gt;5),1,0)</f>
        <v>0</v>
      </c>
      <c r="O16" s="43">
        <f>[2]DB!P16</f>
        <v>0</v>
      </c>
      <c r="P16" s="43">
        <f>IF(OR(O16=1,Rækker!V7="Udmeldt"),1,0)</f>
        <v>0</v>
      </c>
      <c r="Q16" s="43">
        <f>[2]DB!S16</f>
        <v>0</v>
      </c>
      <c r="R16" s="43">
        <f>IF(Rækker!V7="Res",1,0)</f>
        <v>0</v>
      </c>
      <c r="S16" s="43">
        <f t="shared" si="1"/>
        <v>0</v>
      </c>
      <c r="T16" s="43">
        <f>[2]DB!V16</f>
        <v>0</v>
      </c>
      <c r="U16" s="43">
        <f>IF(Rækker!V7="MR",1,0)</f>
        <v>0</v>
      </c>
      <c r="V16" s="43">
        <f t="shared" si="2"/>
        <v>0</v>
      </c>
      <c r="W16" s="44" t="str">
        <f t="shared" si="3"/>
        <v/>
      </c>
      <c r="X16" s="45" t="str">
        <f>[2]DB!BF16</f>
        <v>United</v>
      </c>
      <c r="Y16" s="43">
        <f>IF(X16=K6,L6,0)+IF(X16=K7,L7,0)+IF(X16=K8,L8,0)+IF(X16=K9,L9,0)+IF(X16=K10,L10,0)+IF(X16=K11,L11,0)+IF(X16=K12,L12,0)+IF(X16=K13,L13,0)+IF(X16=K14,L14,0)+IF(X16=K15,L15,0)+IF(X16=K16,L16,0)+IF(X16=K17,L17,0)+IF(X16=K18,L18,0)+IF(X16=K19,L19,0)+IF(X16=K20,L20,0)+IF(X16=K21,L21,0)+IF(X16=K22,L22,0)+IF(X16=K23,L23,0)+IF(X16=K24,L24,0)+IF(X16=K25,L25,0)</f>
        <v>58</v>
      </c>
      <c r="Z16" s="43">
        <f>[2]DB!BI16</f>
        <v>0</v>
      </c>
      <c r="AA16" s="43">
        <f>IF(X16=K6,N6,0)+IF(X16=K7,N7,0)+IF(X16=K8,N8,0)+IF(X16=K9,N9,0)+IF(X16=K10,N10,0)+IF(X16=K11,N11,0)+IF(X16=K12,N12,0)+IF(X16=K13,N13,0)+IF(X16=K14,N14,0)+IF(X16=K15,N15,0)+IF(X16=K16,N16,0)+IF(X16=K17,N17,0)+IF(X16=K18,N18,0)+IF(X16=K19,N19,0)+IF(X16=K20,N20,0)+IF(X16=K21,N21,0)+IF(X16=K22,N22,0)+IF(X16=K23,N23,0)+IF(X16=K24,N24,0)+IF(X16=K25,N25,0)</f>
        <v>0</v>
      </c>
      <c r="AB16" s="43">
        <f>[2]DB!BJ16</f>
        <v>0</v>
      </c>
      <c r="AC16" s="43">
        <f>IF(X16=K6,P6,0)+IF(X16=K7,P7,0)+IF(X16=K8,P8,0)+IF(X16=K9,P9,0)+IF(X16=K10,P10,0)+IF(X16=K11,P11,0)+IF(X16=K12,P12,0)+IF(X16=K13,P13,0)+IF(X16=K14,P14,0)+IF(X16=K15,P15,0)+IF(X16=K16,P16,0)+IF(X16=K17,P17,0)+IF(X16=K18,P18,0)+IF(X16=K19,P19,0)+IF(X16=K20,P20,0)+IF(X16=K21,P21,0)+IF(X16=K22,P22,0)+IF(X16=K23,P23,0)+IF(X16=K24,P24,0)+IF(X16=K25,P25,0)</f>
        <v>0</v>
      </c>
      <c r="AD16" s="43">
        <f>[2]DB!BK16</f>
        <v>0</v>
      </c>
      <c r="AE16" s="43">
        <f>IF(X16=K6,R6,0)+IF(X16=K7,R7,0)+IF(X16=K8,R8,0)+IF(X16=K9,R9,0)+IF(X16=K10,R10,0)+IF(X16=K11,R11,0)+IF(X16=K12,R12,0)+IF(X16=K13,R13,0)+IF(X16=K14,R14,0)+IF(X16=K15,R15,0)+IF(X16=K16,R16,0)+IF(X16=K17,R17,0)+IF(X16=K18,R18,0)+IF(X16=K19,R19,0)+IF(X16=K20,R20,0)+IF(X16=K21,R21,0)+IF(X16=K22,R22,0)+IF(X16=K23,R23,0)+IF(X16=K24,R24,0)+IF(X16=K25,R25,0)</f>
        <v>0</v>
      </c>
      <c r="AF16" s="43">
        <f t="shared" si="4"/>
        <v>0</v>
      </c>
      <c r="AG16" s="43">
        <f>[2]DB!BL16</f>
        <v>0</v>
      </c>
      <c r="AH16" s="43">
        <f>IF(X16=K6,U6,0)+IF(X16=K7,U7,0)+IF(X16=K8,U8,0)+IF(X16=K9,U9,0)+IF(X16=K10,U10,0)+IF(X16=K11,U11,0)+IF(X16=K12,U12,0)+IF(X16=K13,U13,0)+IF(X16=K14,U14,0)+IF(X16=K15,U15,0)+IF(X16=K16,U16,0)+IF(X16=K17,U17,0)+IF(X16=K18,U18,0)+IF(X16=K19,U19,0)+IF(X16=K20,U20,0)+IF(X16=K21,U21,0)+IF(X16=K22,U22,0)+IF(X16=K23,U23,0)+IF(X16=K24,U24,0)+IF(X16=K25,U25,0)</f>
        <v>0</v>
      </c>
      <c r="AI16" s="43">
        <f>IF(X16=K6,V6,0)+IF(X16=K7,V7,0)+IF(X16=K8,V8,0)+IF(X16=K9,V9,0)+IF(X16=K10,V10,0)+IF(X16=K11,V11,0)+IF(X16=K12,V12,0)+IF(X16=K13,V13,0)+IF(X16=K14,V14,0)+IF(X16=K15,V15,0)+IF(X16=K16,V16,0)+IF(X16=K17,V17,0)+IF(X16=K18,V18,0)+IF(X16=K19,V19,0)+IF(X16=K20,V20,0)+IF(X16=K21,V21,0)+IF(X16=K22,V22,0)+IF(X16=K23,V23,0)+IF(X16=K24,V24,0)+IF(X16=K25,V25,0)</f>
        <v>0</v>
      </c>
      <c r="AJ16" s="43">
        <f>[2]DB!BM16</f>
        <v>16</v>
      </c>
      <c r="AK16" s="43">
        <f t="shared" si="5"/>
        <v>17</v>
      </c>
      <c r="AL16" s="43">
        <f>[2]DB!BN16</f>
        <v>5</v>
      </c>
      <c r="AM16" s="43">
        <f t="shared" si="6"/>
        <v>5</v>
      </c>
      <c r="AN16" s="43">
        <f>[2]DB!BO16</f>
        <v>6</v>
      </c>
      <c r="AO16" s="43">
        <f t="shared" si="7"/>
        <v>6</v>
      </c>
      <c r="AP16" s="43">
        <f>[2]DB!BP16</f>
        <v>5</v>
      </c>
      <c r="AQ16" s="43">
        <f t="shared" si="8"/>
        <v>6</v>
      </c>
      <c r="AR16" s="43">
        <f>[2]DB!BQ16</f>
        <v>108</v>
      </c>
      <c r="AS16" s="43">
        <f>IF(X16=E6,G6,0)+IF(X16=E7,G7,0)+IF(X16=E8,G8,0)+IF(X16=E9,G9,0)+IF(X16=E10,G10,0)+IF(X16=E11,G11,0)+IF(X16=E12,G12,0)+IF(X16=E13,G13,0)+IF(X16=E14,G14,0)+IF(X16=E15,G15,0)+IF(X16=F6,H6,0)+IF(X16=F7,H7,0)+IF(X16=F8,H8,0)+IF(X16=F9,H9,0)+IF(X16=F10,H10,0)+IF(X16=F11,H11,0)+IF(X16=F12,H12,0)+IF(X16=F13,H13,0)+IF(X16=F14,H14,0)+IF(X16=F15,H15,0)</f>
        <v>6</v>
      </c>
      <c r="AT16" s="43">
        <f t="shared" si="0"/>
        <v>114</v>
      </c>
      <c r="AU16" s="43">
        <f>[2]DB!BR16</f>
        <v>106</v>
      </c>
      <c r="AV16" s="43">
        <f>IF(X16=E6,H6,0)+IF(X16=E7,H7,0)+IF(X16=E8,H8,0)+IF(X16=E9,H9,0)+IF(X16=E10,H10,0)+IF(X16=E11,H11,0)+IF(X16=E12,H12,0)+IF(X16=E13,H13,0)+IF(X16=E14,H14,0)+IF(X16=E15,H15,0)+IF(X16=F6,G6,0)+IF(X16=F7,G7,0)+IF(X16=F8,G8,0)+IF(X16=F9,G9,0)+IF(X16=F10,G10,0)+IF(X16=F11,G11,0)+IF(X16=F12,G12,0)+IF(X16=F13,G13,0)+IF(X16=F14,G14,0)+IF(X16=F15,G15,0)</f>
        <v>7</v>
      </c>
      <c r="AW16" s="43">
        <f t="shared" si="9"/>
        <v>113</v>
      </c>
      <c r="AX16" s="43">
        <f>[2]DB!BS16</f>
        <v>21</v>
      </c>
      <c r="AY16" s="43">
        <f t="shared" si="10"/>
        <v>0</v>
      </c>
      <c r="AZ16" s="43">
        <f t="shared" si="11"/>
        <v>21</v>
      </c>
      <c r="BA16" s="43">
        <f>[2]DB!BE16</f>
        <v>11</v>
      </c>
      <c r="BB16" s="43">
        <f>RANK(BC16,BC6:BC25,0)</f>
        <v>12</v>
      </c>
      <c r="BC16" s="43">
        <f t="shared" si="12"/>
        <v>221287</v>
      </c>
      <c r="BD16" s="44">
        <f>IF(BB16=BB6,IF(Y16&gt;Y6,1,0),0)+IF(BB16=BB7,IF(Y16&gt;Y7,1,0),0)+IF(BB16=BB8,IF(Y16&gt;Y8,1,0),0)+IF(BB16=BB9,IF(Y16&gt;Y9,1,0),0)+IF(BB16=BB10,IF(Y16&gt;Y10,1,0),0)+IF(BB16=BB11,IF(Y16&gt;Y11,1,0),0)+IF(BB16=BB12,IF(Y16&gt;Y12,1,0),0)+IF(BB16=BB13,IF(Y16&gt;Y13,1,0),0)+IF(BB16=BB14,IF(Y16&gt;Y14,1,0),0)+IF(BB16=BB15,IF(Y16&gt;Y15,1,0),0)+IF(BB16=BB16,IF(Y16&gt;Y16,1,0),0)+IF(BB16=BB17,IF(Y16&gt;Y17,1,0),0)+IF(BB16=BB18,IF(Y16&gt;Y18,1,0),0)+IF(BB16=BB19,IF(Y16&gt;Y19,1,0),0)+IF(BB16=BB20,IF(Y16&gt;Y20,1,0),0)+IF(BB16=BB21,IF(Y16&gt;Y21,1,0),0)+IF(BB16=BB22,IF(Y16&gt;Y22,1,0),0)+IF(BB16=BB23,IF(Y16&gt;Y23,1,0),0)+IF(BB16=BB24,IF(Y16&gt;Y24,1,0),0)+IF(BB16=BB25,IF(Y16&gt;Y25,1,0),0)+BB16</f>
        <v>12</v>
      </c>
      <c r="BE16" s="45">
        <f>IF(BD6=11,BB6,0)+IF(BD7=11,BB7,0)+IF(BD8=11,BB8,0)+IF(BD9=11,BB9,0)+IF(BD10=11,BB10,0)+IF(BD11=11,BB11,0)+IF(BD12=11,BB12,0)+IF(BD13=11,BB13,0)+IF(BD14=11,BB14,0)+IF(BD15=11,BB15,0)+IF(BD16=11,BB16,0)+IF(BD17=11,BB17,0)+IF(BD18=11,BB18,0)+IF(BD19=11,BB19,0)+IF(BD20=11,BB20,0)+IF(BD21=11,BB21,0)+IF(BD22=11,BB22,0)+IF(BD23=11,BB23,0)+IF(BD24=11,BB24,0)+IF(BD25=11,BB25,0)</f>
        <v>11</v>
      </c>
      <c r="BF16" s="43" t="str">
        <f>IF(BD6=11,X6,IF(BD7=11,X7,IF(BD8=11,X8,IF(BD9=11,X9,IF(BD10=11,X10,IF(BD11=11,X11,IF(BD12=11,X12,IF(BD13=11,X13,BG16))))))))</f>
        <v>Cork</v>
      </c>
      <c r="BG16" s="43" t="str">
        <f>IF(BD14=11,X14,IF(BD15=11,X15,IF(BD16=11,X16,IF(BD17=11,X17,IF(BD18=11,X18,IF(BD19=11,X19,IF(BD20=11,X20,IF(BD21=11,X21,BH16))))))))</f>
        <v>Cork</v>
      </c>
      <c r="BH16" s="43" t="str">
        <f>IF(BD22=11,X22,IF(BD23=11,X23,IF(BD24=11,X24,X25)))</f>
        <v>Steam</v>
      </c>
      <c r="BI16" s="43">
        <f>IF(BD6=11,AA6,0)+IF(BD7=11,AA7,0)+IF(BD8=11,AA8,0)+IF(BD9=11,AA9,0)+IF(BD10=11,AA10,0)+IF(BD11=11,AA11,0)+IF(BD12=11,AA12,0)+IF(BD13=11,AA13,0)+IF(BD14=11,AA14,0)+IF(BD15=11,AA15,0)+IF(BD16=11,AA16,0)+IF(BD17=11,AA17,0)+IF(BD18=11,AA18,0)+IF(BD19=11,AA19,0)+IF(BD20=11,AA20,0)+IF(BD21=11,AA21,0)+IF(BD22=11,AA22,0)+IF(BD23=11,AA23,0)+IF(BD24=11,AA24,0)+IF(BD25=11,AA25,0)</f>
        <v>0</v>
      </c>
      <c r="BJ16" s="43">
        <f>IF(BD6=11,AC6,0)+IF(BD7=11,AC7,0)+IF(BD8=11,AC8,0)+IF(BD9=11,AC9,0)+IF(BD10=11,AC10,0)+IF(BD11=11,AC11,0)+IF(BD12=11,AC12,0)+IF(BD13=11,AC13,0)+IF(BD14=11,AC14,0)+IF(BD15=11,AC15,0)+IF(BD16=11,AC16,0)+IF(BD17=11,AC17,0)+IF(BD18=11,AC18,0)+IF(BD19=11,AC19,0)+IF(BD20=11,AC20,0)+IF(BD21=11,AC21,0)+IF(BD22=11,AC22,0)+IF(BD23=11,AC23,0)+IF(BD24=11,AC24,0)+IF(BD25=11,AC25,0)</f>
        <v>0</v>
      </c>
      <c r="BK16" s="43">
        <f>IF(BD6=11,AF6,0)+IF(BD7=11,AF7,0)+IF(BD8=11,AF8,0)+IF(BD9=11,AF9,0)+IF(BD10=11,AF10,0)+IF(BD11=11,AF11,0)+IF(BD12=11,AF12,0)+IF(BD13=11,AF13,0)+IF(BD14=11,AF14,0)+IF(BD15=11,AF15,0)+IF(BD16=11,AF16,0)+IF(BD17=11,AF17,0)+IF(BD18=11,AF18,0)+IF(BD19=11,AF19,0)+IF(BD20=11,AF20,0)+IF(BD21=11,AF21,0)+IF(BD22=11,AF22,0)+IF(BD23=11,AF23,0)+IF(BD24=11,AF24,0)+IF(BD25=11,AF25,0)</f>
        <v>0</v>
      </c>
      <c r="BL16" s="43">
        <f>IF(BD6=11,AI6,0)+IF(BD7=11,AI7,0)+IF(BD8=11,AI8,0)+IF(BD9=11,AI9,0)+IF(BD10=11,AI10,0)+IF(BD11=11,AI11,0)+IF(BD12=11,AI12,0)+IF(BD13=11,AI13,0)+IF(BD14=11,AI14,0)+IF(BD15=11,AI15,0)+IF(BD16=11,AI16,0)+IF(BD17=11,AI17,0)+IF(BD18=11,AI18,0)+IF(BD19=11,AI19,0)+IF(BD20=11,AI20,0)+IF(BD21=11,AI21,0)+IF(BD22=11,AI22,0)+IF(BD23=11,AI23,0)+IF(BD24=11,AI24,0)+IF(BD25=11,AI25,0)</f>
        <v>0</v>
      </c>
      <c r="BM16" s="43">
        <f>IF(BD6=11,AK6,0)+IF(BD7=11,AK7,0)+IF(BD8=11,AK8,0)+IF(BD9=11,AK9,0)+IF(BD10=11,AK10,0)+IF(BD11=11,AK11,0)+IF(BD12=11,AK12,0)+IF(BD13=11,AK13,0)+IF(BD14=11,AK14,0)+IF(BD15=11,AK15,0)+IF(BD16=11,AK16,0)+IF(BD17=11,AK17,0)+IF(BD18=11,AK18,0)+IF(BD19=11,AK19,0)+IF(BD20=11,AK20,0)+IF(BD21=11,AK21,0)+IF(BD22=11,AK22,0)+IF(BD23=11,AK23,0)+IF(BD24=11,AK24,0)+IF(BD25=11,AK25,0)</f>
        <v>17</v>
      </c>
      <c r="BN16" s="43">
        <f>IF(BD6=11,AM6,0)+IF(BD7=11,AM7,0)+IF(BD8=11,AM8,0)+IF(BD9=11,AM9,0)+IF(BD10=11,AM10,0)+IF(BD11=11,AM11,0)+IF(BD12=11,AM12,0)+IF(BD13=11,AM13,0)+IF(BD14=11,AM14,0)+IF(BD15=11,AM15,0)+IF(BD16=11,AM16,0)+IF(BD17=11,AM17,0)+IF(BD18=11,AM18,0)+IF(BD19=11,AM19,0)+IF(BD20=11,AM20,0)+IF(BD21=11,AM21,0)+IF(BD22=11,AM22,0)+IF(BD23=11,AM23,0)+IF(BD24=11,AM24,0)+IF(BD25=11,AM25,0)</f>
        <v>6</v>
      </c>
      <c r="BO16" s="43">
        <f>IF(BD6=11,AO6,0)+IF(BD7=11,AO7,0)+IF(BD8=11,AO8,0)+IF(BD9=11,AO9,0)+IF(BD10=11,AO10,0)+IF(BD11=11,AO11,0)+IF(BD12=11,AO12,0)+IF(BD13=11,AO13,0)+IF(BD14=11,AO14,0)+IF(BD15=11,AO15,0)+IF(BD16=11,AO16,0)+IF(BD17=11,AO17,0)+IF(BD18=11,AO18,0)+IF(BD19=11,AO19,0)+IF(BD20=11,AO20,0)+IF(BD21=11,AO21,0)+IF(BD22=11,AO22,0)+IF(BD23=11,AO23,0)+IF(BD24=11,AO24,0)+IF(BD25=11,AO25,0)</f>
        <v>3</v>
      </c>
      <c r="BP16" s="43">
        <f>IF(BD6=11,AQ6,0)+IF(BD7=11,AQ7,0)+IF(BD8=11,AQ8,0)+IF(BD9=11,AQ9,0)+IF(BD10=11,AQ10,0)+IF(BD11=11,AQ11,0)+IF(BD12=11,AQ12,0)+IF(BD13=11,AQ13,0)+IF(BD14=11,AQ14,0)+IF(BD15=11,AQ15,0)+IF(BD16=11,AQ16,0)+IF(BD17=11,AQ17,0)+IF(BD18=11,AQ18,0)+IF(BD19=11,AQ19,0)+IF(BD20=11,AQ20,0)+IF(BD21=11,AQ21,0)+IF(BD22=11,AQ22,0)+IF(BD23=11,AQ23,0)+IF(BD24=11,AQ24,0)+IF(BD25=11,AQ25,0)</f>
        <v>8</v>
      </c>
      <c r="BQ16" s="43">
        <f>IF(BD6=11,AT6,0)+IF(BD7=11,AT7,0)+IF(BD8=11,AT8,0)+IF(BD9=11,AT9,0)+IF(BD10=11,AT10,0)+IF(BD11=11,AT11,0)+IF(BD12=11,AT12,0)+IF(BD13=11,AT13,0)+IF(BD14=11,AT14,0)+IF(BD15=11,AT15,0)+IF(BD16=11,AT16,0)+IF(BD17=11,AT17,0)+IF(BD18=11,AT18,0)+IF(BD19=11,AT19,0)+IF(BD20=11,AT20,0)+IF(BD21=11,AT21,0)+IF(BD22=11,AT22,0)+IF(BD23=11,AT23,0)+IF(BD24=11,AT24,0)+IF(BD25=11,AT25,0)</f>
        <v>115</v>
      </c>
      <c r="BR16" s="43">
        <f>IF(BD6=11,AW6,0)+IF(BD7=11,AW7,0)+IF(BD8=11,AW8,0)+IF(BD9=11,AW9,0)+IF(BD10=11,AW10,0)+IF(BD11=11,AW11,0)+IF(BD12=11,AW12,0)+IF(BD13=11,AW13,0)+IF(BD14=11,AW14,0)+IF(BD15=11,AW15,0)+IF(BD16=11,AW16,0)+IF(BD17=11,AW17,0)+IF(BD18=11,AW18,0)+IF(BD19=11,AW19,0)+IF(BD20=11,AW20,0)+IF(BD21=11,AW21,0)+IF(BD22=11,AW22,0)+IF(BD23=11,AW23,0)+IF(BD24=11,AW24,0)+IF(BD25=11,AW25,0)</f>
        <v>117</v>
      </c>
      <c r="BS16" s="44">
        <f>IF(BD6=11,AZ6,0)+IF(BD7=11,AZ7,0)+IF(BD8=11,AZ8,0)+IF(BD9=11,AZ9,0)+IF(BD10=11,AZ10,0)+IF(BD11=11,AZ11,0)+IF(BD12=11,AZ12,0)+IF(BD13=11,AZ13,0)+IF(BD14=11,AZ14,0)+IF(BD15=11,AZ15,0)+IF(BD16=11,AZ16,0)+IF(BD17=11,AZ17,0)+IF(BD18=11,AZ18,0)+IF(BD19=11,AZ19,0)+IF(BD20=11,AZ20,0)+IF(BD21=11,AZ21,0)+IF(BD22=11,AZ22,0)+IF(BD23=11,AZ23,0)+IF(BD24=11,AZ24,0)+IF(BD25=11,AZ25,0)</f>
        <v>21</v>
      </c>
    </row>
    <row r="17" spans="1:71" x14ac:dyDescent="0.15">
      <c r="A17" s="43" t="str">
        <f>[2]DB!E17</f>
        <v>Tøfting</v>
      </c>
      <c r="B17" s="43" t="str">
        <f>[2]DB!F17</f>
        <v>Kailua</v>
      </c>
      <c r="C17" s="43">
        <f>[2]DB!G17</f>
        <v>6</v>
      </c>
      <c r="D17" s="43">
        <f>[2]DB!H17</f>
        <v>6</v>
      </c>
      <c r="E17" s="43" t="str">
        <f>[2]DB!I17</f>
        <v>IANRUSH</v>
      </c>
      <c r="F17" s="43" t="str">
        <f>[2]DB!J17</f>
        <v>Anderup</v>
      </c>
      <c r="G17" s="43">
        <f>'2. Division'!J24</f>
        <v>7</v>
      </c>
      <c r="H17" s="43">
        <f>'2. Division'!P24</f>
        <v>8</v>
      </c>
      <c r="I17" s="43" t="str">
        <f>'[1]Program - 2. Division'!A35</f>
        <v>Nemelig</v>
      </c>
      <c r="J17" s="44" t="str">
        <f>'[1]Program - 2. Division'!C35</f>
        <v>Anderup</v>
      </c>
      <c r="K17" s="45" t="str">
        <f>[2]DB!K17</f>
        <v>Murer</v>
      </c>
      <c r="L17" s="43">
        <f>[2]DB!L17</f>
        <v>41</v>
      </c>
      <c r="M17" s="43">
        <f>[2]DB!N17</f>
        <v>0</v>
      </c>
      <c r="N17" s="43">
        <f>IF(OR(M17=1,Rækker!X7="Disket",DB!V17&gt;5),1,0)</f>
        <v>0</v>
      </c>
      <c r="O17" s="43">
        <f>[2]DB!P17</f>
        <v>0</v>
      </c>
      <c r="P17" s="43">
        <f>IF(OR(O17=1,Rækker!X7="Udmeldt"),1,0)</f>
        <v>0</v>
      </c>
      <c r="Q17" s="43">
        <f>[2]DB!S17</f>
        <v>0</v>
      </c>
      <c r="R17" s="43">
        <f>IF(Rækker!X7="Res",1,0)</f>
        <v>0</v>
      </c>
      <c r="S17" s="43">
        <f t="shared" si="1"/>
        <v>0</v>
      </c>
      <c r="T17" s="43">
        <f>[2]DB!V17</f>
        <v>0</v>
      </c>
      <c r="U17" s="43">
        <f>IF(Rækker!X7="MR",1,0)</f>
        <v>0</v>
      </c>
      <c r="V17" s="43">
        <f t="shared" si="2"/>
        <v>0</v>
      </c>
      <c r="W17" s="44" t="str">
        <f t="shared" si="3"/>
        <v/>
      </c>
      <c r="X17" s="45" t="str">
        <f>[2]DB!BF17</f>
        <v>Chelsea</v>
      </c>
      <c r="Y17" s="43">
        <f>IF(X17=K6,L6,0)+IF(X17=K7,L7,0)+IF(X17=K8,L8,0)+IF(X17=K9,L9,0)+IF(X17=K10,L10,0)+IF(X17=K11,L11,0)+IF(X17=K12,L12,0)+IF(X17=K13,L13,0)+IF(X17=K14,L14,0)+IF(X17=K15,L15,0)+IF(X17=K16,L16,0)+IF(X17=K17,L17,0)+IF(X17=K18,L18,0)+IF(X17=K19,L19,0)+IF(X17=K20,L20,0)+IF(X17=K21,L21,0)+IF(X17=K22,L22,0)+IF(X17=K23,L23,0)+IF(X17=K24,L24,0)+IF(X17=K25,L25,0)</f>
        <v>8</v>
      </c>
      <c r="Z17" s="43">
        <f>[2]DB!BI17</f>
        <v>0</v>
      </c>
      <c r="AA17" s="43">
        <f>IF(X17=K6,N6,0)+IF(X17=K7,N7,0)+IF(X17=K8,N8,0)+IF(X17=K9,N9,0)+IF(X17=K10,N10,0)+IF(X17=K11,N11,0)+IF(X17=K12,N12,0)+IF(X17=K13,N13,0)+IF(X17=K14,N14,0)+IF(X17=K15,N15,0)+IF(X17=K16,N16,0)+IF(X17=K17,N17,0)+IF(X17=K18,N18,0)+IF(X17=K19,N19,0)+IF(X17=K20,N20,0)+IF(X17=K21,N21,0)+IF(X17=K22,N22,0)+IF(X17=K23,N23,0)+IF(X17=K24,N24,0)+IF(X17=K25,N25,0)</f>
        <v>0</v>
      </c>
      <c r="AB17" s="43">
        <f>[2]DB!BJ17</f>
        <v>0</v>
      </c>
      <c r="AC17" s="43">
        <f>IF(X17=K6,P6,0)+IF(X17=K7,P7,0)+IF(X17=K8,P8,0)+IF(X17=K9,P9,0)+IF(X17=K10,P10,0)+IF(X17=K11,P11,0)+IF(X17=K12,P12,0)+IF(X17=K13,P13,0)+IF(X17=K14,P14,0)+IF(X17=K15,P15,0)+IF(X17=K16,P16,0)+IF(X17=K17,P17,0)+IF(X17=K18,P18,0)+IF(X17=K19,P19,0)+IF(X17=K20,P20,0)+IF(X17=K21,P21,0)+IF(X17=K22,P22,0)+IF(X17=K23,P23,0)+IF(X17=K24,P24,0)+IF(X17=K25,P25,0)</f>
        <v>0</v>
      </c>
      <c r="AD17" s="43">
        <f>[2]DB!BK17</f>
        <v>0</v>
      </c>
      <c r="AE17" s="43">
        <f>IF(X17=K6,R6,0)+IF(X17=K7,R7,0)+IF(X17=K8,R8,0)+IF(X17=K9,R9,0)+IF(X17=K10,R10,0)+IF(X17=K11,R11,0)+IF(X17=K12,R12,0)+IF(X17=K13,R13,0)+IF(X17=K14,R14,0)+IF(X17=K15,R15,0)+IF(X17=K16,R16,0)+IF(X17=K17,R17,0)+IF(X17=K18,R18,0)+IF(X17=K19,R19,0)+IF(X17=K20,R20,0)+IF(X17=K21,R21,0)+IF(X17=K22,R22,0)+IF(X17=K23,R23,0)+IF(X17=K24,R24,0)+IF(X17=K25,R25,0)</f>
        <v>0</v>
      </c>
      <c r="AF17" s="43">
        <f t="shared" si="4"/>
        <v>0</v>
      </c>
      <c r="AG17" s="43">
        <f>[2]DB!BL17</f>
        <v>0</v>
      </c>
      <c r="AH17" s="43">
        <f>IF(X17=K6,U6,0)+IF(X17=K7,U7,0)+IF(X17=K8,U8,0)+IF(X17=K9,U9,0)+IF(X17=K10,U10,0)+IF(X17=K11,U11,0)+IF(X17=K12,U12,0)+IF(X17=K13,U13,0)+IF(X17=K14,U14,0)+IF(X17=K15,U15,0)+IF(X17=K16,U16,0)+IF(X17=K17,U17,0)+IF(X17=K18,U18,0)+IF(X17=K19,U19,0)+IF(X17=K20,U20,0)+IF(X17=K21,U21,0)+IF(X17=K22,U22,0)+IF(X17=K23,U23,0)+IF(X17=K24,U24,0)+IF(X17=K25,U25,0)</f>
        <v>0</v>
      </c>
      <c r="AI17" s="43">
        <f>IF(X17=K6,V6,0)+IF(X17=K7,V7,0)+IF(X17=K8,V8,0)+IF(X17=K9,V9,0)+IF(X17=K10,V10,0)+IF(X17=K11,V11,0)+IF(X17=K12,V12,0)+IF(X17=K13,V13,0)+IF(X17=K14,V14,0)+IF(X17=K15,V15,0)+IF(X17=K16,V16,0)+IF(X17=K17,V17,0)+IF(X17=K18,V18,0)+IF(X17=K19,V19,0)+IF(X17=K20,V20,0)+IF(X17=K21,V21,0)+IF(X17=K22,V22,0)+IF(X17=K23,V23,0)+IF(X17=K24,V24,0)+IF(X17=K25,V25,0)</f>
        <v>0</v>
      </c>
      <c r="AJ17" s="43">
        <f>[2]DB!BM17</f>
        <v>16</v>
      </c>
      <c r="AK17" s="43">
        <f t="shared" si="5"/>
        <v>17</v>
      </c>
      <c r="AL17" s="43">
        <f>[2]DB!BN17</f>
        <v>5</v>
      </c>
      <c r="AM17" s="43">
        <f t="shared" si="6"/>
        <v>5</v>
      </c>
      <c r="AN17" s="43">
        <f>[2]DB!BO17</f>
        <v>6</v>
      </c>
      <c r="AO17" s="43">
        <f t="shared" si="7"/>
        <v>6</v>
      </c>
      <c r="AP17" s="43">
        <f>[2]DB!BP17</f>
        <v>5</v>
      </c>
      <c r="AQ17" s="43">
        <f t="shared" si="8"/>
        <v>6</v>
      </c>
      <c r="AR17" s="43">
        <f>[2]DB!BQ17</f>
        <v>103</v>
      </c>
      <c r="AS17" s="43">
        <f>IF(X17=E6,G6,0)+IF(X17=E7,G7,0)+IF(X17=E8,G8,0)+IF(X17=E9,G9,0)+IF(X17=E10,G10,0)+IF(X17=E11,G11,0)+IF(X17=E12,G12,0)+IF(X17=E13,G13,0)+IF(X17=E14,G14,0)+IF(X17=E15,G15,0)+IF(X17=F6,H6,0)+IF(X17=F7,H7,0)+IF(X17=F8,H8,0)+IF(X17=F9,H9,0)+IF(X17=F10,H10,0)+IF(X17=F11,H11,0)+IF(X17=F12,H12,0)+IF(X17=F13,H13,0)+IF(X17=F14,H14,0)+IF(X17=F15,H15,0)</f>
        <v>7</v>
      </c>
      <c r="AT17" s="43">
        <f t="shared" si="0"/>
        <v>110</v>
      </c>
      <c r="AU17" s="43">
        <f>[2]DB!BR17</f>
        <v>106</v>
      </c>
      <c r="AV17" s="43">
        <f>IF(X17=E6,H6,0)+IF(X17=E7,H7,0)+IF(X17=E8,H8,0)+IF(X17=E9,H9,0)+IF(X17=E10,H10,0)+IF(X17=E11,H11,0)+IF(X17=E12,H12,0)+IF(X17=E13,H13,0)+IF(X17=E14,H14,0)+IF(X17=E15,H15,0)+IF(X17=F6,G6,0)+IF(X17=F7,G7,0)+IF(X17=F8,G8,0)+IF(X17=F9,G9,0)+IF(X17=F10,G10,0)+IF(X17=F11,G11,0)+IF(X17=F12,G12,0)+IF(X17=F13,G13,0)+IF(X17=F14,G14,0)+IF(X17=F15,G15,0)</f>
        <v>8</v>
      </c>
      <c r="AW17" s="43">
        <f t="shared" si="9"/>
        <v>114</v>
      </c>
      <c r="AX17" s="43">
        <f>[2]DB!BS17</f>
        <v>21</v>
      </c>
      <c r="AY17" s="43">
        <f t="shared" si="10"/>
        <v>0</v>
      </c>
      <c r="AZ17" s="43">
        <f t="shared" si="11"/>
        <v>21</v>
      </c>
      <c r="BA17" s="43">
        <f>[2]DB!BE17</f>
        <v>12</v>
      </c>
      <c r="BB17" s="43">
        <f>RANK(BC17,BC6:BC25,0)</f>
        <v>13</v>
      </c>
      <c r="BC17" s="43">
        <f t="shared" si="12"/>
        <v>220886</v>
      </c>
      <c r="BD17" s="44">
        <f>IF(BB17=BB6,IF(Y17&gt;Y6,1,0),0)+IF(BB17=BB7,IF(Y17&gt;Y7,1,0),0)+IF(BB17=BB8,IF(Y17&gt;Y8,1,0),0)+IF(BB17=BB9,IF(Y17&gt;Y9,1,0),0)+IF(BB17=BB10,IF(Y17&gt;Y10,1,0),0)+IF(BB17=BB11,IF(Y17&gt;Y11,1,0),0)+IF(BB17=BB12,IF(Y17&gt;Y12,1,0),0)+IF(BB17=BB13,IF(Y17&gt;Y13,1,0),0)+IF(BB17=BB14,IF(Y17&gt;Y14,1,0),0)+IF(BB17=BB15,IF(Y17&gt;Y15,1,0),0)+IF(BB17=BB16,IF(Y17&gt;Y16,1,0),0)+IF(BB17=BB17,IF(Y17&gt;Y17,1,0),0)+IF(BB17=BB18,IF(Y17&gt;Y18,1,0),0)+IF(BB17=BB19,IF(Y17&gt;Y19,1,0),0)+IF(BB17=BB20,IF(Y17&gt;Y20,1,0),0)+IF(BB17=BB21,IF(Y17&gt;Y21,1,0),0)+IF(BB17=BB22,IF(Y17&gt;Y22,1,0),0)+IF(BB17=BB23,IF(Y17&gt;Y23,1,0),0)+IF(BB17=BB24,IF(Y17&gt;Y24,1,0),0)+IF(BB17=BB25,IF(Y17&gt;Y25,1,0),0)+BB17</f>
        <v>13</v>
      </c>
      <c r="BE17" s="45">
        <f>IF(BD6=12,BB6,0)+IF(BD7=12,BB7,0)+IF(BD8=12,BB8,0)+IF(BD9=12,BB9,0)+IF(BD10=12,BB10,0)+IF(BD11=12,BB11,0)+IF(BD12=12,BB12,0)+IF(BD13=12,BB13,0)+IF(BD14=12,BB14,0)+IF(BD15=12,BB15,0)+IF(BD16=12,BB16,0)+IF(BD17=12,BB17,0)+IF(BD18=12,BB18,0)+IF(BD19=12,BB19,0)+IF(BD20=12,BB20,0)+IF(BD21=12,BB21,0)+IF(BD22=12,BB22,0)+IF(BD23=12,BB23,0)+IF(BD24=12,BB24,0)+IF(BD25=12,BB25,0)</f>
        <v>12</v>
      </c>
      <c r="BF17" s="43" t="str">
        <f>IF(BD6=12,X6,IF(BD7=12,X7,IF(BD8=12,X8,IF(BD9=12,X9,IF(BD10=12,X10,IF(BD11=12,X11,IF(BD12=12,X12,IF(BD13=12,X13,BG17))))))))</f>
        <v>United</v>
      </c>
      <c r="BG17" s="43" t="str">
        <f>IF(BD14=12,X14,IF(BD15=12,X15,IF(BD16=12,X16,IF(BD17=12,X17,IF(BD18=12,X18,IF(BD19=12,X19,IF(BD20=12,X20,IF(BD21=12,X21,BH17))))))))</f>
        <v>United</v>
      </c>
      <c r="BH17" s="43" t="str">
        <f>IF(BD22=12,X22,IF(BD23=12,X23,IF(BD24=12,X24,X25)))</f>
        <v>Steam</v>
      </c>
      <c r="BI17" s="43">
        <f>IF(BD6=12,AA6,0)+IF(BD7=12,AA7,0)+IF(BD8=12,AA8,0)+IF(BD9=12,AA9,0)+IF(BD10=12,AA10,0)+IF(BD11=12,AA11,0)+IF(BD12=12,AA12,0)+IF(BD13=12,AA13,0)+IF(BD14=12,AA14,0)+IF(BD15=12,AA15,0)+IF(BD16=12,AA16,0)+IF(BD17=12,AA17,0)+IF(BD18=12,AA18,0)+IF(BD19=12,AA19,0)+IF(BD20=12,AA20,0)+IF(BD21=12,AA21,0)+IF(BD22=12,AA22,0)+IF(BD23=12,AA23,0)+IF(BD24=12,AA24,0)+IF(BD25=12,AA25,0)</f>
        <v>0</v>
      </c>
      <c r="BJ17" s="43">
        <f>IF(BD6=12,AC6,0)+IF(BD7=12,AC7,0)+IF(BD8=12,AC8,0)+IF(BD9=12,AC9,0)+IF(BD10=12,AC10,0)+IF(BD11=12,AC11,0)+IF(BD12=12,AC12,0)+IF(BD13=12,AC13,0)+IF(BD14=12,AC14,0)+IF(BD15=12,AC15,0)+IF(BD16=12,AC16,0)+IF(BD17=12,AC17,0)+IF(BD18=12,AC18,0)+IF(BD19=12,AC19,0)+IF(BD20=12,AC20,0)+IF(BD21=12,AC21,0)+IF(BD22=12,AC22,0)+IF(BD23=12,AC23,0)+IF(BD24=12,AC24,0)+IF(BD25=12,AC25,0)</f>
        <v>0</v>
      </c>
      <c r="BK17" s="43">
        <f>IF(BD6=12,AF6,0)+IF(BD7=12,AF7,0)+IF(BD8=12,AF8,0)+IF(BD9=12,AF9,0)+IF(BD10=12,AF10,0)+IF(BD11=12,AF11,0)+IF(BD12=12,AF12,0)+IF(BD13=12,AF13,0)+IF(BD14=12,AF14,0)+IF(BD15=12,AF15,0)+IF(BD16=12,AF16,0)+IF(BD17=12,AF17,0)+IF(BD18=12,AF18,0)+IF(BD19=12,AF19,0)+IF(BD20=12,AF20,0)+IF(BD21=12,AF21,0)+IF(BD22=12,AF22,0)+IF(BD23=12,AF23,0)+IF(BD24=12,AF24,0)+IF(BD25=12,AF25,0)</f>
        <v>0</v>
      </c>
      <c r="BL17" s="43">
        <f>IF(BD6=12,AI6,0)+IF(BD7=12,AI7,0)+IF(BD8=12,AI8,0)+IF(BD9=12,AI9,0)+IF(BD10=12,AI10,0)+IF(BD11=12,AI11,0)+IF(BD12=12,AI12,0)+IF(BD13=12,AI13,0)+IF(BD14=12,AI14,0)+IF(BD15=12,AI15,0)+IF(BD16=12,AI16,0)+IF(BD17=12,AI17,0)+IF(BD18=12,AI18,0)+IF(BD19=12,AI19,0)+IF(BD20=12,AI20,0)+IF(BD21=12,AI21,0)+IF(BD22=12,AI22,0)+IF(BD23=12,AI23,0)+IF(BD24=12,AI24,0)+IF(BD25=12,AI25,0)</f>
        <v>0</v>
      </c>
      <c r="BM17" s="43">
        <f>IF(BD6=12,AK6,0)+IF(BD7=12,AK7,0)+IF(BD8=12,AK8,0)+IF(BD9=12,AK9,0)+IF(BD10=12,AK10,0)+IF(BD11=12,AK11,0)+IF(BD12=12,AK12,0)+IF(BD13=12,AK13,0)+IF(BD14=12,AK14,0)+IF(BD15=12,AK15,0)+IF(BD16=12,AK16,0)+IF(BD17=12,AK17,0)+IF(BD18=12,AK18,0)+IF(BD19=12,AK19,0)+IF(BD20=12,AK20,0)+IF(BD21=12,AK21,0)+IF(BD22=12,AK22,0)+IF(BD23=12,AK23,0)+IF(BD24=12,AK24,0)+IF(BD25=12,AK25,0)</f>
        <v>17</v>
      </c>
      <c r="BN17" s="43">
        <f>IF(BD6=12,AM6,0)+IF(BD7=12,AM7,0)+IF(BD8=12,AM8,0)+IF(BD9=12,AM9,0)+IF(BD10=12,AM10,0)+IF(BD11=12,AM11,0)+IF(BD12=12,AM12,0)+IF(BD13=12,AM13,0)+IF(BD14=12,AM14,0)+IF(BD15=12,AM15,0)+IF(BD16=12,AM16,0)+IF(BD17=12,AM17,0)+IF(BD18=12,AM18,0)+IF(BD19=12,AM19,0)+IF(BD20=12,AM20,0)+IF(BD21=12,AM21,0)+IF(BD22=12,AM22,0)+IF(BD23=12,AM23,0)+IF(BD24=12,AM24,0)+IF(BD25=12,AM25,0)</f>
        <v>5</v>
      </c>
      <c r="BO17" s="43">
        <f>IF(BD6=12,AO6,0)+IF(BD7=12,AO7,0)+IF(BD8=12,AO8,0)+IF(BD9=12,AO9,0)+IF(BD10=12,AO10,0)+IF(BD11=12,AO11,0)+IF(BD12=12,AO12,0)+IF(BD13=12,AO13,0)+IF(BD14=12,AO14,0)+IF(BD15=12,AO15,0)+IF(BD16=12,AO16,0)+IF(BD17=12,AO17,0)+IF(BD18=12,AO18,0)+IF(BD19=12,AO19,0)+IF(BD20=12,AO20,0)+IF(BD21=12,AO21,0)+IF(BD22=12,AO22,0)+IF(BD23=12,AO23,0)+IF(BD24=12,AO24,0)+IF(BD25=12,AO25,0)</f>
        <v>6</v>
      </c>
      <c r="BP17" s="43">
        <f>IF(BD6=12,AQ6,0)+IF(BD7=12,AQ7,0)+IF(BD8=12,AQ8,0)+IF(BD9=12,AQ9,0)+IF(BD10=12,AQ10,0)+IF(BD11=12,AQ11,0)+IF(BD12=12,AQ12,0)+IF(BD13=12,AQ13,0)+IF(BD14=12,AQ14,0)+IF(BD15=12,AQ15,0)+IF(BD16=12,AQ16,0)+IF(BD17=12,AQ17,0)+IF(BD18=12,AQ18,0)+IF(BD19=12,AQ19,0)+IF(BD20=12,AQ20,0)+IF(BD21=12,AQ21,0)+IF(BD22=12,AQ22,0)+IF(BD23=12,AQ23,0)+IF(BD24=12,AQ24,0)+IF(BD25=12,AQ25,0)</f>
        <v>6</v>
      </c>
      <c r="BQ17" s="43">
        <f>IF(BD6=12,AT6,0)+IF(BD7=12,AT7,0)+IF(BD8=12,AT8,0)+IF(BD9=12,AT9,0)+IF(BD10=12,AT10,0)+IF(BD11=12,AT11,0)+IF(BD12=12,AT12,0)+IF(BD13=12,AT13,0)+IF(BD14=12,AT14,0)+IF(BD15=12,AT15,0)+IF(BD16=12,AT16,0)+IF(BD17=12,AT17,0)+IF(BD18=12,AT18,0)+IF(BD19=12,AT19,0)+IF(BD20=12,AT20,0)+IF(BD21=12,AT21,0)+IF(BD22=12,AT22,0)+IF(BD23=12,AT23,0)+IF(BD24=12,AT24,0)+IF(BD25=12,AT25,0)</f>
        <v>114</v>
      </c>
      <c r="BR17" s="43">
        <f>IF(BD6=12,AW6,0)+IF(BD7=12,AW7,0)+IF(BD8=12,AW8,0)+IF(BD9=12,AW9,0)+IF(BD10=12,AW10,0)+IF(BD11=12,AW11,0)+IF(BD12=12,AW12,0)+IF(BD13=12,AW13,0)+IF(BD14=12,AW14,0)+IF(BD15=12,AW15,0)+IF(BD16=12,AW16,0)+IF(BD17=12,AW17,0)+IF(BD18=12,AW18,0)+IF(BD19=12,AW19,0)+IF(BD20=12,AW20,0)+IF(BD21=12,AW21,0)+IF(BD22=12,AW22,0)+IF(BD23=12,AW23,0)+IF(BD24=12,AW24,0)+IF(BD25=12,AW25,0)</f>
        <v>113</v>
      </c>
      <c r="BS17" s="44">
        <f>IF(BD6=12,AZ6,0)+IF(BD7=12,AZ7,0)+IF(BD8=12,AZ8,0)+IF(BD9=12,AZ9,0)+IF(BD10=12,AZ10,0)+IF(BD11=12,AZ11,0)+IF(BD12=12,AZ12,0)+IF(BD13=12,AZ13,0)+IF(BD14=12,AZ14,0)+IF(BD15=12,AZ15,0)+IF(BD16=12,AZ16,0)+IF(BD17=12,AZ17,0)+IF(BD18=12,AZ18,0)+IF(BD19=12,AZ19,0)+IF(BD20=12,AZ20,0)+IF(BD21=12,AZ21,0)+IF(BD22=12,AZ22,0)+IF(BD23=12,AZ23,0)+IF(BD24=12,AZ24,0)+IF(BD25=12,AZ25,0)</f>
        <v>21</v>
      </c>
    </row>
    <row r="18" spans="1:71" x14ac:dyDescent="0.15">
      <c r="A18" s="43" t="str">
        <f>[2]DB!E18</f>
        <v>Agger</v>
      </c>
      <c r="B18" s="43" t="str">
        <f>[2]DB!F18</f>
        <v>Kinks</v>
      </c>
      <c r="C18" s="43">
        <f>[2]DB!G18</f>
        <v>5</v>
      </c>
      <c r="D18" s="43">
        <f>[2]DB!H18</f>
        <v>7</v>
      </c>
      <c r="E18" s="43" t="str">
        <f>[2]DB!I18</f>
        <v>Laplace</v>
      </c>
      <c r="F18" s="43" t="str">
        <f>[2]DB!J18</f>
        <v>Percy</v>
      </c>
      <c r="G18" s="43">
        <f>'2. Division'!V24</f>
        <v>6</v>
      </c>
      <c r="H18" s="43">
        <f>'2. Division'!AB24</f>
        <v>6</v>
      </c>
      <c r="I18" s="43" t="str">
        <f>'[1]Program - 2. Division'!A36</f>
        <v>Culopip</v>
      </c>
      <c r="J18" s="44" t="str">
        <f>'[1]Program - 2. Division'!C36</f>
        <v>MFP</v>
      </c>
      <c r="K18" s="45" t="str">
        <f>[2]DB!K18</f>
        <v>Nuser</v>
      </c>
      <c r="L18" s="43">
        <f>[2]DB!L18</f>
        <v>44</v>
      </c>
      <c r="M18" s="43">
        <f>[2]DB!N18</f>
        <v>0</v>
      </c>
      <c r="N18" s="43">
        <f>IF(OR(M18=1,Rækker!Z7="Disket",DB!V18&gt;5),1,0)</f>
        <v>0</v>
      </c>
      <c r="O18" s="43">
        <f>[2]DB!P18</f>
        <v>0</v>
      </c>
      <c r="P18" s="43">
        <f>IF(OR(O18=1,Rækker!Z7="Udmeldt"),1,0)</f>
        <v>0</v>
      </c>
      <c r="Q18" s="43">
        <f>[2]DB!S18</f>
        <v>0</v>
      </c>
      <c r="R18" s="43">
        <f>IF(Rækker!Z7="Res",1,0)</f>
        <v>0</v>
      </c>
      <c r="S18" s="43">
        <f t="shared" si="1"/>
        <v>0</v>
      </c>
      <c r="T18" s="43">
        <f>[2]DB!V18</f>
        <v>0</v>
      </c>
      <c r="U18" s="43">
        <f>IF(Rækker!Z7="MR",1,0)</f>
        <v>0</v>
      </c>
      <c r="V18" s="43">
        <f t="shared" si="2"/>
        <v>0</v>
      </c>
      <c r="W18" s="44" t="str">
        <f t="shared" si="3"/>
        <v/>
      </c>
      <c r="X18" s="45" t="str">
        <f>[2]DB!BF18</f>
        <v>Nuser</v>
      </c>
      <c r="Y18" s="43">
        <f>IF(X18=K6,L6,0)+IF(X18=K7,L7,0)+IF(X18=K8,L8,0)+IF(X18=K9,L9,0)+IF(X18=K10,L10,0)+IF(X18=K11,L11,0)+IF(X18=K12,L12,0)+IF(X18=K13,L13,0)+IF(X18=K14,L14,0)+IF(X18=K15,L15,0)+IF(X18=K16,L16,0)+IF(X18=K17,L17,0)+IF(X18=K18,L18,0)+IF(X18=K19,L19,0)+IF(X18=K20,L20,0)+IF(X18=K21,L21,0)+IF(X18=K22,L22,0)+IF(X18=K23,L23,0)+IF(X18=K24,L24,0)+IF(X18=K25,L25,0)</f>
        <v>44</v>
      </c>
      <c r="Z18" s="43">
        <f>[2]DB!BI18</f>
        <v>0</v>
      </c>
      <c r="AA18" s="43">
        <f>IF(X18=K6,N6,0)+IF(X18=K7,N7,0)+IF(X18=K8,N8,0)+IF(X18=K9,N9,0)+IF(X18=K10,N10,0)+IF(X18=K11,N11,0)+IF(X18=K12,N12,0)+IF(X18=K13,N13,0)+IF(X18=K14,N14,0)+IF(X18=K15,N15,0)+IF(X18=K16,N16,0)+IF(X18=K17,N17,0)+IF(X18=K18,N18,0)+IF(X18=K19,N19,0)+IF(X18=K20,N20,0)+IF(X18=K21,N21,0)+IF(X18=K22,N22,0)+IF(X18=K23,N23,0)+IF(X18=K24,N24,0)+IF(X18=K25,N25,0)</f>
        <v>0</v>
      </c>
      <c r="AB18" s="43">
        <f>[2]DB!BJ18</f>
        <v>0</v>
      </c>
      <c r="AC18" s="43">
        <f>IF(X18=K6,P6,0)+IF(X18=K7,P7,0)+IF(X18=K8,P8,0)+IF(X18=K9,P9,0)+IF(X18=K10,P10,0)+IF(X18=K11,P11,0)+IF(X18=K12,P12,0)+IF(X18=K13,P13,0)+IF(X18=K14,P14,0)+IF(X18=K15,P15,0)+IF(X18=K16,P16,0)+IF(X18=K17,P17,0)+IF(X18=K18,P18,0)+IF(X18=K19,P19,0)+IF(X18=K20,P20,0)+IF(X18=K21,P21,0)+IF(X18=K22,P22,0)+IF(X18=K23,P23,0)+IF(X18=K24,P24,0)+IF(X18=K25,P25,0)</f>
        <v>0</v>
      </c>
      <c r="AD18" s="43">
        <f>[2]DB!BK18</f>
        <v>0</v>
      </c>
      <c r="AE18" s="43">
        <f>IF(X18=K6,R6,0)+IF(X18=K7,R7,0)+IF(X18=K8,R8,0)+IF(X18=K9,R9,0)+IF(X18=K10,R10,0)+IF(X18=K11,R11,0)+IF(X18=K12,R12,0)+IF(X18=K13,R13,0)+IF(X18=K14,R14,0)+IF(X18=K15,R15,0)+IF(X18=K16,R16,0)+IF(X18=K17,R17,0)+IF(X18=K18,R18,0)+IF(X18=K19,R19,0)+IF(X18=K20,R20,0)+IF(X18=K21,R21,0)+IF(X18=K22,R22,0)+IF(X18=K23,R23,0)+IF(X18=K24,R24,0)+IF(X18=K25,R25,0)</f>
        <v>0</v>
      </c>
      <c r="AF18" s="43">
        <f t="shared" si="4"/>
        <v>0</v>
      </c>
      <c r="AG18" s="43">
        <f>[2]DB!BL18</f>
        <v>0</v>
      </c>
      <c r="AH18" s="43">
        <f>IF(X18=K6,U6,0)+IF(X18=K7,U7,0)+IF(X18=K8,U8,0)+IF(X18=K9,U9,0)+IF(X18=K10,U10,0)+IF(X18=K11,U11,0)+IF(X18=K12,U12,0)+IF(X18=K13,U13,0)+IF(X18=K14,U14,0)+IF(X18=K15,U15,0)+IF(X18=K16,U16,0)+IF(X18=K17,U17,0)+IF(X18=K18,U18,0)+IF(X18=K19,U19,0)+IF(X18=K20,U20,0)+IF(X18=K21,U21,0)+IF(X18=K22,U22,0)+IF(X18=K23,U23,0)+IF(X18=K24,U24,0)+IF(X18=K25,U25,0)</f>
        <v>0</v>
      </c>
      <c r="AI18" s="43">
        <f>IF(X18=K6,V6,0)+IF(X18=K7,V7,0)+IF(X18=K8,V8,0)+IF(X18=K9,V9,0)+IF(X18=K10,V10,0)+IF(X18=K11,V11,0)+IF(X18=K12,V12,0)+IF(X18=K13,V13,0)+IF(X18=K14,V14,0)+IF(X18=K15,V15,0)+IF(X18=K16,V16,0)+IF(X18=K17,V17,0)+IF(X18=K18,V18,0)+IF(X18=K19,V19,0)+IF(X18=K20,V20,0)+IF(X18=K21,V21,0)+IF(X18=K22,V22,0)+IF(X18=K23,V23,0)+IF(X18=K24,V24,0)+IF(X18=K25,V25,0)</f>
        <v>0</v>
      </c>
      <c r="AJ18" s="43">
        <f>[2]DB!BM18</f>
        <v>16</v>
      </c>
      <c r="AK18" s="43">
        <f t="shared" si="5"/>
        <v>17</v>
      </c>
      <c r="AL18" s="43">
        <f>[2]DB!BN18</f>
        <v>5</v>
      </c>
      <c r="AM18" s="43">
        <f t="shared" si="6"/>
        <v>5</v>
      </c>
      <c r="AN18" s="43">
        <f>[2]DB!BO18</f>
        <v>5</v>
      </c>
      <c r="AO18" s="43">
        <f t="shared" si="7"/>
        <v>5</v>
      </c>
      <c r="AP18" s="43">
        <f>[2]DB!BP18</f>
        <v>6</v>
      </c>
      <c r="AQ18" s="43">
        <f t="shared" si="8"/>
        <v>7</v>
      </c>
      <c r="AR18" s="43">
        <f>[2]DB!BQ18</f>
        <v>104</v>
      </c>
      <c r="AS18" s="43">
        <f>IF(X18=E6,G6,0)+IF(X18=E7,G7,0)+IF(X18=E8,G8,0)+IF(X18=E9,G9,0)+IF(X18=E10,G10,0)+IF(X18=E11,G11,0)+IF(X18=E12,G12,0)+IF(X18=E13,G13,0)+IF(X18=E14,G14,0)+IF(X18=E15,G15,0)+IF(X18=F6,H6,0)+IF(X18=F7,H7,0)+IF(X18=F8,H8,0)+IF(X18=F9,H9,0)+IF(X18=F10,H10,0)+IF(X18=F11,H11,0)+IF(X18=F12,H12,0)+IF(X18=F13,H13,0)+IF(X18=F14,H14,0)+IF(X18=F15,H15,0)</f>
        <v>7</v>
      </c>
      <c r="AT18" s="43">
        <f t="shared" si="0"/>
        <v>111</v>
      </c>
      <c r="AU18" s="43">
        <f>[2]DB!BR18</f>
        <v>105</v>
      </c>
      <c r="AV18" s="43">
        <f>IF(X18=E6,H6,0)+IF(X18=E7,H7,0)+IF(X18=E8,H8,0)+IF(X18=E9,H9,0)+IF(X18=E10,H10,0)+IF(X18=E11,H11,0)+IF(X18=E12,H12,0)+IF(X18=E13,H13,0)+IF(X18=E14,H14,0)+IF(X18=E15,H15,0)+IF(X18=F6,G6,0)+IF(X18=F7,G7,0)+IF(X18=F8,G8,0)+IF(X18=F9,G9,0)+IF(X18=F10,G10,0)+IF(X18=F11,G11,0)+IF(X18=F12,G12,0)+IF(X18=F13,G13,0)+IF(X18=F14,G14,0)+IF(X18=F15,G15,0)</f>
        <v>8</v>
      </c>
      <c r="AW18" s="43">
        <f t="shared" si="9"/>
        <v>113</v>
      </c>
      <c r="AX18" s="43">
        <f>[2]DB!BS18</f>
        <v>20</v>
      </c>
      <c r="AY18" s="43">
        <f t="shared" si="10"/>
        <v>0</v>
      </c>
      <c r="AZ18" s="43">
        <f t="shared" si="11"/>
        <v>20</v>
      </c>
      <c r="BA18" s="43">
        <f>[2]DB!BE18</f>
        <v>13</v>
      </c>
      <c r="BB18" s="43">
        <f>RANK(BC18,BC6:BC25,0)</f>
        <v>14</v>
      </c>
      <c r="BC18" s="43">
        <f t="shared" si="12"/>
        <v>210987</v>
      </c>
      <c r="BD18" s="44">
        <f>IF(BB18=BB6,IF(Y18&gt;Y6,1,0),0)+IF(BB18=BB7,IF(Y18&gt;Y7,1,0),0)+IF(BB18=BB8,IF(Y18&gt;Y8,1,0),0)+IF(BB18=BB9,IF(Y18&gt;Y9,1,0),0)+IF(BB18=BB10,IF(Y18&gt;Y10,1,0),0)+IF(BB18=BB11,IF(Y18&gt;Y11,1,0),0)+IF(BB18=BB12,IF(Y18&gt;Y12,1,0),0)+IF(BB18=BB13,IF(Y18&gt;Y13,1,0),0)+IF(BB18=BB14,IF(Y18&gt;Y14,1,0),0)+IF(BB18=BB15,IF(Y18&gt;Y15,1,0),0)+IF(BB18=BB16,IF(Y18&gt;Y16,1,0),0)+IF(BB18=BB17,IF(Y18&gt;Y17,1,0),0)+IF(BB18=BB18,IF(Y18&gt;Y18,1,0),0)+IF(BB18=BB19,IF(Y18&gt;Y19,1,0),0)+IF(BB18=BB20,IF(Y18&gt;Y20,1,0),0)+IF(BB18=BB21,IF(Y18&gt;Y21,1,0),0)+IF(BB18=BB22,IF(Y18&gt;Y22,1,0),0)+IF(BB18=BB23,IF(Y18&gt;Y23,1,0),0)+IF(BB18=BB24,IF(Y18&gt;Y24,1,0),0)+IF(BB18=BB25,IF(Y18&gt;Y25,1,0),0)+BB18</f>
        <v>14</v>
      </c>
      <c r="BE18" s="45">
        <f>IF(BD6=13,BB6,0)+IF(BD7=13,BB7,0)+IF(BD8=13,BB8,0)+IF(BD9=13,BB9,0)+IF(BD10=13,BB10,0)+IF(BD11=13,BB11,0)+IF(BD12=13,BB12,0)+IF(BD13=13,BB13,0)+IF(BD14=13,BB14,0)+IF(BD15=13,BB15,0)+IF(BD16=13,BB16,0)+IF(BD17=13,BB17,0)+IF(BD18=13,BB18,0)+IF(BD19=13,BB19,0)+IF(BD20=13,BB20,0)+IF(BD21=13,BB21,0)+IF(BD22=13,BB22,0)+IF(BD23=13,BB23,0)+IF(BD24=13,BB24,0)+IF(BD25=13,BB25,0)</f>
        <v>13</v>
      </c>
      <c r="BF18" s="43" t="str">
        <f>IF(BD6=13,X6,IF(BD7=13,X7,IF(BD8=13,X8,IF(BD9=13,X9,IF(BD10=13,X10,IF(BD11=13,X11,IF(BD12=13,X12,IF(BD13=13,X13,BG18))))))))</f>
        <v>Chelsea</v>
      </c>
      <c r="BG18" s="43" t="str">
        <f>IF(BD14=13,X14,IF(BD15=13,X15,IF(BD16=13,X16,IF(BD17=13,X17,IF(BD18=13,X18,IF(BD19=13,X19,IF(BD20=13,X20,IF(BD21=13,X21,BH18))))))))</f>
        <v>Chelsea</v>
      </c>
      <c r="BH18" s="43" t="str">
        <f>IF(BD22=13,X22,IF(BD23=13,X23,IF(BD24=13,X24,X25)))</f>
        <v>Steam</v>
      </c>
      <c r="BI18" s="43">
        <f>IF(BD6=13,AA6,0)+IF(BD7=13,AA7,0)+IF(BD8=13,AA8,0)+IF(BD9=13,AA9,0)+IF(BD10=13,AA10,0)+IF(BD11=13,AA11,0)+IF(BD12=13,AA12,0)+IF(BD13=13,AA13,0)+IF(BD14=13,AA14,0)+IF(BD15=13,AA15,0)+IF(BD16=13,AA16,0)+IF(BD17=13,AA17,0)+IF(BD18=13,AA18,0)+IF(BD19=13,AA19,0)+IF(BD20=13,AA20,0)+IF(BD21=13,AA21,0)+IF(BD22=13,AA22,0)+IF(BD23=13,AA23,0)+IF(BD24=13,AA24,0)+IF(BD25=13,AA25,0)</f>
        <v>0</v>
      </c>
      <c r="BJ18" s="43">
        <f>IF(BD6=13,AC6,0)+IF(BD7=13,AC7,0)+IF(BD8=13,AC8,0)+IF(BD9=13,AC9,0)+IF(BD10=13,AC10,0)+IF(BD11=13,AC11,0)+IF(BD12=13,AC12,0)+IF(BD13=13,AC13,0)+IF(BD14=13,AC14,0)+IF(BD15=13,AC15,0)+IF(BD16=13,AC16,0)+IF(BD17=13,AC17,0)+IF(BD18=13,AC18,0)+IF(BD19=13,AC19,0)+IF(BD20=13,AC20,0)+IF(BD21=13,AC21,0)+IF(BD22=13,AC22,0)+IF(BD23=13,AC23,0)+IF(BD24=13,AC24,0)+IF(BD25=13,AC25,0)</f>
        <v>0</v>
      </c>
      <c r="BK18" s="43">
        <f>IF(BD6=13,AF6,0)+IF(BD7=13,AF7,0)+IF(BD8=13,AF8,0)+IF(BD9=13,AF9,0)+IF(BD10=13,AF10,0)+IF(BD11=13,AF11,0)+IF(BD12=13,AF12,0)+IF(BD13=13,AF13,0)+IF(BD14=13,AF14,0)+IF(BD15=13,AF15,0)+IF(BD16=13,AF16,0)+IF(BD17=13,AF17,0)+IF(BD18=13,AF18,0)+IF(BD19=13,AF19,0)+IF(BD20=13,AF20,0)+IF(BD21=13,AF21,0)+IF(BD22=13,AF22,0)+IF(BD23=13,AF23,0)+IF(BD24=13,AF24,0)+IF(BD25=13,AF25,0)</f>
        <v>0</v>
      </c>
      <c r="BL18" s="43">
        <f>IF(BD6=13,AI6,0)+IF(BD7=13,AI7,0)+IF(BD8=13,AI8,0)+IF(BD9=13,AI9,0)+IF(BD10=13,AI10,0)+IF(BD11=13,AI11,0)+IF(BD12=13,AI12,0)+IF(BD13=13,AI13,0)+IF(BD14=13,AI14,0)+IF(BD15=13,AI15,0)+IF(BD16=13,AI16,0)+IF(BD17=13,AI17,0)+IF(BD18=13,AI18,0)+IF(BD19=13,AI19,0)+IF(BD20=13,AI20,0)+IF(BD21=13,AI21,0)+IF(BD22=13,AI22,0)+IF(BD23=13,AI23,0)+IF(BD24=13,AI24,0)+IF(BD25=13,AI25,0)</f>
        <v>0</v>
      </c>
      <c r="BM18" s="43">
        <f>IF(BD6=13,AK6,0)+IF(BD7=13,AK7,0)+IF(BD8=13,AK8,0)+IF(BD9=13,AK9,0)+IF(BD10=13,AK10,0)+IF(BD11=13,AK11,0)+IF(BD12=13,AK12,0)+IF(BD13=13,AK13,0)+IF(BD14=13,AK14,0)+IF(BD15=13,AK15,0)+IF(BD16=13,AK16,0)+IF(BD17=13,AK17,0)+IF(BD18=13,AK18,0)+IF(BD19=13,AK19,0)+IF(BD20=13,AK20,0)+IF(BD21=13,AK21,0)+IF(BD22=13,AK22,0)+IF(BD23=13,AK23,0)+IF(BD24=13,AK24,0)+IF(BD25=13,AK25,0)</f>
        <v>17</v>
      </c>
      <c r="BN18" s="43">
        <f>IF(BD6=13,AM6,0)+IF(BD7=13,AM7,0)+IF(BD8=13,AM8,0)+IF(BD9=13,AM9,0)+IF(BD10=13,AM10,0)+IF(BD11=13,AM11,0)+IF(BD12=13,AM12,0)+IF(BD13=13,AM13,0)+IF(BD14=13,AM14,0)+IF(BD15=13,AM15,0)+IF(BD16=13,AM16,0)+IF(BD17=13,AM17,0)+IF(BD18=13,AM18,0)+IF(BD19=13,AM19,0)+IF(BD20=13,AM20,0)+IF(BD21=13,AM21,0)+IF(BD22=13,AM22,0)+IF(BD23=13,AM23,0)+IF(BD24=13,AM24,0)+IF(BD25=13,AM25,0)</f>
        <v>5</v>
      </c>
      <c r="BO18" s="43">
        <f>IF(BD6=13,AO6,0)+IF(BD7=13,AO7,0)+IF(BD8=13,AO8,0)+IF(BD9=13,AO9,0)+IF(BD10=13,AO10,0)+IF(BD11=13,AO11,0)+IF(BD12=13,AO12,0)+IF(BD13=13,AO13,0)+IF(BD14=13,AO14,0)+IF(BD15=13,AO15,0)+IF(BD16=13,AO16,0)+IF(BD17=13,AO17,0)+IF(BD18=13,AO18,0)+IF(BD19=13,AO19,0)+IF(BD20=13,AO20,0)+IF(BD21=13,AO21,0)+IF(BD22=13,AO22,0)+IF(BD23=13,AO23,0)+IF(BD24=13,AO24,0)+IF(BD25=13,AO25,0)</f>
        <v>6</v>
      </c>
      <c r="BP18" s="43">
        <f>IF(BD6=13,AQ6,0)+IF(BD7=13,AQ7,0)+IF(BD8=13,AQ8,0)+IF(BD9=13,AQ9,0)+IF(BD10=13,AQ10,0)+IF(BD11=13,AQ11,0)+IF(BD12=13,AQ12,0)+IF(BD13=13,AQ13,0)+IF(BD14=13,AQ14,0)+IF(BD15=13,AQ15,0)+IF(BD16=13,AQ16,0)+IF(BD17=13,AQ17,0)+IF(BD18=13,AQ18,0)+IF(BD19=13,AQ19,0)+IF(BD20=13,AQ20,0)+IF(BD21=13,AQ21,0)+IF(BD22=13,AQ22,0)+IF(BD23=13,AQ23,0)+IF(BD24=13,AQ24,0)+IF(BD25=13,AQ25,0)</f>
        <v>6</v>
      </c>
      <c r="BQ18" s="43">
        <f>IF(BD6=13,AT6,0)+IF(BD7=13,AT7,0)+IF(BD8=13,AT8,0)+IF(BD9=13,AT9,0)+IF(BD10=13,AT10,0)+IF(BD11=13,AT11,0)+IF(BD12=13,AT12,0)+IF(BD13=13,AT13,0)+IF(BD14=13,AT14,0)+IF(BD15=13,AT15,0)+IF(BD16=13,AT16,0)+IF(BD17=13,AT17,0)+IF(BD18=13,AT18,0)+IF(BD19=13,AT19,0)+IF(BD20=13,AT20,0)+IF(BD21=13,AT21,0)+IF(BD22=13,AT22,0)+IF(BD23=13,AT23,0)+IF(BD24=13,AT24,0)+IF(BD25=13,AT25,0)</f>
        <v>110</v>
      </c>
      <c r="BR18" s="43">
        <f>IF(BD6=13,AW6,0)+IF(BD7=13,AW7,0)+IF(BD8=13,AW8,0)+IF(BD9=13,AW9,0)+IF(BD10=13,AW10,0)+IF(BD11=13,AW11,0)+IF(BD12=13,AW12,0)+IF(BD13=13,AW13,0)+IF(BD14=13,AW14,0)+IF(BD15=13,AW15,0)+IF(BD16=13,AW16,0)+IF(BD17=13,AW17,0)+IF(BD18=13,AW18,0)+IF(BD19=13,AW19,0)+IF(BD20=13,AW20,0)+IF(BD21=13,AW21,0)+IF(BD22=13,AW22,0)+IF(BD23=13,AW23,0)+IF(BD24=13,AW24,0)+IF(BD25=13,AW25,0)</f>
        <v>114</v>
      </c>
      <c r="BS18" s="44">
        <f>IF(BD6=13,AZ6,0)+IF(BD7=13,AZ7,0)+IF(BD8=13,AZ8,0)+IF(BD9=13,AZ9,0)+IF(BD10=13,AZ10,0)+IF(BD11=13,AZ11,0)+IF(BD12=13,AZ12,0)+IF(BD13=13,AZ13,0)+IF(BD14=13,AZ14,0)+IF(BD15=13,AZ15,0)+IF(BD16=13,AZ16,0)+IF(BD17=13,AZ17,0)+IF(BD18=13,AZ18,0)+IF(BD19=13,AZ19,0)+IF(BD20=13,AZ20,0)+IF(BD21=13,AZ21,0)+IF(BD22=13,AZ22,0)+IF(BD23=13,AZ23,0)+IF(BD24=13,AZ24,0)+IF(BD25=13,AZ25,0)</f>
        <v>21</v>
      </c>
    </row>
    <row r="19" spans="1:71" x14ac:dyDescent="0.15">
      <c r="A19" s="43" t="str">
        <f>[2]DB!E19</f>
        <v>IANRUSH</v>
      </c>
      <c r="B19" s="43" t="str">
        <f>[2]DB!F19</f>
        <v>Culopip</v>
      </c>
      <c r="C19" s="43">
        <f>[2]DB!G19</f>
        <v>7</v>
      </c>
      <c r="D19" s="43">
        <f>[2]DB!H19</f>
        <v>7</v>
      </c>
      <c r="E19" s="43" t="str">
        <f>[2]DB!I19</f>
        <v>MFP</v>
      </c>
      <c r="F19" s="43" t="str">
        <f>[2]DB!J19</f>
        <v>Himbo</v>
      </c>
      <c r="G19" s="43">
        <f>'2. Division'!AH24</f>
        <v>6</v>
      </c>
      <c r="H19" s="43">
        <f>'2. Division'!AN24</f>
        <v>8</v>
      </c>
      <c r="I19" s="43" t="str">
        <f>'[1]Program - 2. Division'!A37</f>
        <v>Livpool</v>
      </c>
      <c r="J19" s="44" t="str">
        <f>'[1]Program - 2. Division'!C37</f>
        <v>Laplace</v>
      </c>
      <c r="K19" s="45" t="str">
        <f>[2]DB!K19</f>
        <v>Piquet</v>
      </c>
      <c r="L19" s="43">
        <f>[2]DB!L19</f>
        <v>46</v>
      </c>
      <c r="M19" s="43">
        <f>[2]DB!N19</f>
        <v>0</v>
      </c>
      <c r="N19" s="43">
        <f>IF(OR(M19=1,Rækker!AB7="Disket",DB!V19&gt;5),1,0)</f>
        <v>0</v>
      </c>
      <c r="O19" s="43">
        <f>[2]DB!P19</f>
        <v>0</v>
      </c>
      <c r="P19" s="43">
        <f>IF(OR(O19=1,Rækker!AB7="Udmeldt"),1,0)</f>
        <v>0</v>
      </c>
      <c r="Q19" s="43">
        <f>[2]DB!S19</f>
        <v>0</v>
      </c>
      <c r="R19" s="43">
        <f>IF(Rækker!AB7="Res",1,0)</f>
        <v>0</v>
      </c>
      <c r="S19" s="43">
        <f t="shared" si="1"/>
        <v>0</v>
      </c>
      <c r="T19" s="43">
        <f>[2]DB!V19</f>
        <v>0</v>
      </c>
      <c r="U19" s="43">
        <f>IF(Rækker!AB7="MR",1,0)</f>
        <v>0</v>
      </c>
      <c r="V19" s="43">
        <f t="shared" si="2"/>
        <v>0</v>
      </c>
      <c r="W19" s="44" t="str">
        <f t="shared" si="3"/>
        <v/>
      </c>
      <c r="X19" s="45" t="str">
        <f>[2]DB!BF19</f>
        <v>SPVK</v>
      </c>
      <c r="Y19" s="43">
        <f>IF(X19=K6,L6,0)+IF(X19=K7,L7,0)+IF(X19=K8,L8,0)+IF(X19=K9,L9,0)+IF(X19=K10,L10,0)+IF(X19=K11,L11,0)+IF(X19=K12,L12,0)+IF(X19=K13,L13,0)+IF(X19=K14,L14,0)+IF(X19=K15,L15,0)+IF(X19=K16,L16,0)+IF(X19=K17,L17,0)+IF(X19=K18,L18,0)+IF(X19=K19,L19,0)+IF(X19=K20,L20,0)+IF(X19=K21,L21,0)+IF(X19=K22,L22,0)+IF(X19=K23,L23,0)+IF(X19=K24,L24,0)+IF(X19=K25,L25,0)</f>
        <v>52</v>
      </c>
      <c r="Z19" s="43">
        <f>[2]DB!BI19</f>
        <v>0</v>
      </c>
      <c r="AA19" s="43">
        <f>IF(X19=K6,N6,0)+IF(X19=K7,N7,0)+IF(X19=K8,N8,0)+IF(X19=K9,N9,0)+IF(X19=K10,N10,0)+IF(X19=K11,N11,0)+IF(X19=K12,N12,0)+IF(X19=K13,N13,0)+IF(X19=K14,N14,0)+IF(X19=K15,N15,0)+IF(X19=K16,N16,0)+IF(X19=K17,N17,0)+IF(X19=K18,N18,0)+IF(X19=K19,N19,0)+IF(X19=K20,N20,0)+IF(X19=K21,N21,0)+IF(X19=K22,N22,0)+IF(X19=K23,N23,0)+IF(X19=K24,N24,0)+IF(X19=K25,N25,0)</f>
        <v>0</v>
      </c>
      <c r="AB19" s="43">
        <f>[2]DB!BJ19</f>
        <v>0</v>
      </c>
      <c r="AC19" s="43">
        <f>IF(X19=K6,P6,0)+IF(X19=K7,P7,0)+IF(X19=K8,P8,0)+IF(X19=K9,P9,0)+IF(X19=K10,P10,0)+IF(X19=K11,P11,0)+IF(X19=K12,P12,0)+IF(X19=K13,P13,0)+IF(X19=K14,P14,0)+IF(X19=K15,P15,0)+IF(X19=K16,P16,0)+IF(X19=K17,P17,0)+IF(X19=K18,P18,0)+IF(X19=K19,P19,0)+IF(X19=K20,P20,0)+IF(X19=K21,P21,0)+IF(X19=K22,P22,0)+IF(X19=K23,P23,0)+IF(X19=K24,P24,0)+IF(X19=K25,P25,0)</f>
        <v>0</v>
      </c>
      <c r="AD19" s="43">
        <f>[2]DB!BK19</f>
        <v>0</v>
      </c>
      <c r="AE19" s="43">
        <f>IF(X19=K6,R6,0)+IF(X19=K7,R7,0)+IF(X19=K8,R8,0)+IF(X19=K9,R9,0)+IF(X19=K10,R10,0)+IF(X19=K11,R11,0)+IF(X19=K12,R12,0)+IF(X19=K13,R13,0)+IF(X19=K14,R14,0)+IF(X19=K15,R15,0)+IF(X19=K16,R16,0)+IF(X19=K17,R17,0)+IF(X19=K18,R18,0)+IF(X19=K19,R19,0)+IF(X19=K20,R20,0)+IF(X19=K21,R21,0)+IF(X19=K22,R22,0)+IF(X19=K23,R23,0)+IF(X19=K24,R24,0)+IF(X19=K25,R25,0)</f>
        <v>0</v>
      </c>
      <c r="AF19" s="43">
        <f t="shared" si="4"/>
        <v>0</v>
      </c>
      <c r="AG19" s="43">
        <f>[2]DB!BL19</f>
        <v>0</v>
      </c>
      <c r="AH19" s="43">
        <f>IF(X19=K6,U6,0)+IF(X19=K7,U7,0)+IF(X19=K8,U8,0)+IF(X19=K9,U9,0)+IF(X19=K10,U10,0)+IF(X19=K11,U11,0)+IF(X19=K12,U12,0)+IF(X19=K13,U13,0)+IF(X19=K14,U14,0)+IF(X19=K15,U15,0)+IF(X19=K16,U16,0)+IF(X19=K17,U17,0)+IF(X19=K18,U18,0)+IF(X19=K19,U19,0)+IF(X19=K20,U20,0)+IF(X19=K21,U21,0)+IF(X19=K22,U22,0)+IF(X19=K23,U23,0)+IF(X19=K24,U24,0)+IF(X19=K25,U25,0)</f>
        <v>0</v>
      </c>
      <c r="AI19" s="43">
        <f>IF(X19=K6,V6,0)+IF(X19=K7,V7,0)+IF(X19=K8,V8,0)+IF(X19=K9,V9,0)+IF(X19=K10,V10,0)+IF(X19=K11,V11,0)+IF(X19=K12,V12,0)+IF(X19=K13,V13,0)+IF(X19=K14,V14,0)+IF(X19=K15,V15,0)+IF(X19=K16,V16,0)+IF(X19=K17,V17,0)+IF(X19=K18,V18,0)+IF(X19=K19,V19,0)+IF(X19=K20,V20,0)+IF(X19=K21,V21,0)+IF(X19=K22,V22,0)+IF(X19=K23,V23,0)+IF(X19=K24,V24,0)+IF(X19=K25,V25,0)</f>
        <v>0</v>
      </c>
      <c r="AJ19" s="43">
        <f>[2]DB!BM19</f>
        <v>16</v>
      </c>
      <c r="AK19" s="43">
        <f t="shared" si="5"/>
        <v>17</v>
      </c>
      <c r="AL19" s="43">
        <f>[2]DB!BN19</f>
        <v>4</v>
      </c>
      <c r="AM19" s="43">
        <f t="shared" si="6"/>
        <v>4</v>
      </c>
      <c r="AN19" s="43">
        <f>[2]DB!BO19</f>
        <v>6</v>
      </c>
      <c r="AO19" s="43">
        <f t="shared" si="7"/>
        <v>6</v>
      </c>
      <c r="AP19" s="43">
        <f>[2]DB!BP19</f>
        <v>6</v>
      </c>
      <c r="AQ19" s="43">
        <f t="shared" si="8"/>
        <v>7</v>
      </c>
      <c r="AR19" s="43">
        <f>[2]DB!BQ19</f>
        <v>108</v>
      </c>
      <c r="AS19" s="43">
        <f>IF(X19=E6,G6,0)+IF(X19=E7,G7,0)+IF(X19=E8,G8,0)+IF(X19=E9,G9,0)+IF(X19=E10,G10,0)+IF(X19=E11,G11,0)+IF(X19=E12,G12,0)+IF(X19=E13,G13,0)+IF(X19=E14,G14,0)+IF(X19=E15,G15,0)+IF(X19=F6,H6,0)+IF(X19=F7,H7,0)+IF(X19=F8,H8,0)+IF(X19=F9,H9,0)+IF(X19=F10,H10,0)+IF(X19=F11,H11,0)+IF(X19=F12,H12,0)+IF(X19=F13,H13,0)+IF(X19=F14,H14,0)+IF(X19=F15,H15,0)</f>
        <v>8</v>
      </c>
      <c r="AT19" s="43">
        <f t="shared" si="0"/>
        <v>116</v>
      </c>
      <c r="AU19" s="43">
        <f>[2]DB!BR19</f>
        <v>110</v>
      </c>
      <c r="AV19" s="43">
        <f>IF(X19=E6,H6,0)+IF(X19=E7,H7,0)+IF(X19=E8,H8,0)+IF(X19=E9,H9,0)+IF(X19=E10,H10,0)+IF(X19=E11,H11,0)+IF(X19=E12,H12,0)+IF(X19=E13,H13,0)+IF(X19=E14,H14,0)+IF(X19=E15,H15,0)+IF(X19=F6,G6,0)+IF(X19=F7,G7,0)+IF(X19=F8,G8,0)+IF(X19=F9,G9,0)+IF(X19=F10,G10,0)+IF(X19=F11,G11,0)+IF(X19=F12,G12,0)+IF(X19=F13,G13,0)+IF(X19=F14,G14,0)+IF(X19=F15,G15,0)</f>
        <v>9</v>
      </c>
      <c r="AW19" s="43">
        <f t="shared" si="9"/>
        <v>119</v>
      </c>
      <c r="AX19" s="43">
        <f>[2]DB!BS19</f>
        <v>18</v>
      </c>
      <c r="AY19" s="43">
        <f t="shared" si="10"/>
        <v>0</v>
      </c>
      <c r="AZ19" s="43">
        <f t="shared" si="11"/>
        <v>18</v>
      </c>
      <c r="BA19" s="43">
        <f>[2]DB!BE19</f>
        <v>14</v>
      </c>
      <c r="BB19" s="43">
        <f>RANK(BC19,BC6:BC25,0)</f>
        <v>17</v>
      </c>
      <c r="BC19" s="43">
        <f t="shared" si="12"/>
        <v>191481</v>
      </c>
      <c r="BD19" s="44">
        <f>IF(BB19=BB6,IF(Y19&gt;Y6,1,0),0)+IF(BB19=BB7,IF(Y19&gt;Y7,1,0),0)+IF(BB19=BB8,IF(Y19&gt;Y8,1,0),0)+IF(BB19=BB9,IF(Y19&gt;Y9,1,0),0)+IF(BB19=BB10,IF(Y19&gt;Y10,1,0),0)+IF(BB19=BB11,IF(Y19&gt;Y11,1,0),0)+IF(BB19=BB12,IF(Y19&gt;Y12,1,0),0)+IF(BB19=BB13,IF(Y19&gt;Y13,1,0),0)+IF(BB19=BB14,IF(Y19&gt;Y14,1,0),0)+IF(BB19=BB15,IF(Y19&gt;Y15,1,0),0)+IF(BB19=BB16,IF(Y19&gt;Y16,1,0),0)+IF(BB19=BB17,IF(Y19&gt;Y17,1,0),0)+IF(BB19=BB18,IF(Y19&gt;Y18,1,0),0)+IF(BB19=BB19,IF(Y19&gt;Y19,1,0),0)+IF(BB19=BB20,IF(Y19&gt;Y20,1,0),0)+IF(BB19=BB21,IF(Y19&gt;Y21,1,0),0)+IF(BB19=BB22,IF(Y19&gt;Y22,1,0),0)+IF(BB19=BB23,IF(Y19&gt;Y23,1,0),0)+IF(BB19=BB24,IF(Y19&gt;Y24,1,0),0)+IF(BB19=BB25,IF(Y19&gt;Y25,1,0),0)+BB19</f>
        <v>17</v>
      </c>
      <c r="BE19" s="45">
        <f>IF(BD6=14,BB6,0)+IF(BD7=14,BB7,0)+IF(BD8=14,BB8,0)+IF(BD9=14,BB9,0)+IF(BD10=14,BB10,0)+IF(BD11=14,BB11,0)+IF(BD12=14,BB12,0)+IF(BD13=14,BB13,0)+IF(BD14=14,BB14,0)+IF(BD15=14,BB15,0)+IF(BD16=14,BB16,0)+IF(BD17=14,BB17,0)+IF(BD18=14,BB18,0)+IF(BD19=14,BB19,0)+IF(BD20=14,BB20,0)+IF(BD21=14,BB21,0)+IF(BD22=14,BB22,0)+IF(BD23=14,BB23,0)+IF(BD24=14,BB24,0)+IF(BD25=14,BB25,0)</f>
        <v>14</v>
      </c>
      <c r="BF19" s="43" t="str">
        <f>IF(BD6=14,X6,IF(BD7=14,X7,IF(BD8=14,X8,IF(BD9=14,X9,IF(BD10=14,X10,IF(BD11=14,X11,IF(BD12=14,X12,IF(BD13=14,X13,BG19))))))))</f>
        <v>Nuser</v>
      </c>
      <c r="BG19" s="43" t="str">
        <f>IF(BD14=14,X14,IF(BD15=14,X15,IF(BD16=14,X16,IF(BD17=14,X17,IF(BD18=14,X18,IF(BD19=14,X19,IF(BD20=14,X20,IF(BD21=14,X21,BH19))))))))</f>
        <v>Nuser</v>
      </c>
      <c r="BH19" s="43" t="str">
        <f>IF(BD22=14,X22,IF(BD23=14,X23,IF(BD24=14,X24,X25)))</f>
        <v>Steam</v>
      </c>
      <c r="BI19" s="43">
        <f>IF(BD6=14,AA6,0)+IF(BD7=14,AA7,0)+IF(BD8=14,AA8,0)+IF(BD9=14,AA9,0)+IF(BD10=14,AA10,0)+IF(BD11=14,AA11,0)+IF(BD12=14,AA12,0)+IF(BD13=14,AA13,0)+IF(BD14=14,AA14,0)+IF(BD15=14,AA15,0)+IF(BD16=14,AA16,0)+IF(BD17=14,AA17,0)+IF(BD18=14,AA18,0)+IF(BD19=14,AA19,0)+IF(BD20=14,AA20,0)+IF(BD21=14,AA21,0)+IF(BD22=14,AA22,0)+IF(BD23=14,AA23,0)+IF(BD24=14,AA24,0)+IF(BD25=14,AA25,0)</f>
        <v>0</v>
      </c>
      <c r="BJ19" s="43">
        <f>IF(BD6=14,AC6,0)+IF(BD7=14,AC7,0)+IF(BD8=14,AC8,0)+IF(BD9=14,AC9,0)+IF(BD10=14,AC10,0)+IF(BD11=14,AC11,0)+IF(BD12=14,AC12,0)+IF(BD13=14,AC13,0)+IF(BD14=14,AC14,0)+IF(BD15=14,AC15,0)+IF(BD16=14,AC16,0)+IF(BD17=14,AC17,0)+IF(BD18=14,AC18,0)+IF(BD19=14,AC19,0)+IF(BD20=14,AC20,0)+IF(BD21=14,AC21,0)+IF(BD22=14,AC22,0)+IF(BD23=14,AC23,0)+IF(BD24=14,AC24,0)+IF(BD25=14,AC25,0)</f>
        <v>0</v>
      </c>
      <c r="BK19" s="43">
        <f>IF(BD6=14,AF6,0)+IF(BD7=14,AF7,0)+IF(BD8=14,AF8,0)+IF(BD9=14,AF9,0)+IF(BD10=14,AF10,0)+IF(BD11=14,AF11,0)+IF(BD12=14,AF12,0)+IF(BD13=14,AF13,0)+IF(BD14=14,AF14,0)+IF(BD15=14,AF15,0)+IF(BD16=14,AF16,0)+IF(BD17=14,AF17,0)+IF(BD18=14,AF18,0)+IF(BD19=14,AF19,0)+IF(BD20=14,AF20,0)+IF(BD21=14,AF21,0)+IF(BD22=14,AF22,0)+IF(BD23=14,AF23,0)+IF(BD24=14,AF24,0)+IF(BD25=14,AF25,0)</f>
        <v>0</v>
      </c>
      <c r="BL19" s="43">
        <f>IF(BD6=14,AI6,0)+IF(BD7=14,AI7,0)+IF(BD8=14,AI8,0)+IF(BD9=14,AI9,0)+IF(BD10=14,AI10,0)+IF(BD11=14,AI11,0)+IF(BD12=14,AI12,0)+IF(BD13=14,AI13,0)+IF(BD14=14,AI14,0)+IF(BD15=14,AI15,0)+IF(BD16=14,AI16,0)+IF(BD17=14,AI17,0)+IF(BD18=14,AI18,0)+IF(BD19=14,AI19,0)+IF(BD20=14,AI20,0)+IF(BD21=14,AI21,0)+IF(BD22=14,AI22,0)+IF(BD23=14,AI23,0)+IF(BD24=14,AI24,0)+IF(BD25=14,AI25,0)</f>
        <v>0</v>
      </c>
      <c r="BM19" s="43">
        <f>IF(BD6=14,AK6,0)+IF(BD7=14,AK7,0)+IF(BD8=14,AK8,0)+IF(BD9=14,AK9,0)+IF(BD10=14,AK10,0)+IF(BD11=14,AK11,0)+IF(BD12=14,AK12,0)+IF(BD13=14,AK13,0)+IF(BD14=14,AK14,0)+IF(BD15=14,AK15,0)+IF(BD16=14,AK16,0)+IF(BD17=14,AK17,0)+IF(BD18=14,AK18,0)+IF(BD19=14,AK19,0)+IF(BD20=14,AK20,0)+IF(BD21=14,AK21,0)+IF(BD22=14,AK22,0)+IF(BD23=14,AK23,0)+IF(BD24=14,AK24,0)+IF(BD25=14,AK25,0)</f>
        <v>17</v>
      </c>
      <c r="BN19" s="43">
        <f>IF(BD6=14,AM6,0)+IF(BD7=14,AM7,0)+IF(BD8=14,AM8,0)+IF(BD9=14,AM9,0)+IF(BD10=14,AM10,0)+IF(BD11=14,AM11,0)+IF(BD12=14,AM12,0)+IF(BD13=14,AM13,0)+IF(BD14=14,AM14,0)+IF(BD15=14,AM15,0)+IF(BD16=14,AM16,0)+IF(BD17=14,AM17,0)+IF(BD18=14,AM18,0)+IF(BD19=14,AM19,0)+IF(BD20=14,AM20,0)+IF(BD21=14,AM21,0)+IF(BD22=14,AM22,0)+IF(BD23=14,AM23,0)+IF(BD24=14,AM24,0)+IF(BD25=14,AM25,0)</f>
        <v>5</v>
      </c>
      <c r="BO19" s="43">
        <f>IF(BD6=14,AO6,0)+IF(BD7=14,AO7,0)+IF(BD8=14,AO8,0)+IF(BD9=14,AO9,0)+IF(BD10=14,AO10,0)+IF(BD11=14,AO11,0)+IF(BD12=14,AO12,0)+IF(BD13=14,AO13,0)+IF(BD14=14,AO14,0)+IF(BD15=14,AO15,0)+IF(BD16=14,AO16,0)+IF(BD17=14,AO17,0)+IF(BD18=14,AO18,0)+IF(BD19=14,AO19,0)+IF(BD20=14,AO20,0)+IF(BD21=14,AO21,0)+IF(BD22=14,AO22,0)+IF(BD23=14,AO23,0)+IF(BD24=14,AO24,0)+IF(BD25=14,AO25,0)</f>
        <v>5</v>
      </c>
      <c r="BP19" s="43">
        <f>IF(BD6=14,AQ6,0)+IF(BD7=14,AQ7,0)+IF(BD8=14,AQ8,0)+IF(BD9=14,AQ9,0)+IF(BD10=14,AQ10,0)+IF(BD11=14,AQ11,0)+IF(BD12=14,AQ12,0)+IF(BD13=14,AQ13,0)+IF(BD14=14,AQ14,0)+IF(BD15=14,AQ15,0)+IF(BD16=14,AQ16,0)+IF(BD17=14,AQ17,0)+IF(BD18=14,AQ18,0)+IF(BD19=14,AQ19,0)+IF(BD20=14,AQ20,0)+IF(BD21=14,AQ21,0)+IF(BD22=14,AQ22,0)+IF(BD23=14,AQ23,0)+IF(BD24=14,AQ24,0)+IF(BD25=14,AQ25,0)</f>
        <v>7</v>
      </c>
      <c r="BQ19" s="43">
        <f>IF(BD6=14,AT6,0)+IF(BD7=14,AT7,0)+IF(BD8=14,AT8,0)+IF(BD9=14,AT9,0)+IF(BD10=14,AT10,0)+IF(BD11=14,AT11,0)+IF(BD12=14,AT12,0)+IF(BD13=14,AT13,0)+IF(BD14=14,AT14,0)+IF(BD15=14,AT15,0)+IF(BD16=14,AT16,0)+IF(BD17=14,AT17,0)+IF(BD18=14,AT18,0)+IF(BD19=14,AT19,0)+IF(BD20=14,AT20,0)+IF(BD21=14,AT21,0)+IF(BD22=14,AT22,0)+IF(BD23=14,AT23,0)+IF(BD24=14,AT24,0)+IF(BD25=14,AT25,0)</f>
        <v>111</v>
      </c>
      <c r="BR19" s="43">
        <f>IF(BD6=14,AW6,0)+IF(BD7=14,AW7,0)+IF(BD8=14,AW8,0)+IF(BD9=14,AW9,0)+IF(BD10=14,AW10,0)+IF(BD11=14,AW11,0)+IF(BD12=14,AW12,0)+IF(BD13=14,AW13,0)+IF(BD14=14,AW14,0)+IF(BD15=14,AW15,0)+IF(BD16=14,AW16,0)+IF(BD17=14,AW17,0)+IF(BD18=14,AW18,0)+IF(BD19=14,AW19,0)+IF(BD20=14,AW20,0)+IF(BD21=14,AW21,0)+IF(BD22=14,AW22,0)+IF(BD23=14,AW23,0)+IF(BD24=14,AW24,0)+IF(BD25=14,AW25,0)</f>
        <v>113</v>
      </c>
      <c r="BS19" s="44">
        <f>IF(BD6=14,AZ6,0)+IF(BD7=14,AZ7,0)+IF(BD8=14,AZ8,0)+IF(BD9=14,AZ9,0)+IF(BD10=14,AZ10,0)+IF(BD11=14,AZ11,0)+IF(BD12=14,AZ12,0)+IF(BD13=14,AZ13,0)+IF(BD14=14,AZ14,0)+IF(BD15=14,AZ15,0)+IF(BD16=14,AZ16,0)+IF(BD17=14,AZ17,0)+IF(BD18=14,AZ18,0)+IF(BD19=14,AZ19,0)+IF(BD20=14,AZ20,0)+IF(BD21=14,AZ21,0)+IF(BD22=14,AZ22,0)+IF(BD23=14,AZ23,0)+IF(BD24=14,AZ24,0)+IF(BD25=14,AZ25,0)</f>
        <v>20</v>
      </c>
    </row>
    <row r="20" spans="1:71" x14ac:dyDescent="0.15">
      <c r="A20" s="43" t="str">
        <f>[2]DB!E20</f>
        <v>Halvor</v>
      </c>
      <c r="B20" s="43" t="str">
        <f>[2]DB!F20</f>
        <v>Far</v>
      </c>
      <c r="C20" s="43">
        <f>[2]DB!G20</f>
        <v>6</v>
      </c>
      <c r="D20" s="43">
        <f>[2]DB!H20</f>
        <v>7</v>
      </c>
      <c r="E20" s="43" t="str">
        <f>[2]DB!I20</f>
        <v>Cottee</v>
      </c>
      <c r="F20" s="43" t="str">
        <f>[2]DB!J20</f>
        <v>Halvor</v>
      </c>
      <c r="G20" s="43">
        <f>'2. Division'!AT24</f>
        <v>6</v>
      </c>
      <c r="H20" s="43">
        <f>'2. Division'!AZ24</f>
        <v>7</v>
      </c>
      <c r="I20" s="43" t="str">
        <f>'[1]Program - 2. Division'!A38</f>
        <v>Himbo</v>
      </c>
      <c r="J20" s="44" t="str">
        <f>'[1]Program - 2. Division'!C38</f>
        <v>Tøfting</v>
      </c>
      <c r="K20" s="45" t="str">
        <f>[2]DB!K20</f>
        <v>Select</v>
      </c>
      <c r="L20" s="43">
        <f>[2]DB!L20</f>
        <v>50</v>
      </c>
      <c r="M20" s="43">
        <f>[2]DB!N20</f>
        <v>0</v>
      </c>
      <c r="N20" s="43">
        <f>IF(OR(M20=1,Rækker!AD7="Disket",DB!V20&gt;5),1,0)</f>
        <v>0</v>
      </c>
      <c r="O20" s="43">
        <f>[2]DB!P20</f>
        <v>0</v>
      </c>
      <c r="P20" s="43">
        <f>IF(OR(O20=1,Rækker!AD7="Udmeldt"),1,0)</f>
        <v>0</v>
      </c>
      <c r="Q20" s="43">
        <f>[2]DB!S20</f>
        <v>0</v>
      </c>
      <c r="R20" s="43">
        <f>IF(Rækker!AD7="Res",1,0)</f>
        <v>0</v>
      </c>
      <c r="S20" s="43">
        <f t="shared" si="1"/>
        <v>0</v>
      </c>
      <c r="T20" s="43">
        <f>[2]DB!V20</f>
        <v>0</v>
      </c>
      <c r="U20" s="43">
        <f>IF(Rækker!AD7="MR",1,0)</f>
        <v>0</v>
      </c>
      <c r="V20" s="43">
        <f t="shared" si="2"/>
        <v>0</v>
      </c>
      <c r="W20" s="44" t="str">
        <f t="shared" si="3"/>
        <v/>
      </c>
      <c r="X20" s="45" t="str">
        <f>[2]DB!BF20</f>
        <v>Cork</v>
      </c>
      <c r="Y20" s="43">
        <f>IF(X20=K6,L6,0)+IF(X20=K7,L7,0)+IF(X20=K8,L8,0)+IF(X20=K9,L9,0)+IF(X20=K10,L10,0)+IF(X20=K11,L11,0)+IF(X20=K12,L12,0)+IF(X20=K13,L13,0)+IF(X20=K14,L14,0)+IF(X20=K15,L15,0)+IF(X20=K16,L16,0)+IF(X20=K17,L17,0)+IF(X20=K18,L18,0)+IF(X20=K19,L19,0)+IF(X20=K20,L20,0)+IF(X20=K21,L21,0)+IF(X20=K22,L22,0)+IF(X20=K23,L23,0)+IF(X20=K24,L24,0)+IF(X20=K25,L25,0)</f>
        <v>9</v>
      </c>
      <c r="Z20" s="43">
        <f>[2]DB!BI20</f>
        <v>0</v>
      </c>
      <c r="AA20" s="43">
        <f>IF(X20=K6,N6,0)+IF(X20=K7,N7,0)+IF(X20=K8,N8,0)+IF(X20=K9,N9,0)+IF(X20=K10,N10,0)+IF(X20=K11,N11,0)+IF(X20=K12,N12,0)+IF(X20=K13,N13,0)+IF(X20=K14,N14,0)+IF(X20=K15,N15,0)+IF(X20=K16,N16,0)+IF(X20=K17,N17,0)+IF(X20=K18,N18,0)+IF(X20=K19,N19,0)+IF(X20=K20,N20,0)+IF(X20=K21,N21,0)+IF(X20=K22,N22,0)+IF(X20=K23,N23,0)+IF(X20=K24,N24,0)+IF(X20=K25,N25,0)</f>
        <v>0</v>
      </c>
      <c r="AB20" s="43">
        <f>[2]DB!BJ20</f>
        <v>0</v>
      </c>
      <c r="AC20" s="43">
        <f>IF(X20=K6,P6,0)+IF(X20=K7,P7,0)+IF(X20=K8,P8,0)+IF(X20=K9,P9,0)+IF(X20=K10,P10,0)+IF(X20=K11,P11,0)+IF(X20=K12,P12,0)+IF(X20=K13,P13,0)+IF(X20=K14,P14,0)+IF(X20=K15,P15,0)+IF(X20=K16,P16,0)+IF(X20=K17,P17,0)+IF(X20=K18,P18,0)+IF(X20=K19,P19,0)+IF(X20=K20,P20,0)+IF(X20=K21,P21,0)+IF(X20=K22,P22,0)+IF(X20=K23,P23,0)+IF(X20=K24,P24,0)+IF(X20=K25,P25,0)</f>
        <v>0</v>
      </c>
      <c r="AD20" s="43">
        <f>[2]DB!BK20</f>
        <v>0</v>
      </c>
      <c r="AE20" s="43">
        <f>IF(X20=K6,R6,0)+IF(X20=K7,R7,0)+IF(X20=K8,R8,0)+IF(X20=K9,R9,0)+IF(X20=K10,R10,0)+IF(X20=K11,R11,0)+IF(X20=K12,R12,0)+IF(X20=K13,R13,0)+IF(X20=K14,R14,0)+IF(X20=K15,R15,0)+IF(X20=K16,R16,0)+IF(X20=K17,R17,0)+IF(X20=K18,R18,0)+IF(X20=K19,R19,0)+IF(X20=K20,R20,0)+IF(X20=K21,R21,0)+IF(X20=K22,R22,0)+IF(X20=K23,R23,0)+IF(X20=K24,R24,0)+IF(X20=K25,R25,0)</f>
        <v>0</v>
      </c>
      <c r="AF20" s="43">
        <f t="shared" si="4"/>
        <v>0</v>
      </c>
      <c r="AG20" s="43">
        <f>[2]DB!BL20</f>
        <v>0</v>
      </c>
      <c r="AH20" s="43">
        <f>IF(X20=K6,U6,0)+IF(X20=K7,U7,0)+IF(X20=K8,U8,0)+IF(X20=K9,U9,0)+IF(X20=K10,U10,0)+IF(X20=K11,U11,0)+IF(X20=K12,U12,0)+IF(X20=K13,U13,0)+IF(X20=K14,U14,0)+IF(X20=K15,U15,0)+IF(X20=K16,U16,0)+IF(X20=K17,U17,0)+IF(X20=K18,U18,0)+IF(X20=K19,U19,0)+IF(X20=K20,U20,0)+IF(X20=K21,U21,0)+IF(X20=K22,U22,0)+IF(X20=K23,U23,0)+IF(X20=K24,U24,0)+IF(X20=K25,U25,0)</f>
        <v>0</v>
      </c>
      <c r="AI20" s="43">
        <f>IF(X20=K6,V6,0)+IF(X20=K7,V7,0)+IF(X20=K8,V8,0)+IF(X20=K9,V9,0)+IF(X20=K10,V10,0)+IF(X20=K11,V11,0)+IF(X20=K12,V12,0)+IF(X20=K13,V13,0)+IF(X20=K14,V14,0)+IF(X20=K15,V15,0)+IF(X20=K16,V16,0)+IF(X20=K17,V17,0)+IF(X20=K18,V18,0)+IF(X20=K19,V19,0)+IF(X20=K20,V20,0)+IF(X20=K21,V21,0)+IF(X20=K22,V22,0)+IF(X20=K23,V23,0)+IF(X20=K24,V24,0)+IF(X20=K25,V25,0)</f>
        <v>0</v>
      </c>
      <c r="AJ20" s="43">
        <f>[2]DB!BM20</f>
        <v>16</v>
      </c>
      <c r="AK20" s="43">
        <f t="shared" si="5"/>
        <v>17</v>
      </c>
      <c r="AL20" s="43">
        <f>[2]DB!BN20</f>
        <v>5</v>
      </c>
      <c r="AM20" s="43">
        <f t="shared" si="6"/>
        <v>6</v>
      </c>
      <c r="AN20" s="43">
        <f>[2]DB!BO20</f>
        <v>3</v>
      </c>
      <c r="AO20" s="43">
        <f t="shared" si="7"/>
        <v>3</v>
      </c>
      <c r="AP20" s="43">
        <f>[2]DB!BP20</f>
        <v>8</v>
      </c>
      <c r="AQ20" s="43">
        <f t="shared" si="8"/>
        <v>8</v>
      </c>
      <c r="AR20" s="43">
        <f>[2]DB!BQ20</f>
        <v>107</v>
      </c>
      <c r="AS20" s="43">
        <f>IF(X20=E6,G6,0)+IF(X20=E7,G7,0)+IF(X20=E8,G8,0)+IF(X20=E9,G9,0)+IF(X20=E10,G10,0)+IF(X20=E11,G11,0)+IF(X20=E12,G12,0)+IF(X20=E13,G13,0)+IF(X20=E14,G14,0)+IF(X20=E15,G15,0)+IF(X20=F6,H6,0)+IF(X20=F7,H7,0)+IF(X20=F8,H8,0)+IF(X20=F9,H9,0)+IF(X20=F10,H10,0)+IF(X20=F11,H11,0)+IF(X20=F12,H12,0)+IF(X20=F13,H13,0)+IF(X20=F14,H14,0)+IF(X20=F15,H15,0)</f>
        <v>8</v>
      </c>
      <c r="AT20" s="43">
        <f t="shared" si="0"/>
        <v>115</v>
      </c>
      <c r="AU20" s="43">
        <f>[2]DB!BR20</f>
        <v>110</v>
      </c>
      <c r="AV20" s="43">
        <f>IF(X20=E6,H6,0)+IF(X20=E7,H7,0)+IF(X20=E8,H8,0)+IF(X20=E9,H9,0)+IF(X20=E10,H10,0)+IF(X20=E11,H11,0)+IF(X20=E12,H12,0)+IF(X20=E13,H13,0)+IF(X20=E14,H14,0)+IF(X20=E15,H15,0)+IF(X20=F6,G6,0)+IF(X20=F7,G7,0)+IF(X20=F8,G8,0)+IF(X20=F9,G9,0)+IF(X20=F10,G10,0)+IF(X20=F11,G11,0)+IF(X20=F12,G12,0)+IF(X20=F13,G13,0)+IF(X20=F14,G14,0)+IF(X20=F15,G15,0)</f>
        <v>7</v>
      </c>
      <c r="AW20" s="43">
        <f t="shared" si="9"/>
        <v>117</v>
      </c>
      <c r="AX20" s="43">
        <f>[2]DB!BS20</f>
        <v>18</v>
      </c>
      <c r="AY20" s="43">
        <f t="shared" si="10"/>
        <v>3</v>
      </c>
      <c r="AZ20" s="43">
        <f t="shared" si="11"/>
        <v>21</v>
      </c>
      <c r="BA20" s="43">
        <f>[2]DB!BE20</f>
        <v>15</v>
      </c>
      <c r="BB20" s="43">
        <f>RANK(BC20,BC6:BC25,0)</f>
        <v>11</v>
      </c>
      <c r="BC20" s="43">
        <f t="shared" si="12"/>
        <v>221383</v>
      </c>
      <c r="BD20" s="44">
        <f>IF(BB20=BB6,IF(Y20&gt;Y6,1,0),0)+IF(BB20=BB7,IF(Y20&gt;Y7,1,0),0)+IF(BB20=BB8,IF(Y20&gt;Y8,1,0),0)+IF(BB20=BB9,IF(Y20&gt;Y9,1,0),0)+IF(BB20=BB10,IF(Y20&gt;Y10,1,0),0)+IF(BB20=BB11,IF(Y20&gt;Y11,1,0),0)+IF(BB20=BB12,IF(Y20&gt;Y12,1,0),0)+IF(BB20=BB13,IF(Y20&gt;Y13,1,0),0)+IF(BB20=BB14,IF(Y20&gt;Y14,1,0),0)+IF(BB20=BB15,IF(Y20&gt;Y15,1,0),0)+IF(BB20=BB16,IF(Y20&gt;Y16,1,0),0)+IF(BB20=BB17,IF(Y20&gt;Y17,1,0),0)+IF(BB20=BB18,IF(Y20&gt;Y18,1,0),0)+IF(BB20=BB19,IF(Y20&gt;Y19,1,0),0)+IF(BB20=BB20,IF(Y20&gt;Y20,1,0),0)+IF(BB20=BB21,IF(Y20&gt;Y21,1,0),0)+IF(BB20=BB22,IF(Y20&gt;Y22,1,0),0)+IF(BB20=BB23,IF(Y20&gt;Y23,1,0),0)+IF(BB20=BB24,IF(Y20&gt;Y24,1,0),0)+IF(BB20=BB25,IF(Y20&gt;Y25,1,0),0)+BB20</f>
        <v>11</v>
      </c>
      <c r="BE20" s="45">
        <f>IF(BD6=15,BB6,0)+IF(BD7=15,BB7,0)+IF(BD8=15,BB8,0)+IF(BD9=15,BB9,0)+IF(BD10=15,BB10,0)+IF(BD11=15,BB11,0)+IF(BD12=15,BB12,0)+IF(BD13=15,BB13,0)+IF(BD14=15,BB14,0)+IF(BD15=15,BB15,0)+IF(BD16=15,BB16,0)+IF(BD17=15,BB17,0)+IF(BD18=15,BB18,0)+IF(BD19=15,BB19,0)+IF(BD20=15,BB20,0)+IF(BD21=15,BB21,0)+IF(BD22=15,BB22,0)+IF(BD23=15,BB23,0)+IF(BD24=15,BB24,0)+IF(BD25=15,BB25,0)</f>
        <v>15</v>
      </c>
      <c r="BF20" s="43" t="str">
        <f>IF(BD6=15,X6,IF(BD7=15,X7,IF(BD8=15,X8,IF(BD9=15,X9,IF(BD10=15,X10,IF(BD11=15,X11,IF(BD12=15,X12,IF(BD13=15,X13,BG20))))))))</f>
        <v>Flinca</v>
      </c>
      <c r="BG20" s="43" t="str">
        <f>IF(BD14=15,X14,IF(BD15=15,X15,IF(BD16=15,X16,IF(BD17=15,X17,IF(BD18=15,X18,IF(BD19=15,X19,IF(BD20=15,X20,IF(BD21=15,X21,BH20))))))))</f>
        <v>Flinca</v>
      </c>
      <c r="BH20" s="43" t="str">
        <f>IF(BD22=15,X22,IF(BD23=15,X23,IF(BD24=15,X24,X25)))</f>
        <v>Steam</v>
      </c>
      <c r="BI20" s="43">
        <f>IF(BD6=15,AA6,0)+IF(BD7=15,AA7,0)+IF(BD8=15,AA8,0)+IF(BD9=15,AA9,0)+IF(BD10=15,AA10,0)+IF(BD11=15,AA11,0)+IF(BD12=15,AA12,0)+IF(BD13=15,AA13,0)+IF(BD14=15,AA14,0)+IF(BD15=15,AA15,0)+IF(BD16=15,AA16,0)+IF(BD17=15,AA17,0)+IF(BD18=15,AA18,0)+IF(BD19=15,AA19,0)+IF(BD20=15,AA20,0)+IF(BD21=15,AA21,0)+IF(BD22=15,AA22,0)+IF(BD23=15,AA23,0)+IF(BD24=15,AA24,0)+IF(BD25=15,AA25,0)</f>
        <v>0</v>
      </c>
      <c r="BJ20" s="43">
        <f>IF(BD6=15,AC6,0)+IF(BD7=15,AC7,0)+IF(BD8=15,AC8,0)+IF(BD9=15,AC9,0)+IF(BD10=15,AC10,0)+IF(BD11=15,AC11,0)+IF(BD12=15,AC12,0)+IF(BD13=15,AC13,0)+IF(BD14=15,AC14,0)+IF(BD15=15,AC15,0)+IF(BD16=15,AC16,0)+IF(BD17=15,AC17,0)+IF(BD18=15,AC18,0)+IF(BD19=15,AC19,0)+IF(BD20=15,AC20,0)+IF(BD21=15,AC21,0)+IF(BD22=15,AC22,0)+IF(BD23=15,AC23,0)+IF(BD24=15,AC24,0)+IF(BD25=15,AC25,0)</f>
        <v>0</v>
      </c>
      <c r="BK20" s="43">
        <f>IF(BD6=15,AF6,0)+IF(BD7=15,AF7,0)+IF(BD8=15,AF8,0)+IF(BD9=15,AF9,0)+IF(BD10=15,AF10,0)+IF(BD11=15,AF11,0)+IF(BD12=15,AF12,0)+IF(BD13=15,AF13,0)+IF(BD14=15,AF14,0)+IF(BD15=15,AF15,0)+IF(BD16=15,AF16,0)+IF(BD17=15,AF17,0)+IF(BD18=15,AF18,0)+IF(BD19=15,AF19,0)+IF(BD20=15,AF20,0)+IF(BD21=15,AF21,0)+IF(BD22=15,AF22,0)+IF(BD23=15,AF23,0)+IF(BD24=15,AF24,0)+IF(BD25=15,AF25,0)</f>
        <v>0</v>
      </c>
      <c r="BL20" s="43">
        <f>IF(BD6=15,AI6,0)+IF(BD7=15,AI7,0)+IF(BD8=15,AI8,0)+IF(BD9=15,AI9,0)+IF(BD10=15,AI10,0)+IF(BD11=15,AI11,0)+IF(BD12=15,AI12,0)+IF(BD13=15,AI13,0)+IF(BD14=15,AI14,0)+IF(BD15=15,AI15,0)+IF(BD16=15,AI16,0)+IF(BD17=15,AI17,0)+IF(BD18=15,AI18,0)+IF(BD19=15,AI19,0)+IF(BD20=15,AI20,0)+IF(BD21=15,AI21,0)+IF(BD22=15,AI22,0)+IF(BD23=15,AI23,0)+IF(BD24=15,AI24,0)+IF(BD25=15,AI25,0)</f>
        <v>0</v>
      </c>
      <c r="BM20" s="43">
        <f>IF(BD6=15,AK6,0)+IF(BD7=15,AK7,0)+IF(BD8=15,AK8,0)+IF(BD9=15,AK9,0)+IF(BD10=15,AK10,0)+IF(BD11=15,AK11,0)+IF(BD12=15,AK12,0)+IF(BD13=15,AK13,0)+IF(BD14=15,AK14,0)+IF(BD15=15,AK15,0)+IF(BD16=15,AK16,0)+IF(BD17=15,AK17,0)+IF(BD18=15,AK18,0)+IF(BD19=15,AK19,0)+IF(BD20=15,AK20,0)+IF(BD21=15,AK21,0)+IF(BD22=15,AK22,0)+IF(BD23=15,AK23,0)+IF(BD24=15,AK24,0)+IF(BD25=15,AK25,0)</f>
        <v>17</v>
      </c>
      <c r="BN20" s="43">
        <f>IF(BD6=15,AM6,0)+IF(BD7=15,AM7,0)+IF(BD8=15,AM8,0)+IF(BD9=15,AM9,0)+IF(BD10=15,AM10,0)+IF(BD11=15,AM11,0)+IF(BD12=15,AM12,0)+IF(BD13=15,AM13,0)+IF(BD14=15,AM14,0)+IF(BD15=15,AM15,0)+IF(BD16=15,AM16,0)+IF(BD17=15,AM17,0)+IF(BD18=15,AM18,0)+IF(BD19=15,AM19,0)+IF(BD20=15,AM20,0)+IF(BD21=15,AM21,0)+IF(BD22=15,AM22,0)+IF(BD23=15,AM23,0)+IF(BD24=15,AM24,0)+IF(BD25=15,AM25,0)</f>
        <v>4</v>
      </c>
      <c r="BO20" s="43">
        <f>IF(BD6=15,AO6,0)+IF(BD7=15,AO7,0)+IF(BD8=15,AO8,0)+IF(BD9=15,AO9,0)+IF(BD10=15,AO10,0)+IF(BD11=15,AO11,0)+IF(BD12=15,AO12,0)+IF(BD13=15,AO13,0)+IF(BD14=15,AO14,0)+IF(BD15=15,AO15,0)+IF(BD16=15,AO16,0)+IF(BD17=15,AO17,0)+IF(BD18=15,AO18,0)+IF(BD19=15,AO19,0)+IF(BD20=15,AO20,0)+IF(BD21=15,AO21,0)+IF(BD22=15,AO22,0)+IF(BD23=15,AO23,0)+IF(BD24=15,AO24,0)+IF(BD25=15,AO25,0)</f>
        <v>7</v>
      </c>
      <c r="BP20" s="43">
        <f>IF(BD6=15,AQ6,0)+IF(BD7=15,AQ7,0)+IF(BD8=15,AQ8,0)+IF(BD9=15,AQ9,0)+IF(BD10=15,AQ10,0)+IF(BD11=15,AQ11,0)+IF(BD12=15,AQ12,0)+IF(BD13=15,AQ13,0)+IF(BD14=15,AQ14,0)+IF(BD15=15,AQ15,0)+IF(BD16=15,AQ16,0)+IF(BD17=15,AQ17,0)+IF(BD18=15,AQ18,0)+IF(BD19=15,AQ19,0)+IF(BD20=15,AQ20,0)+IF(BD21=15,AQ21,0)+IF(BD22=15,AQ22,0)+IF(BD23=15,AQ23,0)+IF(BD24=15,AQ24,0)+IF(BD25=15,AQ25,0)</f>
        <v>6</v>
      </c>
      <c r="BQ20" s="43">
        <f>IF(BD6=15,AT6,0)+IF(BD7=15,AT7,0)+IF(BD8=15,AT8,0)+IF(BD9=15,AT9,0)+IF(BD10=15,AT10,0)+IF(BD11=15,AT11,0)+IF(BD12=15,AT12,0)+IF(BD13=15,AT13,0)+IF(BD14=15,AT14,0)+IF(BD15=15,AT15,0)+IF(BD16=15,AT16,0)+IF(BD17=15,AT17,0)+IF(BD18=15,AT18,0)+IF(BD19=15,AT19,0)+IF(BD20=15,AT20,0)+IF(BD21=15,AT21,0)+IF(BD22=15,AT22,0)+IF(BD23=15,AT23,0)+IF(BD24=15,AT24,0)+IF(BD25=15,AT25,0)</f>
        <v>113</v>
      </c>
      <c r="BR20" s="43">
        <f>IF(BD6=15,AW6,0)+IF(BD7=15,AW7,0)+IF(BD8=15,AW8,0)+IF(BD9=15,AW9,0)+IF(BD10=15,AW10,0)+IF(BD11=15,AW11,0)+IF(BD12=15,AW12,0)+IF(BD13=15,AW13,0)+IF(BD14=15,AW14,0)+IF(BD15=15,AW15,0)+IF(BD16=15,AW16,0)+IF(BD17=15,AW17,0)+IF(BD18=15,AW18,0)+IF(BD19=15,AW19,0)+IF(BD20=15,AW20,0)+IF(BD21=15,AW21,0)+IF(BD22=15,AW22,0)+IF(BD23=15,AW23,0)+IF(BD24=15,AW24,0)+IF(BD25=15,AW25,0)</f>
        <v>116</v>
      </c>
      <c r="BS20" s="44">
        <f>IF(BD6=15,AZ6,0)+IF(BD7=15,AZ7,0)+IF(BD8=15,AZ8,0)+IF(BD9=15,AZ9,0)+IF(BD10=15,AZ10,0)+IF(BD11=15,AZ11,0)+IF(BD12=15,AZ12,0)+IF(BD13=15,AZ13,0)+IF(BD14=15,AZ14,0)+IF(BD15=15,AZ15,0)+IF(BD16=15,AZ16,0)+IF(BD17=15,AZ17,0)+IF(BD18=15,AZ18,0)+IF(BD19=15,AZ19,0)+IF(BD20=15,AZ20,0)+IF(BD21=15,AZ21,0)+IF(BD22=15,AZ22,0)+IF(BD23=15,AZ23,0)+IF(BD24=15,AZ24,0)+IF(BD25=15,AZ25,0)</f>
        <v>19</v>
      </c>
    </row>
    <row r="21" spans="1:71" x14ac:dyDescent="0.15">
      <c r="A21" s="43" t="str">
        <f>[2]DB!E21</f>
        <v>Percy</v>
      </c>
      <c r="B21" s="43" t="str">
        <f>[2]DB!F21</f>
        <v>Lions</v>
      </c>
      <c r="C21" s="43">
        <f>[2]DB!G21</f>
        <v>8</v>
      </c>
      <c r="D21" s="43">
        <f>[2]DB!H21</f>
        <v>6</v>
      </c>
      <c r="E21" s="43" t="str">
        <f>[2]DB!I21</f>
        <v>Kinks</v>
      </c>
      <c r="F21" s="43" t="str">
        <f>[2]DB!J21</f>
        <v>Fox</v>
      </c>
      <c r="G21" s="43">
        <f>'2. Division'!BF24</f>
        <v>7</v>
      </c>
      <c r="H21" s="43">
        <f>'2. Division'!BL24</f>
        <v>7</v>
      </c>
      <c r="I21" s="43" t="str">
        <f>'[1]Program - 2. Division'!A39</f>
        <v>Far</v>
      </c>
      <c r="J21" s="44" t="str">
        <f>'[1]Program - 2. Division'!C39</f>
        <v>Kinks</v>
      </c>
      <c r="K21" s="45" t="str">
        <f>[2]DB!K21</f>
        <v>SPVK</v>
      </c>
      <c r="L21" s="43">
        <f>[2]DB!L21</f>
        <v>52</v>
      </c>
      <c r="M21" s="43">
        <f>[2]DB!N21</f>
        <v>0</v>
      </c>
      <c r="N21" s="43">
        <f>IF(OR(M21=1,Rækker!AF7="Disket",DB!V21&gt;5),1,0)</f>
        <v>0</v>
      </c>
      <c r="O21" s="43">
        <f>[2]DB!P21</f>
        <v>0</v>
      </c>
      <c r="P21" s="43">
        <f>IF(OR(O21=1,Rækker!AF7="Udmeldt"),1,0)</f>
        <v>0</v>
      </c>
      <c r="Q21" s="43">
        <f>[2]DB!S21</f>
        <v>0</v>
      </c>
      <c r="R21" s="43">
        <f>IF(Rækker!AF7="Res",1,0)</f>
        <v>0</v>
      </c>
      <c r="S21" s="43">
        <f t="shared" si="1"/>
        <v>0</v>
      </c>
      <c r="T21" s="43">
        <f>[2]DB!V21</f>
        <v>0</v>
      </c>
      <c r="U21" s="43">
        <f>IF(Rækker!AF7="MR",1,0)</f>
        <v>0</v>
      </c>
      <c r="V21" s="43">
        <f t="shared" si="2"/>
        <v>0</v>
      </c>
      <c r="W21" s="44" t="str">
        <f t="shared" si="3"/>
        <v/>
      </c>
      <c r="X21" s="45" t="str">
        <f>[2]DB!BF21</f>
        <v>Flinca</v>
      </c>
      <c r="Y21" s="43">
        <f>IF(X21=K6,L6,0)+IF(X21=K7,L7,0)+IF(X21=K8,L8,0)+IF(X21=K9,L9,0)+IF(X21=K10,L10,0)+IF(X21=K11,L11,0)+IF(X21=K12,L12,0)+IF(X21=K13,L13,0)+IF(X21=K14,L14,0)+IF(X21=K15,L15,0)+IF(X21=K16,L16,0)+IF(X21=K17,L17,0)+IF(X21=K18,L18,0)+IF(X21=K19,L19,0)+IF(X21=K20,L20,0)+IF(X21=K21,L21,0)+IF(X21=K22,L22,0)+IF(X21=K23,L23,0)+IF(X21=K24,L24,0)+IF(X21=K25,L25,0)</f>
        <v>14</v>
      </c>
      <c r="Z21" s="43">
        <f>[2]DB!BI21</f>
        <v>0</v>
      </c>
      <c r="AA21" s="43">
        <f>IF(X21=K6,N6,0)+IF(X21=K7,N7,0)+IF(X21=K8,N8,0)+IF(X21=K9,N9,0)+IF(X21=K10,N10,0)+IF(X21=K11,N11,0)+IF(X21=K12,N12,0)+IF(X21=K13,N13,0)+IF(X21=K14,N14,0)+IF(X21=K15,N15,0)+IF(X21=K16,N16,0)+IF(X21=K17,N17,0)+IF(X21=K18,N18,0)+IF(X21=K19,N19,0)+IF(X21=K20,N20,0)+IF(X21=K21,N21,0)+IF(X21=K22,N22,0)+IF(X21=K23,N23,0)+IF(X21=K24,N24,0)+IF(X21=K25,N25,0)</f>
        <v>0</v>
      </c>
      <c r="AB21" s="43">
        <f>[2]DB!BJ21</f>
        <v>0</v>
      </c>
      <c r="AC21" s="43">
        <f>IF(X21=K6,P6,0)+IF(X21=K7,P7,0)+IF(X21=K8,P8,0)+IF(X21=K9,P9,0)+IF(X21=K10,P10,0)+IF(X21=K11,P11,0)+IF(X21=K12,P12,0)+IF(X21=K13,P13,0)+IF(X21=K14,P14,0)+IF(X21=K15,P15,0)+IF(X21=K16,P16,0)+IF(X21=K17,P17,0)+IF(X21=K18,P18,0)+IF(X21=K19,P19,0)+IF(X21=K20,P20,0)+IF(X21=K21,P21,0)+IF(X21=K22,P22,0)+IF(X21=K23,P23,0)+IF(X21=K24,P24,0)+IF(X21=K25,P25,0)</f>
        <v>0</v>
      </c>
      <c r="AD21" s="43">
        <f>[2]DB!BK21</f>
        <v>0</v>
      </c>
      <c r="AE21" s="43">
        <f>IF(X21=K6,R6,0)+IF(X21=K7,R7,0)+IF(X21=K8,R8,0)+IF(X21=K9,R9,0)+IF(X21=K10,R10,0)+IF(X21=K11,R11,0)+IF(X21=K12,R12,0)+IF(X21=K13,R13,0)+IF(X21=K14,R14,0)+IF(X21=K15,R15,0)+IF(X21=K16,R16,0)+IF(X21=K17,R17,0)+IF(X21=K18,R18,0)+IF(X21=K19,R19,0)+IF(X21=K20,R20,0)+IF(X21=K21,R21,0)+IF(X21=K22,R22,0)+IF(X21=K23,R23,0)+IF(X21=K24,R24,0)+IF(X21=K25,R25,0)</f>
        <v>0</v>
      </c>
      <c r="AF21" s="43">
        <f t="shared" si="4"/>
        <v>0</v>
      </c>
      <c r="AG21" s="43">
        <f>[2]DB!BL21</f>
        <v>0</v>
      </c>
      <c r="AH21" s="43">
        <f>IF(X21=K6,U6,0)+IF(X21=K7,U7,0)+IF(X21=K8,U8,0)+IF(X21=K9,U9,0)+IF(X21=K10,U10,0)+IF(X21=K11,U11,0)+IF(X21=K12,U12,0)+IF(X21=K13,U13,0)+IF(X21=K14,U14,0)+IF(X21=K15,U15,0)+IF(X21=K16,U16,0)+IF(X21=K17,U17,0)+IF(X21=K18,U18,0)+IF(X21=K19,U19,0)+IF(X21=K20,U20,0)+IF(X21=K21,U21,0)+IF(X21=K22,U22,0)+IF(X21=K23,U23,0)+IF(X21=K24,U24,0)+IF(X21=K25,U25,0)</f>
        <v>0</v>
      </c>
      <c r="AI21" s="43">
        <f>IF(X21=K6,V6,0)+IF(X21=K7,V7,0)+IF(X21=K8,V8,0)+IF(X21=K9,V9,0)+IF(X21=K10,V10,0)+IF(X21=K11,V11,0)+IF(X21=K12,V12,0)+IF(X21=K13,V13,0)+IF(X21=K14,V14,0)+IF(X21=K15,V15,0)+IF(X21=K16,V16,0)+IF(X21=K17,V17,0)+IF(X21=K18,V18,0)+IF(X21=K19,V19,0)+IF(X21=K20,V20,0)+IF(X21=K21,V21,0)+IF(X21=K22,V22,0)+IF(X21=K23,V23,0)+IF(X21=K24,V24,0)+IF(X21=K25,V25,0)</f>
        <v>0</v>
      </c>
      <c r="AJ21" s="43">
        <f>[2]DB!BM21</f>
        <v>16</v>
      </c>
      <c r="AK21" s="43">
        <f t="shared" si="5"/>
        <v>17</v>
      </c>
      <c r="AL21" s="43">
        <f>[2]DB!BN21</f>
        <v>4</v>
      </c>
      <c r="AM21" s="43">
        <f t="shared" si="6"/>
        <v>4</v>
      </c>
      <c r="AN21" s="43">
        <f>[2]DB!BO21</f>
        <v>6</v>
      </c>
      <c r="AO21" s="43">
        <f t="shared" si="7"/>
        <v>7</v>
      </c>
      <c r="AP21" s="43">
        <f>[2]DB!BP21</f>
        <v>6</v>
      </c>
      <c r="AQ21" s="43">
        <f t="shared" si="8"/>
        <v>6</v>
      </c>
      <c r="AR21" s="43">
        <f>[2]DB!BQ21</f>
        <v>106</v>
      </c>
      <c r="AS21" s="43">
        <f>IF(X21=E6,G6,0)+IF(X21=E7,G7,0)+IF(X21=E8,G8,0)+IF(X21=E9,G9,0)+IF(X21=E10,G10,0)+IF(X21=E11,G11,0)+IF(X21=E12,G12,0)+IF(X21=E13,G13,0)+IF(X21=E14,G14,0)+IF(X21=E15,G15,0)+IF(X21=F6,H6,0)+IF(X21=F7,H7,0)+IF(X21=F8,H8,0)+IF(X21=F9,H9,0)+IF(X21=F10,H10,0)+IF(X21=F11,H11,0)+IF(X21=F12,H12,0)+IF(X21=F13,H13,0)+IF(X21=F14,H14,0)+IF(X21=F15,H15,0)</f>
        <v>7</v>
      </c>
      <c r="AT21" s="43">
        <f t="shared" si="0"/>
        <v>113</v>
      </c>
      <c r="AU21" s="43">
        <f>[2]DB!BR21</f>
        <v>109</v>
      </c>
      <c r="AV21" s="43">
        <f>IF(X21=E6,H6,0)+IF(X21=E7,H7,0)+IF(X21=E8,H8,0)+IF(X21=E9,H9,0)+IF(X21=E10,H10,0)+IF(X21=E11,H11,0)+IF(X21=E12,H12,0)+IF(X21=E13,H13,0)+IF(X21=E14,H14,0)+IF(X21=E15,H15,0)+IF(X21=F6,G6,0)+IF(X21=F7,G7,0)+IF(X21=F8,G8,0)+IF(X21=F9,G9,0)+IF(X21=F10,G10,0)+IF(X21=F11,G11,0)+IF(X21=F12,G12,0)+IF(X21=F13,G13,0)+IF(X21=F14,G14,0)+IF(X21=F15,G15,0)</f>
        <v>7</v>
      </c>
      <c r="AW21" s="43">
        <f t="shared" si="9"/>
        <v>116</v>
      </c>
      <c r="AX21" s="43">
        <f>[2]DB!BS21</f>
        <v>18</v>
      </c>
      <c r="AY21" s="43">
        <f t="shared" si="10"/>
        <v>1</v>
      </c>
      <c r="AZ21" s="43">
        <f t="shared" si="11"/>
        <v>19</v>
      </c>
      <c r="BA21" s="43">
        <f>[2]DB!BE21</f>
        <v>16</v>
      </c>
      <c r="BB21" s="43">
        <f>RANK(BC21,BC6:BC25,0)</f>
        <v>15</v>
      </c>
      <c r="BC21" s="43">
        <f t="shared" si="12"/>
        <v>201184</v>
      </c>
      <c r="BD21" s="44">
        <f>IF(BB21=BB6,IF(Y21&gt;Y6,1,0),0)+IF(BB21=BB7,IF(Y21&gt;Y7,1,0),0)+IF(BB21=BB8,IF(Y21&gt;Y8,1,0),0)+IF(BB21=BB9,IF(Y21&gt;Y9,1,0),0)+IF(BB21=BB10,IF(Y21&gt;Y10,1,0),0)+IF(BB21=BB11,IF(Y21&gt;Y11,1,0),0)+IF(BB21=BB12,IF(Y21&gt;Y12,1,0),0)+IF(BB21=BB13,IF(Y21&gt;Y13,1,0),0)+IF(BB21=BB14,IF(Y21&gt;Y14,1,0),0)+IF(BB21=BB15,IF(Y21&gt;Y15,1,0),0)+IF(BB21=BB16,IF(Y21&gt;Y16,1,0),0)+IF(BB21=BB17,IF(Y21&gt;Y17,1,0),0)+IF(BB21=BB18,IF(Y21&gt;Y18,1,0),0)+IF(BB21=BB19,IF(Y21&gt;Y19,1,0),0)+IF(BB21=BB20,IF(Y21&gt;Y20,1,0),0)+IF(BB21=BB21,IF(Y21&gt;Y21,1,0),0)+IF(BB21=BB22,IF(Y21&gt;Y22,1,0),0)+IF(BB21=BB23,IF(Y21&gt;Y23,1,0),0)+IF(BB21=BB24,IF(Y21&gt;Y24,1,0),0)+IF(BB21=BB25,IF(Y21&gt;Y25,1,0),0)+BB21</f>
        <v>15</v>
      </c>
      <c r="BE21" s="45">
        <f>IF(BD6=16,BB6,0)+IF(BD7=16,BB7,0)+IF(BD8=16,BB8,0)+IF(BD9=16,BB9,0)+IF(BD10=16,BB10,0)+IF(BD11=16,BB11,0)+IF(BD12=16,BB12,0)+IF(BD13=16,BB13,0)+IF(BD14=16,BB14,0)+IF(BD15=16,BB15,0)+IF(BD16=16,BB16,0)+IF(BD17=16,BB17,0)+IF(BD18=16,BB18,0)+IF(BD19=16,BB19,0)+IF(BD20=16,BB20,0)+IF(BD21=16,BB21,0)+IF(BD22=16,BB22,0)+IF(BD23=16,BB23,0)+IF(BD24=16,BB24,0)+IF(BD25=16,BB25,0)</f>
        <v>16</v>
      </c>
      <c r="BF21" s="43" t="str">
        <f>IF(BD6=16,X6,IF(BD7=16,X7,IF(BD8=16,X8,IF(BD9=16,X9,IF(BD10=16,X10,IF(BD11=16,X11,IF(BD12=16,X12,IF(BD13=16,X13,BG21))))))))</f>
        <v>Harry</v>
      </c>
      <c r="BG21" s="43" t="str">
        <f>IF(BD14=16,X14,IF(BD15=16,X15,IF(BD16=16,X16,IF(BD17=16,X17,IF(BD18=16,X18,IF(BD19=16,X19,IF(BD20=16,X20,IF(BD21=16,X21,BH21))))))))</f>
        <v>Harry</v>
      </c>
      <c r="BH21" s="43" t="str">
        <f>IF(BD22=16,X22,IF(BD23=16,X23,IF(BD24=16,X24,X25)))</f>
        <v>Harry</v>
      </c>
      <c r="BI21" s="43">
        <f>IF(BD6=16,AA6,0)+IF(BD7=16,AA7,0)+IF(BD8=16,AA8,0)+IF(BD9=16,AA9,0)+IF(BD10=16,AA10,0)+IF(BD11=16,AA11,0)+IF(BD12=16,AA12,0)+IF(BD13=16,AA13,0)+IF(BD14=16,AA14,0)+IF(BD15=16,AA15,0)+IF(BD16=16,AA16,0)+IF(BD17=16,AA17,0)+IF(BD18=16,AA18,0)+IF(BD19=16,AA19,0)+IF(BD20=16,AA20,0)+IF(BD21=16,AA21,0)+IF(BD22=16,AA22,0)+IF(BD23=16,AA23,0)+IF(BD24=16,AA24,0)+IF(BD25=16,AA25,0)</f>
        <v>0</v>
      </c>
      <c r="BJ21" s="43">
        <f>IF(BD6=16,AC6,0)+IF(BD7=16,AC7,0)+IF(BD8=16,AC8,0)+IF(BD9=16,AC9,0)+IF(BD10=16,AC10,0)+IF(BD11=16,AC11,0)+IF(BD12=16,AC12,0)+IF(BD13=16,AC13,0)+IF(BD14=16,AC14,0)+IF(BD15=16,AC15,0)+IF(BD16=16,AC16,0)+IF(BD17=16,AC17,0)+IF(BD18=16,AC18,0)+IF(BD19=16,AC19,0)+IF(BD20=16,AC20,0)+IF(BD21=16,AC21,0)+IF(BD22=16,AC22,0)+IF(BD23=16,AC23,0)+IF(BD24=16,AC24,0)+IF(BD25=16,AC25,0)</f>
        <v>0</v>
      </c>
      <c r="BK21" s="43">
        <f>IF(BD6=16,AF6,0)+IF(BD7=16,AF7,0)+IF(BD8=16,AF8,0)+IF(BD9=16,AF9,0)+IF(BD10=16,AF10,0)+IF(BD11=16,AF11,0)+IF(BD12=16,AF12,0)+IF(BD13=16,AF13,0)+IF(BD14=16,AF14,0)+IF(BD15=16,AF15,0)+IF(BD16=16,AF16,0)+IF(BD17=16,AF17,0)+IF(BD18=16,AF18,0)+IF(BD19=16,AF19,0)+IF(BD20=16,AF20,0)+IF(BD21=16,AF21,0)+IF(BD22=16,AF22,0)+IF(BD23=16,AF23,0)+IF(BD24=16,AF24,0)+IF(BD25=16,AF25,0)</f>
        <v>0</v>
      </c>
      <c r="BL21" s="43">
        <f>IF(BD6=16,AI6,0)+IF(BD7=16,AI7,0)+IF(BD8=16,AI8,0)+IF(BD9=16,AI9,0)+IF(BD10=16,AI10,0)+IF(BD11=16,AI11,0)+IF(BD12=16,AI12,0)+IF(BD13=16,AI13,0)+IF(BD14=16,AI14,0)+IF(BD15=16,AI15,0)+IF(BD16=16,AI16,0)+IF(BD17=16,AI17,0)+IF(BD18=16,AI18,0)+IF(BD19=16,AI19,0)+IF(BD20=16,AI20,0)+IF(BD21=16,AI21,0)+IF(BD22=16,AI22,0)+IF(BD23=16,AI23,0)+IF(BD24=16,AI24,0)+IF(BD25=16,AI25,0)</f>
        <v>0</v>
      </c>
      <c r="BM21" s="43">
        <f>IF(BD6=16,AK6,0)+IF(BD7=16,AK7,0)+IF(BD8=16,AK8,0)+IF(BD9=16,AK9,0)+IF(BD10=16,AK10,0)+IF(BD11=16,AK11,0)+IF(BD12=16,AK12,0)+IF(BD13=16,AK13,0)+IF(BD14=16,AK14,0)+IF(BD15=16,AK15,0)+IF(BD16=16,AK16,0)+IF(BD17=16,AK17,0)+IF(BD18=16,AK18,0)+IF(BD19=16,AK19,0)+IF(BD20=16,AK20,0)+IF(BD21=16,AK21,0)+IF(BD22=16,AK22,0)+IF(BD23=16,AK23,0)+IF(BD24=16,AK24,0)+IF(BD25=16,AK25,0)</f>
        <v>17</v>
      </c>
      <c r="BN21" s="43">
        <f>IF(BD6=16,AM6,0)+IF(BD7=16,AM7,0)+IF(BD8=16,AM8,0)+IF(BD9=16,AM9,0)+IF(BD10=16,AM10,0)+IF(BD11=16,AM11,0)+IF(BD12=16,AM12,0)+IF(BD13=16,AM13,0)+IF(BD14=16,AM14,0)+IF(BD15=16,AM15,0)+IF(BD16=16,AM16,0)+IF(BD17=16,AM17,0)+IF(BD18=16,AM18,0)+IF(BD19=16,AM19,0)+IF(BD20=16,AM20,0)+IF(BD21=16,AM21,0)+IF(BD22=16,AM22,0)+IF(BD23=16,AM23,0)+IF(BD24=16,AM24,0)+IF(BD25=16,AM25,0)</f>
        <v>4</v>
      </c>
      <c r="BO21" s="43">
        <f>IF(BD6=16,AO6,0)+IF(BD7=16,AO7,0)+IF(BD8=16,AO8,0)+IF(BD9=16,AO9,0)+IF(BD10=16,AO10,0)+IF(BD11=16,AO11,0)+IF(BD12=16,AO12,0)+IF(BD13=16,AO13,0)+IF(BD14=16,AO14,0)+IF(BD15=16,AO15,0)+IF(BD16=16,AO16,0)+IF(BD17=16,AO17,0)+IF(BD18=16,AO18,0)+IF(BD19=16,AO19,0)+IF(BD20=16,AO20,0)+IF(BD21=16,AO21,0)+IF(BD22=16,AO22,0)+IF(BD23=16,AO23,0)+IF(BD24=16,AO24,0)+IF(BD25=16,AO25,0)</f>
        <v>7</v>
      </c>
      <c r="BP21" s="43">
        <f>IF(BD6=16,AQ6,0)+IF(BD7=16,AQ7,0)+IF(BD8=16,AQ8,0)+IF(BD9=16,AQ9,0)+IF(BD10=16,AQ10,0)+IF(BD11=16,AQ11,0)+IF(BD12=16,AQ12,0)+IF(BD13=16,AQ13,0)+IF(BD14=16,AQ14,0)+IF(BD15=16,AQ15,0)+IF(BD16=16,AQ16,0)+IF(BD17=16,AQ17,0)+IF(BD18=16,AQ18,0)+IF(BD19=16,AQ19,0)+IF(BD20=16,AQ20,0)+IF(BD21=16,AQ21,0)+IF(BD22=16,AQ22,0)+IF(BD23=16,AQ23,0)+IF(BD24=16,AQ24,0)+IF(BD25=16,AQ25,0)</f>
        <v>6</v>
      </c>
      <c r="BQ21" s="43">
        <f>IF(BD6=16,AT6,0)+IF(BD7=16,AT7,0)+IF(BD8=16,AT8,0)+IF(BD9=16,AT9,0)+IF(BD10=16,AT10,0)+IF(BD11=16,AT11,0)+IF(BD12=16,AT12,0)+IF(BD13=16,AT13,0)+IF(BD14=16,AT14,0)+IF(BD15=16,AT15,0)+IF(BD16=16,AT16,0)+IF(BD17=16,AT17,0)+IF(BD18=16,AT18,0)+IF(BD19=16,AT19,0)+IF(BD20=16,AT20,0)+IF(BD21=16,AT21,0)+IF(BD22=16,AT22,0)+IF(BD23=16,AT23,0)+IF(BD24=16,AT24,0)+IF(BD25=16,AT25,0)</f>
        <v>110</v>
      </c>
      <c r="BR21" s="43">
        <f>IF(BD6=16,AW6,0)+IF(BD7=16,AW7,0)+IF(BD8=16,AW8,0)+IF(BD9=16,AW9,0)+IF(BD10=16,AW10,0)+IF(BD11=16,AW11,0)+IF(BD12=16,AW12,0)+IF(BD13=16,AW13,0)+IF(BD14=16,AW14,0)+IF(BD15=16,AW15,0)+IF(BD16=16,AW16,0)+IF(BD17=16,AW17,0)+IF(BD18=16,AW18,0)+IF(BD19=16,AW19,0)+IF(BD20=16,AW20,0)+IF(BD21=16,AW21,0)+IF(BD22=16,AW22,0)+IF(BD23=16,AW23,0)+IF(BD24=16,AW24,0)+IF(BD25=16,AW25,0)</f>
        <v>112</v>
      </c>
      <c r="BS21" s="44">
        <f>IF(BD6=16,AZ6,0)+IF(BD7=16,AZ7,0)+IF(BD8=16,AZ8,0)+IF(BD9=16,AZ9,0)+IF(BD10=16,AZ10,0)+IF(BD11=16,AZ11,0)+IF(BD12=16,AZ12,0)+IF(BD13=16,AZ13,0)+IF(BD14=16,AZ14,0)+IF(BD15=16,AZ15,0)+IF(BD16=16,AZ16,0)+IF(BD17=16,AZ17,0)+IF(BD18=16,AZ18,0)+IF(BD19=16,AZ19,0)+IF(BD20=16,AZ20,0)+IF(BD21=16,AZ21,0)+IF(BD22=16,AZ22,0)+IF(BD23=16,AZ23,0)+IF(BD24=16,AZ24,0)+IF(BD25=16,AZ25,0)</f>
        <v>19</v>
      </c>
    </row>
    <row r="22" spans="1:71" x14ac:dyDescent="0.15">
      <c r="A22" s="43" t="str">
        <f>[2]DB!E22</f>
        <v>Zico</v>
      </c>
      <c r="B22" s="43" t="str">
        <f>[2]DB!F22</f>
        <v>Degnen</v>
      </c>
      <c r="C22" s="43">
        <f>[2]DB!G22</f>
        <v>6</v>
      </c>
      <c r="D22" s="43">
        <f>[2]DB!H22</f>
        <v>5</v>
      </c>
      <c r="E22" s="43" t="str">
        <f>[2]DB!I22</f>
        <v>Far</v>
      </c>
      <c r="F22" s="43" t="str">
        <f>[2]DB!J22</f>
        <v>Lions</v>
      </c>
      <c r="G22" s="43">
        <f>'2. Division'!J47</f>
        <v>7</v>
      </c>
      <c r="H22" s="43">
        <f>'2. Division'!P47</f>
        <v>9</v>
      </c>
      <c r="I22" s="43" t="str">
        <f>'[1]Program - 2. Division'!A40</f>
        <v>Percy</v>
      </c>
      <c r="J22" s="44" t="str">
        <f>'[1]Program - 2. Division'!C40</f>
        <v>Cottee</v>
      </c>
      <c r="K22" s="45" t="str">
        <f>[2]DB!K22</f>
        <v>Steam</v>
      </c>
      <c r="L22" s="43">
        <f>[2]DB!L22</f>
        <v>53</v>
      </c>
      <c r="M22" s="43">
        <f>[2]DB!N22</f>
        <v>0</v>
      </c>
      <c r="N22" s="43">
        <f>IF(OR(M22=1,Rækker!AH7="Disket",DB!V22&gt;5),1,0)</f>
        <v>0</v>
      </c>
      <c r="O22" s="43">
        <f>[2]DB!P22</f>
        <v>0</v>
      </c>
      <c r="P22" s="43">
        <f>IF(OR(O22=1,Rækker!AH7="Udmeldt"),1,0)</f>
        <v>0</v>
      </c>
      <c r="Q22" s="43">
        <f>[2]DB!S22</f>
        <v>0</v>
      </c>
      <c r="R22" s="43">
        <f>IF(Rækker!AH7="Res",1,0)</f>
        <v>0</v>
      </c>
      <c r="S22" s="43">
        <f t="shared" si="1"/>
        <v>0</v>
      </c>
      <c r="T22" s="43">
        <f>[2]DB!V22</f>
        <v>0</v>
      </c>
      <c r="U22" s="43">
        <f>IF(Rækker!AH7="MR",1,0)</f>
        <v>0</v>
      </c>
      <c r="V22" s="43">
        <f t="shared" si="2"/>
        <v>0</v>
      </c>
      <c r="W22" s="44" t="str">
        <f t="shared" si="3"/>
        <v/>
      </c>
      <c r="X22" s="45" t="str">
        <f>[2]DB!BF22</f>
        <v>Harry</v>
      </c>
      <c r="Y22" s="43">
        <f>IF(X22=K6,L6,0)+IF(X22=K7,L7,0)+IF(X22=K8,L8,0)+IF(X22=K9,L9,0)+IF(X22=K10,L10,0)+IF(X22=K11,L11,0)+IF(X22=K12,L12,0)+IF(X22=K13,L13,0)+IF(X22=K14,L14,0)+IF(X22=K15,L15,0)+IF(X22=K16,L16,0)+IF(X22=K17,L17,0)+IF(X22=K18,L18,0)+IF(X22=K19,L19,0)+IF(X22=K20,L20,0)+IF(X22=K21,L21,0)+IF(X22=K22,L22,0)+IF(X22=K23,L23,0)+IF(X22=K24,L24,0)+IF(X22=K25,L25,0)</f>
        <v>21</v>
      </c>
      <c r="Z22" s="43">
        <f>[2]DB!BI22</f>
        <v>0</v>
      </c>
      <c r="AA22" s="43">
        <f>IF(X22=K6,N6,0)+IF(X22=K7,N7,0)+IF(X22=K8,N8,0)+IF(X22=K9,N9,0)+IF(X22=K10,N10,0)+IF(X22=K11,N11,0)+IF(X22=K12,N12,0)+IF(X22=K13,N13,0)+IF(X22=K14,N14,0)+IF(X22=K15,N15,0)+IF(X22=K16,N16,0)+IF(X22=K17,N17,0)+IF(X22=K18,N18,0)+IF(X22=K19,N19,0)+IF(X22=K20,N20,0)+IF(X22=K21,N21,0)+IF(X22=K22,N22,0)+IF(X22=K23,N23,0)+IF(X22=K24,N24,0)+IF(X22=K25,N25,0)</f>
        <v>0</v>
      </c>
      <c r="AB22" s="43">
        <f>[2]DB!BJ22</f>
        <v>0</v>
      </c>
      <c r="AC22" s="43">
        <f>IF(X22=K6,P6,0)+IF(X22=K7,P7,0)+IF(X22=K8,P8,0)+IF(X22=K9,P9,0)+IF(X22=K10,P10,0)+IF(X22=K11,P11,0)+IF(X22=K12,P12,0)+IF(X22=K13,P13,0)+IF(X22=K14,P14,0)+IF(X22=K15,P15,0)+IF(X22=K16,P16,0)+IF(X22=K17,P17,0)+IF(X22=K18,P18,0)+IF(X22=K19,P19,0)+IF(X22=K20,P20,0)+IF(X22=K21,P21,0)+IF(X22=K22,P22,0)+IF(X22=K23,P23,0)+IF(X22=K24,P24,0)+IF(X22=K25,P25,0)</f>
        <v>0</v>
      </c>
      <c r="AD22" s="43">
        <f>[2]DB!BK22</f>
        <v>0</v>
      </c>
      <c r="AE22" s="43">
        <f>IF(X22=K6,R6,0)+IF(X22=K7,R7,0)+IF(X22=K8,R8,0)+IF(X22=K9,R9,0)+IF(X22=K10,R10,0)+IF(X22=K11,R11,0)+IF(X22=K12,R12,0)+IF(X22=K13,R13,0)+IF(X22=K14,R14,0)+IF(X22=K15,R15,0)+IF(X22=K16,R16,0)+IF(X22=K17,R17,0)+IF(X22=K18,R18,0)+IF(X22=K19,R19,0)+IF(X22=K20,R20,0)+IF(X22=K21,R21,0)+IF(X22=K22,R22,0)+IF(X22=K23,R23,0)+IF(X22=K24,R24,0)+IF(X22=K25,R25,0)</f>
        <v>0</v>
      </c>
      <c r="AF22" s="43">
        <f t="shared" si="4"/>
        <v>0</v>
      </c>
      <c r="AG22" s="43">
        <f>[2]DB!BL22</f>
        <v>0</v>
      </c>
      <c r="AH22" s="43">
        <f>IF(X22=K6,U6,0)+IF(X22=K7,U7,0)+IF(X22=K8,U8,0)+IF(X22=K9,U9,0)+IF(X22=K10,U10,0)+IF(X22=K11,U11,0)+IF(X22=K12,U12,0)+IF(X22=K13,U13,0)+IF(X22=K14,U14,0)+IF(X22=K15,U15,0)+IF(X22=K16,U16,0)+IF(X22=K17,U17,0)+IF(X22=K18,U18,0)+IF(X22=K19,U19,0)+IF(X22=K20,U20,0)+IF(X22=K21,U21,0)+IF(X22=K22,U22,0)+IF(X22=K23,U23,0)+IF(X22=K24,U24,0)+IF(X22=K25,U25,0)</f>
        <v>0</v>
      </c>
      <c r="AI22" s="43">
        <f>IF(X22=K6,V6,0)+IF(X22=K7,V7,0)+IF(X22=K8,V8,0)+IF(X22=K9,V9,0)+IF(X22=K10,V10,0)+IF(X22=K11,V11,0)+IF(X22=K12,V12,0)+IF(X22=K13,V13,0)+IF(X22=K14,V14,0)+IF(X22=K15,V15,0)+IF(X22=K16,V16,0)+IF(X22=K17,V17,0)+IF(X22=K18,V18,0)+IF(X22=K19,V19,0)+IF(X22=K20,V20,0)+IF(X22=K21,V21,0)+IF(X22=K22,V22,0)+IF(X22=K23,V23,0)+IF(X22=K24,V24,0)+IF(X22=K25,V25,0)</f>
        <v>0</v>
      </c>
      <c r="AJ22" s="43">
        <f>[2]DB!BM22</f>
        <v>16</v>
      </c>
      <c r="AK22" s="43">
        <f t="shared" si="5"/>
        <v>17</v>
      </c>
      <c r="AL22" s="43">
        <f>[2]DB!BN22</f>
        <v>4</v>
      </c>
      <c r="AM22" s="43">
        <f t="shared" si="6"/>
        <v>4</v>
      </c>
      <c r="AN22" s="43">
        <f>[2]DB!BO22</f>
        <v>6</v>
      </c>
      <c r="AO22" s="43">
        <f t="shared" si="7"/>
        <v>7</v>
      </c>
      <c r="AP22" s="43">
        <f>[2]DB!BP22</f>
        <v>6</v>
      </c>
      <c r="AQ22" s="43">
        <f t="shared" si="8"/>
        <v>6</v>
      </c>
      <c r="AR22" s="43">
        <f>[2]DB!BQ22</f>
        <v>102</v>
      </c>
      <c r="AS22" s="43">
        <f>IF(X22=E6,G6,0)+IF(X22=E7,G7,0)+IF(X22=E8,G8,0)+IF(X22=E9,G9,0)+IF(X22=E10,G10,0)+IF(X22=E11,G11,0)+IF(X22=E12,G12,0)+IF(X22=E13,G13,0)+IF(X22=E14,G14,0)+IF(X22=E15,G15,0)+IF(X22=F6,H6,0)+IF(X22=F7,H7,0)+IF(X22=F8,H8,0)+IF(X22=F9,H9,0)+IF(X22=F10,H10,0)+IF(X22=F11,H11,0)+IF(X22=F12,H12,0)+IF(X22=F13,H13,0)+IF(X22=F14,H14,0)+IF(X22=F15,H15,0)</f>
        <v>8</v>
      </c>
      <c r="AT22" s="43">
        <f t="shared" si="0"/>
        <v>110</v>
      </c>
      <c r="AU22" s="43">
        <f>[2]DB!BR22</f>
        <v>104</v>
      </c>
      <c r="AV22" s="43">
        <f>IF(X22=E6,H6,0)+IF(X22=E7,H7,0)+IF(X22=E8,H8,0)+IF(X22=E9,H9,0)+IF(X22=E10,H10,0)+IF(X22=E11,H11,0)+IF(X22=E12,H12,0)+IF(X22=E13,H13,0)+IF(X22=E14,H14,0)+IF(X22=E15,H15,0)+IF(X22=F6,G6,0)+IF(X22=F7,G7,0)+IF(X22=F8,G8,0)+IF(X22=F9,G9,0)+IF(X22=F10,G10,0)+IF(X22=F11,G11,0)+IF(X22=F12,G12,0)+IF(X22=F13,G13,0)+IF(X22=F14,G14,0)+IF(X22=F15,G15,0)</f>
        <v>8</v>
      </c>
      <c r="AW22" s="43">
        <f t="shared" si="9"/>
        <v>112</v>
      </c>
      <c r="AX22" s="43">
        <f>[2]DB!BS22</f>
        <v>18</v>
      </c>
      <c r="AY22" s="43">
        <f t="shared" si="10"/>
        <v>1</v>
      </c>
      <c r="AZ22" s="43">
        <f t="shared" si="11"/>
        <v>19</v>
      </c>
      <c r="BA22" s="43">
        <f>[2]DB!BE22</f>
        <v>17</v>
      </c>
      <c r="BB22" s="43">
        <f>RANK(BC22,BC6:BC25,0)</f>
        <v>16</v>
      </c>
      <c r="BC22" s="43">
        <f t="shared" si="12"/>
        <v>200888</v>
      </c>
      <c r="BD22" s="44">
        <f>IF(BB22=BB6,IF(Y22&gt;Y6,1,0),0)+IF(BB22=BB7,IF(Y22&gt;Y7,1,0),0)+IF(BB22=BB8,IF(Y22&gt;Y8,1,0),0)+IF(BB22=BB9,IF(Y22&gt;Y9,1,0),0)+IF(BB22=BB10,IF(Y22&gt;Y10,1,0),0)+IF(BB22=BB11,IF(Y22&gt;Y11,1,0),0)+IF(BB22=BB12,IF(Y22&gt;Y12,1,0),0)+IF(BB22=BB13,IF(Y22&gt;Y13,1,0),0)+IF(BB22=BB14,IF(Y22&gt;Y14,1,0),0)+IF(BB22=BB15,IF(Y22&gt;Y15,1,0),0)+IF(BB22=BB16,IF(Y22&gt;Y16,1,0),0)+IF(BB22=BB17,IF(Y22&gt;Y17,1,0),0)+IF(BB22=BB18,IF(Y22&gt;Y18,1,0),0)+IF(BB22=BB19,IF(Y22&gt;Y19,1,0),0)+IF(BB22=BB20,IF(Y22&gt;Y20,1,0),0)+IF(BB22=BB21,IF(Y22&gt;Y21,1,0),0)+IF(BB22=BB22,IF(Y22&gt;Y22,1,0),0)+IF(BB22=BB23,IF(Y22&gt;Y23,1,0),0)+IF(BB22=BB24,IF(Y22&gt;Y24,1,0),0)+IF(BB22=BB25,IF(Y22&gt;Y25,1,0),0)+BB22</f>
        <v>16</v>
      </c>
      <c r="BE22" s="45">
        <f>IF(BD6=17,BB6,0)+IF(BD7=17,BB7,0)+IF(BD8=17,BB8,0)+IF(BD9=17,BB9,0)+IF(BD10=17,BB10,0)+IF(BD11=17,BB11,0)+IF(BD12=17,BB12,0)+IF(BD13=17,BB13,0)+IF(BD14=17,BB14,0)+IF(BD15=17,BB15,0)+IF(BD16=17,BB16,0)+IF(BD17=17,BB17,0)+IF(BD18=17,BB18,0)+IF(BD19=17,BB19,0)+IF(BD20=17,BB20,0)+IF(BD21=17,BB21,0)+IF(BD22=17,BB22,0)+IF(BD23=17,BB23,0)+IF(BD24=17,BB24,0)+IF(BD25=17,BB25,0)</f>
        <v>17</v>
      </c>
      <c r="BF22" s="43" t="str">
        <f>IF(BD6=17,X6,IF(BD7=17,X7,IF(BD8=17,X8,IF(BD9=17,X9,IF(BD10=17,X10,IF(BD11=17,X11,IF(BD12=17,X12,IF(BD13=17,X13,BG22))))))))</f>
        <v>SPVK</v>
      </c>
      <c r="BG22" s="43" t="str">
        <f>IF(BD14=17,X14,IF(BD15=17,X15,IF(BD16=17,X16,IF(BD17=17,X17,IF(BD18=17,X18,IF(BD19=17,X19,IF(BD20=17,X20,IF(BD21=17,X21,BH22))))))))</f>
        <v>SPVK</v>
      </c>
      <c r="BH22" s="43" t="str">
        <f>IF(BD22=17,X22,IF(BD23=17,X23,IF(BD24=17,X24,X25)))</f>
        <v>Steam</v>
      </c>
      <c r="BI22" s="43">
        <f>IF(BD6=17,AA6,0)+IF(BD7=17,AA7,0)+IF(BD8=17,AA8,0)+IF(BD9=17,AA9,0)+IF(BD10=17,AA10,0)+IF(BD11=17,AA11,0)+IF(BD12=17,AA12,0)+IF(BD13=17,AA13,0)+IF(BD14=17,AA14,0)+IF(BD15=17,AA15,0)+IF(BD16=17,AA16,0)+IF(BD17=17,AA17,0)+IF(BD18=17,AA18,0)+IF(BD19=17,AA19,0)+IF(BD20=17,AA20,0)+IF(BD21=17,AA21,0)+IF(BD22=17,AA22,0)+IF(BD23=17,AA23,0)+IF(BD24=17,AA24,0)+IF(BD25=17,AA25,0)</f>
        <v>0</v>
      </c>
      <c r="BJ22" s="43">
        <f>IF(BD6=17,AC6,0)+IF(BD7=17,AC7,0)+IF(BD8=17,AC8,0)+IF(BD9=17,AC9,0)+IF(BD10=17,AC10,0)+IF(BD11=17,AC11,0)+IF(BD12=17,AC12,0)+IF(BD13=17,AC13,0)+IF(BD14=17,AC14,0)+IF(BD15=17,AC15,0)+IF(BD16=17,AC16,0)+IF(BD17=17,AC17,0)+IF(BD18=17,AC18,0)+IF(BD19=17,AC19,0)+IF(BD20=17,AC20,0)+IF(BD21=17,AC21,0)+IF(BD22=17,AC22,0)+IF(BD23=17,AC23,0)+IF(BD24=17,AC24,0)+IF(BD25=17,AC25,0)</f>
        <v>0</v>
      </c>
      <c r="BK22" s="43">
        <f>IF(BD6=17,AF6,0)+IF(BD7=17,AF7,0)+IF(BD8=17,AF8,0)+IF(BD9=17,AF9,0)+IF(BD10=17,AF10,0)+IF(BD11=17,AF11,0)+IF(BD12=17,AF12,0)+IF(BD13=17,AF13,0)+IF(BD14=17,AF14,0)+IF(BD15=17,AF15,0)+IF(BD16=17,AF16,0)+IF(BD17=17,AF17,0)+IF(BD18=17,AF18,0)+IF(BD19=17,AF19,0)+IF(BD20=17,AF20,0)+IF(BD21=17,AF21,0)+IF(BD22=17,AF22,0)+IF(BD23=17,AF23,0)+IF(BD24=17,AF24,0)+IF(BD25=17,AF25,0)</f>
        <v>0</v>
      </c>
      <c r="BL22" s="43">
        <f>IF(BD6=17,AI6,0)+IF(BD7=17,AI7,0)+IF(BD8=17,AI8,0)+IF(BD9=17,AI9,0)+IF(BD10=17,AI10,0)+IF(BD11=17,AI11,0)+IF(BD12=17,AI12,0)+IF(BD13=17,AI13,0)+IF(BD14=17,AI14,0)+IF(BD15=17,AI15,0)+IF(BD16=17,AI16,0)+IF(BD17=17,AI17,0)+IF(BD18=17,AI18,0)+IF(BD19=17,AI19,0)+IF(BD20=17,AI20,0)+IF(BD21=17,AI21,0)+IF(BD22=17,AI22,0)+IF(BD23=17,AI23,0)+IF(BD24=17,AI24,0)+IF(BD25=17,AI25,0)</f>
        <v>0</v>
      </c>
      <c r="BM22" s="43">
        <f>IF(BD6=17,AK6,0)+IF(BD7=17,AK7,0)+IF(BD8=17,AK8,0)+IF(BD9=17,AK9,0)+IF(BD10=17,AK10,0)+IF(BD11=17,AK11,0)+IF(BD12=17,AK12,0)+IF(BD13=17,AK13,0)+IF(BD14=17,AK14,0)+IF(BD15=17,AK15,0)+IF(BD16=17,AK16,0)+IF(BD17=17,AK17,0)+IF(BD18=17,AK18,0)+IF(BD19=17,AK19,0)+IF(BD20=17,AK20,0)+IF(BD21=17,AK21,0)+IF(BD22=17,AK22,0)+IF(BD23=17,AK23,0)+IF(BD24=17,AK24,0)+IF(BD25=17,AK25,0)</f>
        <v>17</v>
      </c>
      <c r="BN22" s="43">
        <f>IF(BD6=17,AM6,0)+IF(BD7=17,AM7,0)+IF(BD8=17,AM8,0)+IF(BD9=17,AM9,0)+IF(BD10=17,AM10,0)+IF(BD11=17,AM11,0)+IF(BD12=17,AM12,0)+IF(BD13=17,AM13,0)+IF(BD14=17,AM14,0)+IF(BD15=17,AM15,0)+IF(BD16=17,AM16,0)+IF(BD17=17,AM17,0)+IF(BD18=17,AM18,0)+IF(BD19=17,AM19,0)+IF(BD20=17,AM20,0)+IF(BD21=17,AM21,0)+IF(BD22=17,AM22,0)+IF(BD23=17,AM23,0)+IF(BD24=17,AM24,0)+IF(BD25=17,AM25,0)</f>
        <v>4</v>
      </c>
      <c r="BO22" s="43">
        <f>IF(BD6=17,AO6,0)+IF(BD7=17,AO7,0)+IF(BD8=17,AO8,0)+IF(BD9=17,AO9,0)+IF(BD10=17,AO10,0)+IF(BD11=17,AO11,0)+IF(BD12=17,AO12,0)+IF(BD13=17,AO13,0)+IF(BD14=17,AO14,0)+IF(BD15=17,AO15,0)+IF(BD16=17,AO16,0)+IF(BD17=17,AO17,0)+IF(BD18=17,AO18,0)+IF(BD19=17,AO19,0)+IF(BD20=17,AO20,0)+IF(BD21=17,AO21,0)+IF(BD22=17,AO22,0)+IF(BD23=17,AO23,0)+IF(BD24=17,AO24,0)+IF(BD25=17,AO25,0)</f>
        <v>6</v>
      </c>
      <c r="BP22" s="43">
        <f>IF(BD6=17,AQ6,0)+IF(BD7=17,AQ7,0)+IF(BD8=17,AQ8,0)+IF(BD9=17,AQ9,0)+IF(BD10=17,AQ10,0)+IF(BD11=17,AQ11,0)+IF(BD12=17,AQ12,0)+IF(BD13=17,AQ13,0)+IF(BD14=17,AQ14,0)+IF(BD15=17,AQ15,0)+IF(BD16=17,AQ16,0)+IF(BD17=17,AQ17,0)+IF(BD18=17,AQ18,0)+IF(BD19=17,AQ19,0)+IF(BD20=17,AQ20,0)+IF(BD21=17,AQ21,0)+IF(BD22=17,AQ22,0)+IF(BD23=17,AQ23,0)+IF(BD24=17,AQ24,0)+IF(BD25=17,AQ25,0)</f>
        <v>7</v>
      </c>
      <c r="BQ22" s="43">
        <f>IF(BD6=17,AT6,0)+IF(BD7=17,AT7,0)+IF(BD8=17,AT8,0)+IF(BD9=17,AT9,0)+IF(BD10=17,AT10,0)+IF(BD11=17,AT11,0)+IF(BD12=17,AT12,0)+IF(BD13=17,AT13,0)+IF(BD14=17,AT14,0)+IF(BD15=17,AT15,0)+IF(BD16=17,AT16,0)+IF(BD17=17,AT17,0)+IF(BD18=17,AT18,0)+IF(BD19=17,AT19,0)+IF(BD20=17,AT20,0)+IF(BD21=17,AT21,0)+IF(BD22=17,AT22,0)+IF(BD23=17,AT23,0)+IF(BD24=17,AT24,0)+IF(BD25=17,AT25,0)</f>
        <v>116</v>
      </c>
      <c r="BR22" s="43">
        <f>IF(BD6=17,AW6,0)+IF(BD7=17,AW7,0)+IF(BD8=17,AW8,0)+IF(BD9=17,AW9,0)+IF(BD10=17,AW10,0)+IF(BD11=17,AW11,0)+IF(BD12=17,AW12,0)+IF(BD13=17,AW13,0)+IF(BD14=17,AW14,0)+IF(BD15=17,AW15,0)+IF(BD16=17,AW16,0)+IF(BD17=17,AW17,0)+IF(BD18=17,AW18,0)+IF(BD19=17,AW19,0)+IF(BD20=17,AW20,0)+IF(BD21=17,AW21,0)+IF(BD22=17,AW22,0)+IF(BD23=17,AW23,0)+IF(BD24=17,AW24,0)+IF(BD25=17,AW25,0)</f>
        <v>119</v>
      </c>
      <c r="BS22" s="44">
        <f>IF(BD6=17,AZ6,0)+IF(BD7=17,AZ7,0)+IF(BD8=17,AZ8,0)+IF(BD9=17,AZ9,0)+IF(BD10=17,AZ10,0)+IF(BD11=17,AZ11,0)+IF(BD12=17,AZ12,0)+IF(BD13=17,AZ13,0)+IF(BD14=17,AZ14,0)+IF(BD15=17,AZ15,0)+IF(BD16=17,AZ16,0)+IF(BD17=17,AZ17,0)+IF(BD18=17,AZ18,0)+IF(BD19=17,AZ19,0)+IF(BD20=17,AZ20,0)+IF(BD21=17,AZ21,0)+IF(BD22=17,AZ22,0)+IF(BD23=17,AZ23,0)+IF(BD24=17,AZ24,0)+IF(BD25=17,AZ25,0)</f>
        <v>18</v>
      </c>
    </row>
    <row r="23" spans="1:71" x14ac:dyDescent="0.15">
      <c r="A23" s="43" t="str">
        <f>[2]DB!E23</f>
        <v>Anderup</v>
      </c>
      <c r="B23" s="43" t="str">
        <f>[2]DB!F23</f>
        <v>Laplace</v>
      </c>
      <c r="C23" s="43">
        <f>[2]DB!G23</f>
        <v>9</v>
      </c>
      <c r="D23" s="43">
        <f>[2]DB!H23</f>
        <v>5</v>
      </c>
      <c r="E23" s="43" t="str">
        <f>[2]DB!I23</f>
        <v>Nemelig</v>
      </c>
      <c r="F23" s="43" t="str">
        <f>[2]DB!J23</f>
        <v>Zico</v>
      </c>
      <c r="G23" s="43">
        <f>'2. Division'!V47</f>
        <v>7</v>
      </c>
      <c r="H23" s="43">
        <f>'2. Division'!AB47</f>
        <v>5</v>
      </c>
      <c r="I23" s="43" t="str">
        <f>'[1]Program - 2. Division'!A41</f>
        <v>Fox</v>
      </c>
      <c r="J23" s="44" t="str">
        <f>'[1]Program - 2. Division'!C41</f>
        <v>Zico</v>
      </c>
      <c r="K23" s="45" t="str">
        <f>[2]DB!K23</f>
        <v>Stoke</v>
      </c>
      <c r="L23" s="43">
        <f>[2]DB!L23</f>
        <v>54</v>
      </c>
      <c r="M23" s="43">
        <f>[2]DB!N23</f>
        <v>0</v>
      </c>
      <c r="N23" s="43">
        <f>IF(OR(M23=1,Rækker!AJ7="Disket",DB!V23&gt;5),1,0)</f>
        <v>0</v>
      </c>
      <c r="O23" s="43">
        <f>[2]DB!P23</f>
        <v>0</v>
      </c>
      <c r="P23" s="43">
        <f>IF(OR(O23=1,Rækker!AJ7="Udmeldt"),1,0)</f>
        <v>0</v>
      </c>
      <c r="Q23" s="43">
        <f>[2]DB!S23</f>
        <v>0</v>
      </c>
      <c r="R23" s="43">
        <f>IF(Rækker!AJ7="Res",1,0)</f>
        <v>0</v>
      </c>
      <c r="S23" s="43">
        <f t="shared" si="1"/>
        <v>0</v>
      </c>
      <c r="T23" s="43">
        <f>[2]DB!V23</f>
        <v>0</v>
      </c>
      <c r="U23" s="43">
        <f>IF(Rækker!AJ7="MR",1,0)</f>
        <v>0</v>
      </c>
      <c r="V23" s="43">
        <f t="shared" si="2"/>
        <v>0</v>
      </c>
      <c r="W23" s="44" t="str">
        <f t="shared" si="3"/>
        <v/>
      </c>
      <c r="X23" s="45" t="str">
        <f>[2]DB!BF23</f>
        <v>Tynde</v>
      </c>
      <c r="Y23" s="43">
        <f>IF(X23=K6,L6,0)+IF(X23=K7,L7,0)+IF(X23=K8,L8,0)+IF(X23=K9,L9,0)+IF(X23=K10,L10,0)+IF(X23=K11,L11,0)+IF(X23=K12,L12,0)+IF(X23=K13,L13,0)+IF(X23=K14,L14,0)+IF(X23=K15,L15,0)+IF(X23=K16,L16,0)+IF(X23=K17,L17,0)+IF(X23=K18,L18,0)+IF(X23=K19,L19,0)+IF(X23=K20,L20,0)+IF(X23=K21,L21,0)+IF(X23=K22,L22,0)+IF(X23=K23,L23,0)+IF(X23=K24,L24,0)+IF(X23=K25,L25,0)</f>
        <v>56</v>
      </c>
      <c r="Z23" s="43">
        <f>[2]DB!BI23</f>
        <v>0</v>
      </c>
      <c r="AA23" s="43">
        <f>IF(X23=K6,N6,0)+IF(X23=K7,N7,0)+IF(X23=K8,N8,0)+IF(X23=K9,N9,0)+IF(X23=K10,N10,0)+IF(X23=K11,N11,0)+IF(X23=K12,N12,0)+IF(X23=K13,N13,0)+IF(X23=K14,N14,0)+IF(X23=K15,N15,0)+IF(X23=K16,N16,0)+IF(X23=K17,N17,0)+IF(X23=K18,N18,0)+IF(X23=K19,N19,0)+IF(X23=K20,N20,0)+IF(X23=K21,N21,0)+IF(X23=K22,N22,0)+IF(X23=K23,N23,0)+IF(X23=K24,N24,0)+IF(X23=K25,N25,0)</f>
        <v>0</v>
      </c>
      <c r="AB23" s="43">
        <f>[2]DB!BJ23</f>
        <v>0</v>
      </c>
      <c r="AC23" s="43">
        <f>IF(X23=K6,P6,0)+IF(X23=K7,P7,0)+IF(X23=K8,P8,0)+IF(X23=K9,P9,0)+IF(X23=K10,P10,0)+IF(X23=K11,P11,0)+IF(X23=K12,P12,0)+IF(X23=K13,P13,0)+IF(X23=K14,P14,0)+IF(X23=K15,P15,0)+IF(X23=K16,P16,0)+IF(X23=K17,P17,0)+IF(X23=K18,P18,0)+IF(X23=K19,P19,0)+IF(X23=K20,P20,0)+IF(X23=K21,P21,0)+IF(X23=K22,P22,0)+IF(X23=K23,P23,0)+IF(X23=K24,P24,0)+IF(X23=K25,P25,0)</f>
        <v>0</v>
      </c>
      <c r="AD23" s="43">
        <f>[2]DB!BK23</f>
        <v>0</v>
      </c>
      <c r="AE23" s="43">
        <f>IF(X23=K6,R6,0)+IF(X23=K7,R7,0)+IF(X23=K8,R8,0)+IF(X23=K9,R9,0)+IF(X23=K10,R10,0)+IF(X23=K11,R11,0)+IF(X23=K12,R12,0)+IF(X23=K13,R13,0)+IF(X23=K14,R14,0)+IF(X23=K15,R15,0)+IF(X23=K16,R16,0)+IF(X23=K17,R17,0)+IF(X23=K18,R18,0)+IF(X23=K19,R19,0)+IF(X23=K20,R20,0)+IF(X23=K21,R21,0)+IF(X23=K22,R22,0)+IF(X23=K23,R23,0)+IF(X23=K24,R24,0)+IF(X23=K25,R25,0)</f>
        <v>0</v>
      </c>
      <c r="AF23" s="43">
        <f t="shared" si="4"/>
        <v>0</v>
      </c>
      <c r="AG23" s="43">
        <f>[2]DB!BL23</f>
        <v>0</v>
      </c>
      <c r="AH23" s="43">
        <f>IF(X23=K6,U6,0)+IF(X23=K7,U7,0)+IF(X23=K8,U8,0)+IF(X23=K9,U9,0)+IF(X23=K10,U10,0)+IF(X23=K11,U11,0)+IF(X23=K12,U12,0)+IF(X23=K13,U13,0)+IF(X23=K14,U14,0)+IF(X23=K15,U15,0)+IF(X23=K16,U16,0)+IF(X23=K17,U17,0)+IF(X23=K18,U18,0)+IF(X23=K19,U19,0)+IF(X23=K20,U20,0)+IF(X23=K21,U21,0)+IF(X23=K22,U22,0)+IF(X23=K23,U23,0)+IF(X23=K24,U24,0)+IF(X23=K25,U25,0)</f>
        <v>0</v>
      </c>
      <c r="AI23" s="43">
        <f>IF(X23=K6,V6,0)+IF(X23=K7,V7,0)+IF(X23=K8,V8,0)+IF(X23=K9,V9,0)+IF(X23=K10,V10,0)+IF(X23=K11,V11,0)+IF(X23=K12,V12,0)+IF(X23=K13,V13,0)+IF(X23=K14,V14,0)+IF(X23=K15,V15,0)+IF(X23=K16,V16,0)+IF(X23=K17,V17,0)+IF(X23=K18,V18,0)+IF(X23=K19,V19,0)+IF(X23=K20,V20,0)+IF(X23=K21,V21,0)+IF(X23=K22,V22,0)+IF(X23=K23,V23,0)+IF(X23=K24,V24,0)+IF(X23=K25,V25,0)</f>
        <v>0</v>
      </c>
      <c r="AJ23" s="43">
        <f>[2]DB!BM23</f>
        <v>16</v>
      </c>
      <c r="AK23" s="43">
        <f t="shared" si="5"/>
        <v>17</v>
      </c>
      <c r="AL23" s="43">
        <f>[2]DB!BN23</f>
        <v>3</v>
      </c>
      <c r="AM23" s="43">
        <f t="shared" si="6"/>
        <v>3</v>
      </c>
      <c r="AN23" s="43">
        <f>[2]DB!BO23</f>
        <v>5</v>
      </c>
      <c r="AO23" s="43">
        <f t="shared" si="7"/>
        <v>5</v>
      </c>
      <c r="AP23" s="43">
        <f>[2]DB!BP23</f>
        <v>8</v>
      </c>
      <c r="AQ23" s="43">
        <f t="shared" si="8"/>
        <v>9</v>
      </c>
      <c r="AR23" s="43">
        <f>[2]DB!BQ23</f>
        <v>102</v>
      </c>
      <c r="AS23" s="43">
        <f>IF(X23=E6,G6,0)+IF(X23=E7,G7,0)+IF(X23=E8,G8,0)+IF(X23=E9,G9,0)+IF(X23=E10,G10,0)+IF(X23=E11,G11,0)+IF(X23=E12,G12,0)+IF(X23=E13,G13,0)+IF(X23=E14,G14,0)+IF(X23=E15,G15,0)+IF(X23=F6,H6,0)+IF(X23=F7,H7,0)+IF(X23=F8,H8,0)+IF(X23=F9,H9,0)+IF(X23=F10,H10,0)+IF(X23=F11,H11,0)+IF(X23=F12,H12,0)+IF(X23=F13,H13,0)+IF(X23=F14,H14,0)+IF(X23=F15,H15,0)</f>
        <v>7</v>
      </c>
      <c r="AT23" s="43">
        <f t="shared" si="0"/>
        <v>109</v>
      </c>
      <c r="AU23" s="43">
        <f>[2]DB!BR23</f>
        <v>109</v>
      </c>
      <c r="AV23" s="43">
        <f>IF(X23=E6,H6,0)+IF(X23=E7,H7,0)+IF(X23=E8,H8,0)+IF(X23=E9,H9,0)+IF(X23=E10,H10,0)+IF(X23=E11,H11,0)+IF(X23=E12,H12,0)+IF(X23=E13,H13,0)+IF(X23=E14,H14,0)+IF(X23=E15,H15,0)+IF(X23=F6,G6,0)+IF(X23=F7,G7,0)+IF(X23=F8,G8,0)+IF(X23=F9,G9,0)+IF(X23=F10,G10,0)+IF(X23=F11,G11,0)+IF(X23=F12,G12,0)+IF(X23=F13,G13,0)+IF(X23=F14,G14,0)+IF(X23=F15,G15,0)</f>
        <v>8</v>
      </c>
      <c r="AW23" s="43">
        <f t="shared" si="9"/>
        <v>117</v>
      </c>
      <c r="AX23" s="43">
        <f>[2]DB!BS23</f>
        <v>14</v>
      </c>
      <c r="AY23" s="43">
        <f t="shared" si="10"/>
        <v>0</v>
      </c>
      <c r="AZ23" s="43">
        <f t="shared" si="11"/>
        <v>14</v>
      </c>
      <c r="BA23" s="43">
        <f>[2]DB!BE23</f>
        <v>18</v>
      </c>
      <c r="BB23" s="43">
        <f>RANK(BC23,BC6:BC25,0)</f>
        <v>20</v>
      </c>
      <c r="BC23" s="43">
        <f t="shared" si="12"/>
        <v>150783</v>
      </c>
      <c r="BD23" s="44">
        <f>IF(BB23=BB6,IF(Y23&gt;Y6,1,0),0)+IF(BB23=BB7,IF(Y23&gt;Y7,1,0),0)+IF(BB23=BB8,IF(Y23&gt;Y8,1,0),0)+IF(BB23=BB9,IF(Y23&gt;Y9,1,0),0)+IF(BB23=BB10,IF(Y23&gt;Y10,1,0),0)+IF(BB23=BB11,IF(Y23&gt;Y11,1,0),0)+IF(BB23=BB12,IF(Y23&gt;Y12,1,0),0)+IF(BB23=BB13,IF(Y23&gt;Y13,1,0),0)+IF(BB23=BB14,IF(Y23&gt;Y14,1,0),0)+IF(BB23=BB15,IF(Y23&gt;Y15,1,0),0)+IF(BB23=BB16,IF(Y23&gt;Y16,1,0),0)+IF(BB23=BB17,IF(Y23&gt;Y17,1,0),0)+IF(BB23=BB18,IF(Y23&gt;Y18,1,0),0)+IF(BB23=BB19,IF(Y23&gt;Y19,1,0),0)+IF(BB23=BB20,IF(Y23&gt;Y20,1,0),0)+IF(BB23=BB21,IF(Y23&gt;Y21,1,0),0)+IF(BB23=BB22,IF(Y23&gt;Y22,1,0),0)+IF(BB23=BB23,IF(Y23&gt;Y23,1,0),0)+IF(BB23=BB24,IF(Y23&gt;Y24,1,0),0)+IF(BB23=BB25,IF(Y23&gt;Y25,1,0),0)+BB23</f>
        <v>20</v>
      </c>
      <c r="BE23" s="45">
        <f>IF(BD6=18,BB6,0)+IF(BD7=18,BB7,0)+IF(BD8=18,BB8,0)+IF(BD9=18,BB9,0)+IF(BD10=18,BB10,0)+IF(BD11=18,BB11,0)+IF(BD12=18,BB12,0)+IF(BD13=18,BB13,0)+IF(BD14=18,BB14,0)+IF(BD15=18,BB15,0)+IF(BD16=18,BB16,0)+IF(BD17=18,BB17,0)+IF(BD18=18,BB18,0)+IF(BD19=18,BB19,0)+IF(BD20=18,BB20,0)+IF(BD21=18,BB21,0)+IF(BD22=18,BB22,0)+IF(BD23=18,BB23,0)+IF(BD24=18,BB24,0)+IF(BD25=18,BB25,0)</f>
        <v>18</v>
      </c>
      <c r="BF23" s="43" t="str">
        <f>IF(BD6=18,X6,IF(BD7=18,X7,IF(BD8=18,X8,IF(BD9=18,X9,IF(BD10=18,X10,IF(BD11=18,X11,IF(BD12=18,X12,IF(BD13=18,X13,BG23))))))))</f>
        <v>Steam</v>
      </c>
      <c r="BG23" s="43" t="str">
        <f>IF(BD14=18,X14,IF(BD15=18,X15,IF(BD16=18,X16,IF(BD17=18,X17,IF(BD18=18,X18,IF(BD19=18,X19,IF(BD20=18,X20,IF(BD21=18,X21,BH23))))))))</f>
        <v>Steam</v>
      </c>
      <c r="BH23" s="43" t="str">
        <f>IF(BD22=18,X22,IF(BD23=18,X23,IF(BD24=18,X24,X25)))</f>
        <v>Steam</v>
      </c>
      <c r="BI23" s="43">
        <f>IF(BD6=18,AA6,0)+IF(BD7=18,AA7,0)+IF(BD8=18,AA8,0)+IF(BD9=18,AA9,0)+IF(BD10=18,AA10,0)+IF(BD11=18,AA11,0)+IF(BD12=18,AA12,0)+IF(BD13=18,AA13,0)+IF(BD14=18,AA14,0)+IF(BD15=18,AA15,0)+IF(BD16=18,AA16,0)+IF(BD17=18,AA17,0)+IF(BD18=18,AA18,0)+IF(BD19=18,AA19,0)+IF(BD20=18,AA20,0)+IF(BD21=18,AA21,0)+IF(BD22=18,AA22,0)+IF(BD23=18,AA23,0)+IF(BD24=18,AA24,0)+IF(BD25=18,AA25,0)</f>
        <v>0</v>
      </c>
      <c r="BJ23" s="43">
        <f>IF(BD6=18,AC6,0)+IF(BD7=18,AC7,0)+IF(BD8=18,AC8,0)+IF(BD9=18,AC9,0)+IF(BD10=18,AC10,0)+IF(BD11=18,AC11,0)+IF(BD12=18,AC12,0)+IF(BD13=18,AC13,0)+IF(BD14=18,AC14,0)+IF(BD15=18,AC15,0)+IF(BD16=18,AC16,0)+IF(BD17=18,AC17,0)+IF(BD18=18,AC18,0)+IF(BD19=18,AC19,0)+IF(BD20=18,AC20,0)+IF(BD21=18,AC21,0)+IF(BD22=18,AC22,0)+IF(BD23=18,AC23,0)+IF(BD24=18,AC24,0)+IF(BD25=18,AC25,0)</f>
        <v>0</v>
      </c>
      <c r="BK23" s="43">
        <f>IF(BD6=18,AF6,0)+IF(BD7=18,AF7,0)+IF(BD8=18,AF8,0)+IF(BD9=18,AF9,0)+IF(BD10=18,AF10,0)+IF(BD11=18,AF11,0)+IF(BD12=18,AF12,0)+IF(BD13=18,AF13,0)+IF(BD14=18,AF14,0)+IF(BD15=18,AF15,0)+IF(BD16=18,AF16,0)+IF(BD17=18,AF17,0)+IF(BD18=18,AF18,0)+IF(BD19=18,AF19,0)+IF(BD20=18,AF20,0)+IF(BD21=18,AF21,0)+IF(BD22=18,AF22,0)+IF(BD23=18,AF23,0)+IF(BD24=18,AF24,0)+IF(BD25=18,AF25,0)</f>
        <v>0</v>
      </c>
      <c r="BL23" s="43">
        <f>IF(BD6=18,AI6,0)+IF(BD7=18,AI7,0)+IF(BD8=18,AI8,0)+IF(BD9=18,AI9,0)+IF(BD10=18,AI10,0)+IF(BD11=18,AI11,0)+IF(BD12=18,AI12,0)+IF(BD13=18,AI13,0)+IF(BD14=18,AI14,0)+IF(BD15=18,AI15,0)+IF(BD16=18,AI16,0)+IF(BD17=18,AI17,0)+IF(BD18=18,AI18,0)+IF(BD19=18,AI19,0)+IF(BD20=18,AI20,0)+IF(BD21=18,AI21,0)+IF(BD22=18,AI22,0)+IF(BD23=18,AI23,0)+IF(BD24=18,AI24,0)+IF(BD25=18,AI25,0)</f>
        <v>0</v>
      </c>
      <c r="BM23" s="43">
        <f>IF(BD6=18,AK6,0)+IF(BD7=18,AK7,0)+IF(BD8=18,AK8,0)+IF(BD9=18,AK9,0)+IF(BD10=18,AK10,0)+IF(BD11=18,AK11,0)+IF(BD12=18,AK12,0)+IF(BD13=18,AK13,0)+IF(BD14=18,AK14,0)+IF(BD15=18,AK15,0)+IF(BD16=18,AK16,0)+IF(BD17=18,AK17,0)+IF(BD18=18,AK18,0)+IF(BD19=18,AK19,0)+IF(BD20=18,AK20,0)+IF(BD21=18,AK21,0)+IF(BD22=18,AK22,0)+IF(BD23=18,AK23,0)+IF(BD24=18,AK24,0)+IF(BD25=18,AK25,0)</f>
        <v>17</v>
      </c>
      <c r="BN23" s="43">
        <f>IF(BD6=18,AM6,0)+IF(BD7=18,AM7,0)+IF(BD8=18,AM8,0)+IF(BD9=18,AM9,0)+IF(BD10=18,AM10,0)+IF(BD11=18,AM11,0)+IF(BD12=18,AM12,0)+IF(BD13=18,AM13,0)+IF(BD14=18,AM14,0)+IF(BD15=18,AM15,0)+IF(BD16=18,AM16,0)+IF(BD17=18,AM17,0)+IF(BD18=18,AM18,0)+IF(BD19=18,AM19,0)+IF(BD20=18,AM20,0)+IF(BD21=18,AM21,0)+IF(BD22=18,AM22,0)+IF(BD23=18,AM23,0)+IF(BD24=18,AM24,0)+IF(BD25=18,AM25,0)</f>
        <v>4</v>
      </c>
      <c r="BO23" s="43">
        <f>IF(BD6=18,AO6,0)+IF(BD7=18,AO7,0)+IF(BD8=18,AO8,0)+IF(BD9=18,AO9,0)+IF(BD10=18,AO10,0)+IF(BD11=18,AO11,0)+IF(BD12=18,AO12,0)+IF(BD13=18,AO13,0)+IF(BD14=18,AO14,0)+IF(BD15=18,AO15,0)+IF(BD16=18,AO16,0)+IF(BD17=18,AO17,0)+IF(BD18=18,AO18,0)+IF(BD19=18,AO19,0)+IF(BD20=18,AO20,0)+IF(BD21=18,AO21,0)+IF(BD22=18,AO22,0)+IF(BD23=18,AO23,0)+IF(BD24=18,AO24,0)+IF(BD25=18,AO25,0)</f>
        <v>4</v>
      </c>
      <c r="BP23" s="43">
        <f>IF(BD6=18,AQ6,0)+IF(BD7=18,AQ7,0)+IF(BD8=18,AQ8,0)+IF(BD9=18,AQ9,0)+IF(BD10=18,AQ10,0)+IF(BD11=18,AQ11,0)+IF(BD12=18,AQ12,0)+IF(BD13=18,AQ13,0)+IF(BD14=18,AQ14,0)+IF(BD15=18,AQ15,0)+IF(BD16=18,AQ16,0)+IF(BD17=18,AQ17,0)+IF(BD18=18,AQ18,0)+IF(BD19=18,AQ19,0)+IF(BD20=18,AQ20,0)+IF(BD21=18,AQ21,0)+IF(BD22=18,AQ22,0)+IF(BD23=18,AQ23,0)+IF(BD24=18,AQ24,0)+IF(BD25=18,AQ25,0)</f>
        <v>9</v>
      </c>
      <c r="BQ23" s="43">
        <f>IF(BD6=18,AT6,0)+IF(BD7=18,AT7,0)+IF(BD8=18,AT8,0)+IF(BD9=18,AT9,0)+IF(BD10=18,AT10,0)+IF(BD11=18,AT11,0)+IF(BD12=18,AT12,0)+IF(BD13=18,AT13,0)+IF(BD14=18,AT14,0)+IF(BD15=18,AT15,0)+IF(BD16=18,AT16,0)+IF(BD17=18,AT17,0)+IF(BD18=18,AT18,0)+IF(BD19=18,AT19,0)+IF(BD20=18,AT20,0)+IF(BD21=18,AT21,0)+IF(BD22=18,AT22,0)+IF(BD23=18,AT23,0)+IF(BD24=18,AT24,0)+IF(BD25=18,AT25,0)</f>
        <v>106</v>
      </c>
      <c r="BR23" s="43">
        <f>IF(BD6=18,AW6,0)+IF(BD7=18,AW7,0)+IF(BD8=18,AW8,0)+IF(BD9=18,AW9,0)+IF(BD10=18,AW10,0)+IF(BD11=18,AW11,0)+IF(BD12=18,AW12,0)+IF(BD13=18,AW13,0)+IF(BD14=18,AW14,0)+IF(BD15=18,AW15,0)+IF(BD16=18,AW16,0)+IF(BD17=18,AW17,0)+IF(BD18=18,AW18,0)+IF(BD19=18,AW19,0)+IF(BD20=18,AW20,0)+IF(BD21=18,AW21,0)+IF(BD22=18,AW22,0)+IF(BD23=18,AW23,0)+IF(BD24=18,AW24,0)+IF(BD25=18,AW25,0)</f>
        <v>115</v>
      </c>
      <c r="BS23" s="44">
        <f>IF(BD6=18,AZ6,0)+IF(BD7=18,AZ7,0)+IF(BD8=18,AZ8,0)+IF(BD9=18,AZ9,0)+IF(BD10=18,AZ10,0)+IF(BD11=18,AZ11,0)+IF(BD12=18,AZ12,0)+IF(BD13=18,AZ13,0)+IF(BD14=18,AZ14,0)+IF(BD15=18,AZ15,0)+IF(BD16=18,AZ16,0)+IF(BD17=18,AZ17,0)+IF(BD18=18,AZ18,0)+IF(BD19=18,AZ19,0)+IF(BD20=18,AZ20,0)+IF(BD21=18,AZ21,0)+IF(BD22=18,AZ22,0)+IF(BD23=18,AZ23,0)+IF(BD24=18,AZ24,0)+IF(BD25=18,AZ25,0)</f>
        <v>16</v>
      </c>
    </row>
    <row r="24" spans="1:71" x14ac:dyDescent="0.15">
      <c r="A24" s="43" t="str">
        <f>[2]DB!E24</f>
        <v>Nemelig</v>
      </c>
      <c r="B24" s="43" t="str">
        <f>[2]DB!F24</f>
        <v>Fox</v>
      </c>
      <c r="C24" s="43">
        <f>[2]DB!G24</f>
        <v>8</v>
      </c>
      <c r="D24" s="43">
        <f>[2]DB!H24</f>
        <v>5</v>
      </c>
      <c r="E24" s="43" t="str">
        <f>[2]DB!I24</f>
        <v>Livpool</v>
      </c>
      <c r="F24" s="43" t="str">
        <f>[2]DB!J24</f>
        <v>Kailua</v>
      </c>
      <c r="G24" s="43">
        <f>'2. Division'!AH47</f>
        <v>8</v>
      </c>
      <c r="H24" s="43">
        <f>'2. Division'!AN47</f>
        <v>7</v>
      </c>
      <c r="I24" s="43" t="str">
        <f>'[1]Program - 2. Division'!A42</f>
        <v>Lions</v>
      </c>
      <c r="J24" s="44" t="str">
        <f>'[1]Program - 2. Division'!C42</f>
        <v>Kailua</v>
      </c>
      <c r="K24" s="45" t="str">
        <f>[2]DB!K24</f>
        <v>Tynde</v>
      </c>
      <c r="L24" s="43">
        <f>[2]DB!L24</f>
        <v>56</v>
      </c>
      <c r="M24" s="43">
        <f>[2]DB!N24</f>
        <v>0</v>
      </c>
      <c r="N24" s="43">
        <f>IF(OR(M24=1,Rækker!AL7="Disket",DB!V24&gt;5),1,0)</f>
        <v>0</v>
      </c>
      <c r="O24" s="43">
        <f>[2]DB!P24</f>
        <v>0</v>
      </c>
      <c r="P24" s="43">
        <f>IF(OR(O24=1,Rækker!AL7="Udmeldt"),1,0)</f>
        <v>0</v>
      </c>
      <c r="Q24" s="43">
        <f>[2]DB!S24</f>
        <v>0</v>
      </c>
      <c r="R24" s="43">
        <f>IF(Rækker!AL7="Res",1,0)</f>
        <v>0</v>
      </c>
      <c r="S24" s="43">
        <f t="shared" si="1"/>
        <v>0</v>
      </c>
      <c r="T24" s="43">
        <f>[2]DB!V24</f>
        <v>0</v>
      </c>
      <c r="U24" s="43">
        <f>IF(Rækker!AL7="MR",1,0)</f>
        <v>0</v>
      </c>
      <c r="V24" s="43">
        <f t="shared" si="2"/>
        <v>0</v>
      </c>
      <c r="W24" s="44" t="str">
        <f t="shared" si="3"/>
        <v/>
      </c>
      <c r="X24" s="45" t="str">
        <f>[2]DB!BF24</f>
        <v>Murer</v>
      </c>
      <c r="Y24" s="43">
        <f>IF(X24=K6,L6,0)+IF(X24=K7,L7,0)+IF(X24=K8,L8,0)+IF(X24=K9,L9,0)+IF(X24=K10,L10,0)+IF(X24=K11,L11,0)+IF(X24=K12,L12,0)+IF(X24=K13,L13,0)+IF(X24=K14,L14,0)+IF(X24=K15,L15,0)+IF(X24=K16,L16,0)+IF(X24=K17,L17,0)+IF(X24=K18,L18,0)+IF(X24=K19,L19,0)+IF(X24=K20,L20,0)+IF(X24=K21,L21,0)+IF(X24=K22,L22,0)+IF(X24=K23,L23,0)+IF(X24=K24,L24,0)+IF(X24=K25,L25,0)</f>
        <v>41</v>
      </c>
      <c r="Z24" s="43">
        <f>[2]DB!BI24</f>
        <v>0</v>
      </c>
      <c r="AA24" s="43">
        <f>IF(X24=K6,N6,0)+IF(X24=K7,N7,0)+IF(X24=K8,N8,0)+IF(X24=K9,N9,0)+IF(X24=K10,N10,0)+IF(X24=K11,N11,0)+IF(X24=K12,N12,0)+IF(X24=K13,N13,0)+IF(X24=K14,N14,0)+IF(X24=K15,N15,0)+IF(X24=K16,N16,0)+IF(X24=K17,N17,0)+IF(X24=K18,N18,0)+IF(X24=K19,N19,0)+IF(X24=K20,N20,0)+IF(X24=K21,N21,0)+IF(X24=K22,N22,0)+IF(X24=K23,N23,0)+IF(X24=K24,N24,0)+IF(X24=K25,N25,0)</f>
        <v>0</v>
      </c>
      <c r="AB24" s="43">
        <f>[2]DB!BJ24</f>
        <v>0</v>
      </c>
      <c r="AC24" s="43">
        <f>IF(X24=K6,P6,0)+IF(X24=K7,P7,0)+IF(X24=K8,P8,0)+IF(X24=K9,P9,0)+IF(X24=K10,P10,0)+IF(X24=K11,P11,0)+IF(X24=K12,P12,0)+IF(X24=K13,P13,0)+IF(X24=K14,P14,0)+IF(X24=K15,P15,0)+IF(X24=K16,P16,0)+IF(X24=K17,P17,0)+IF(X24=K18,P18,0)+IF(X24=K19,P19,0)+IF(X24=K20,P20,0)+IF(X24=K21,P21,0)+IF(X24=K22,P22,0)+IF(X24=K23,P23,0)+IF(X24=K24,P24,0)+IF(X24=K25,P25,0)</f>
        <v>0</v>
      </c>
      <c r="AD24" s="43">
        <f>[2]DB!BK24</f>
        <v>0</v>
      </c>
      <c r="AE24" s="43">
        <f>IF(X24=K6,R6,0)+IF(X24=K7,R7,0)+IF(X24=K8,R8,0)+IF(X24=K9,R9,0)+IF(X24=K10,R10,0)+IF(X24=K11,R11,0)+IF(X24=K12,R12,0)+IF(X24=K13,R13,0)+IF(X24=K14,R14,0)+IF(X24=K15,R15,0)+IF(X24=K16,R16,0)+IF(X24=K17,R17,0)+IF(X24=K18,R18,0)+IF(X24=K19,R19,0)+IF(X24=K20,R20,0)+IF(X24=K21,R21,0)+IF(X24=K22,R22,0)+IF(X24=K23,R23,0)+IF(X24=K24,R24,0)+IF(X24=K25,R25,0)</f>
        <v>0</v>
      </c>
      <c r="AF24" s="43">
        <f t="shared" si="4"/>
        <v>0</v>
      </c>
      <c r="AG24" s="43">
        <f>[2]DB!BL24</f>
        <v>0</v>
      </c>
      <c r="AH24" s="43">
        <f>IF(X24=K6,U6,0)+IF(X24=K7,U7,0)+IF(X24=K8,U8,0)+IF(X24=K9,U9,0)+IF(X24=K10,U10,0)+IF(X24=K11,U11,0)+IF(X24=K12,U12,0)+IF(X24=K13,U13,0)+IF(X24=K14,U14,0)+IF(X24=K15,U15,0)+IF(X24=K16,U16,0)+IF(X24=K17,U17,0)+IF(X24=K18,U18,0)+IF(X24=K19,U19,0)+IF(X24=K20,U20,0)+IF(X24=K21,U21,0)+IF(X24=K22,U22,0)+IF(X24=K23,U23,0)+IF(X24=K24,U24,0)+IF(X24=K25,U25,0)</f>
        <v>0</v>
      </c>
      <c r="AI24" s="43">
        <f>IF(X24=K6,V6,0)+IF(X24=K7,V7,0)+IF(X24=K8,V8,0)+IF(X24=K9,V9,0)+IF(X24=K10,V10,0)+IF(X24=K11,V11,0)+IF(X24=K12,V12,0)+IF(X24=K13,V13,0)+IF(X24=K14,V14,0)+IF(X24=K15,V15,0)+IF(X24=K16,V16,0)+IF(X24=K17,V17,0)+IF(X24=K18,V18,0)+IF(X24=K19,V19,0)+IF(X24=K20,V20,0)+IF(X24=K21,V21,0)+IF(X24=K22,V22,0)+IF(X24=K23,V23,0)+IF(X24=K24,V24,0)+IF(X24=K25,V25,0)</f>
        <v>0</v>
      </c>
      <c r="AJ24" s="43">
        <f>[2]DB!BM24</f>
        <v>16</v>
      </c>
      <c r="AK24" s="43">
        <f t="shared" si="5"/>
        <v>17</v>
      </c>
      <c r="AL24" s="43">
        <f>[2]DB!BN24</f>
        <v>3</v>
      </c>
      <c r="AM24" s="43">
        <f t="shared" si="6"/>
        <v>3</v>
      </c>
      <c r="AN24" s="43">
        <f>[2]DB!BO24</f>
        <v>5</v>
      </c>
      <c r="AO24" s="43">
        <f t="shared" si="7"/>
        <v>6</v>
      </c>
      <c r="AP24" s="43">
        <f>[2]DB!BP24</f>
        <v>8</v>
      </c>
      <c r="AQ24" s="43">
        <f t="shared" si="8"/>
        <v>8</v>
      </c>
      <c r="AR24" s="43">
        <f>[2]DB!BQ24</f>
        <v>99</v>
      </c>
      <c r="AS24" s="43">
        <f>IF(X24=E6,G6,0)+IF(X24=E7,G7,0)+IF(X24=E8,G8,0)+IF(X24=E9,G9,0)+IF(X24=E10,G10,0)+IF(X24=E11,G11,0)+IF(X24=E12,G12,0)+IF(X24=E13,G13,0)+IF(X24=E14,G14,0)+IF(X24=E15,G15,0)+IF(X24=F6,H6,0)+IF(X24=F7,H7,0)+IF(X24=F8,H8,0)+IF(X24=F9,H9,0)+IF(X24=F10,H10,0)+IF(X24=F11,H11,0)+IF(X24=F12,H12,0)+IF(X24=F13,H13,0)+IF(X24=F14,H14,0)+IF(X24=F15,H15,0)</f>
        <v>7</v>
      </c>
      <c r="AT24" s="43">
        <f t="shared" si="0"/>
        <v>106</v>
      </c>
      <c r="AU24" s="43">
        <f>[2]DB!BR24</f>
        <v>106</v>
      </c>
      <c r="AV24" s="43">
        <f>IF(X24=E6,H6,0)+IF(X24=E7,H7,0)+IF(X24=E8,H8,0)+IF(X24=E9,H9,0)+IF(X24=E10,H10,0)+IF(X24=E11,H11,0)+IF(X24=E12,H12,0)+IF(X24=E13,H13,0)+IF(X24=E14,H14,0)+IF(X24=E15,H15,0)+IF(X24=F6,G6,0)+IF(X24=F7,G7,0)+IF(X24=F8,G8,0)+IF(X24=F9,G9,0)+IF(X24=F10,G10,0)+IF(X24=F11,G11,0)+IF(X24=F12,G12,0)+IF(X24=F13,G13,0)+IF(X24=F14,G14,0)+IF(X24=F15,G15,0)</f>
        <v>7</v>
      </c>
      <c r="AW24" s="43">
        <f t="shared" si="9"/>
        <v>113</v>
      </c>
      <c r="AX24" s="43">
        <f>[2]DB!BS24</f>
        <v>14</v>
      </c>
      <c r="AY24" s="43">
        <f t="shared" si="10"/>
        <v>1</v>
      </c>
      <c r="AZ24" s="43">
        <f t="shared" si="11"/>
        <v>15</v>
      </c>
      <c r="BA24" s="43">
        <f>[2]DB!BE24</f>
        <v>19</v>
      </c>
      <c r="BB24" s="43">
        <f>RANK(BC24,BC6:BC25,0)</f>
        <v>19</v>
      </c>
      <c r="BC24" s="43">
        <f t="shared" si="12"/>
        <v>160487</v>
      </c>
      <c r="BD24" s="44">
        <f>IF(BB24=BB6,IF(Y24&gt;Y6,1,0),0)+IF(BB24=BB7,IF(Y24&gt;Y7,1,0),0)+IF(BB24=BB8,IF(Y24&gt;Y8,1,0),0)+IF(BB24=BB9,IF(Y24&gt;Y9,1,0),0)+IF(BB24=BB10,IF(Y24&gt;Y10,1,0),0)+IF(BB24=BB11,IF(Y24&gt;Y11,1,0),0)+IF(BB24=BB12,IF(Y24&gt;Y12,1,0),0)+IF(BB24=BB13,IF(Y24&gt;Y13,1,0),0)+IF(BB24=BB14,IF(Y24&gt;Y14,1,0),0)+IF(BB24=BB15,IF(Y24&gt;Y15,1,0),0)+IF(BB24=BB16,IF(Y24&gt;Y16,1,0),0)+IF(BB24=BB17,IF(Y24&gt;Y17,1,0),0)+IF(BB24=BB18,IF(Y24&gt;Y18,1,0),0)+IF(BB24=BB19,IF(Y24&gt;Y19,1,0),0)+IF(BB24=BB20,IF(Y24&gt;Y20,1,0),0)+IF(BB24=BB21,IF(Y24&gt;Y21,1,0),0)+IF(BB24=BB22,IF(Y24&gt;Y22,1,0),0)+IF(BB24=BB23,IF(Y24&gt;Y23,1,0),0)+IF(BB24=BB24,IF(Y24&gt;Y24,1,0),0)+IF(BB24=BB25,IF(Y24&gt;Y25,1,0),0)+BB24</f>
        <v>19</v>
      </c>
      <c r="BE24" s="45">
        <f>IF(BD6=19,BB6,0)+IF(BD7=19,BB7,0)+IF(BD8=19,BB8,0)+IF(BD9=19,BB9,0)+IF(BD10=19,BB10,0)+IF(BD11=19,BB11,0)+IF(BD12=19,BB12,0)+IF(BD13=19,BB13,0)+IF(BD14=19,BB14,0)+IF(BD15=19,BB15,0)+IF(BD16=19,BB16,0)+IF(BD17=19,BB17,0)+IF(BD18=19,BB18,0)+IF(BD19=19,BB19,0)+IF(BD20=19,BB20,0)+IF(BD21=19,BB21,0)+IF(BD22=19,BB22,0)+IF(BD23=19,BB23,0)+IF(BD24=19,BB24,0)+IF(BD25=19,BB25,0)</f>
        <v>19</v>
      </c>
      <c r="BF24" s="43" t="str">
        <f>IF(BD6=19,X6,IF(BD7=19,X7,IF(BD8=19,X8,IF(BD9=19,X9,IF(BD10=19,X10,IF(BD11=19,X11,IF(BD12=19,X12,IF(BD13=19,X13,BG24))))))))</f>
        <v>Murer</v>
      </c>
      <c r="BG24" s="43" t="str">
        <f>IF(BD14=19,X14,IF(BD15=19,X15,IF(BD16=19,X16,IF(BD17=19,X17,IF(BD18=19,X18,IF(BD19=19,X19,IF(BD20=19,X20,IF(BD21=19,X21,BH24))))))))</f>
        <v>Murer</v>
      </c>
      <c r="BH24" s="43" t="str">
        <f>IF(BD22=19,X22,IF(BD23=19,X23,IF(BD24=19,X24,X25)))</f>
        <v>Murer</v>
      </c>
      <c r="BI24" s="43">
        <f>IF(BD6=19,AA6,0)+IF(BD7=19,AA7,0)+IF(BD8=19,AA8,0)+IF(BD9=19,AA9,0)+IF(BD10=19,AA10,0)+IF(BD11=19,AA11,0)+IF(BD12=19,AA12,0)+IF(BD13=19,AA13,0)+IF(BD14=19,AA14,0)+IF(BD15=19,AA15,0)+IF(BD16=19,AA16,0)+IF(BD17=19,AA17,0)+IF(BD18=19,AA18,0)+IF(BD19=19,AA19,0)+IF(BD20=19,AA20,0)+IF(BD21=19,AA21,0)+IF(BD22=19,AA22,0)+IF(BD23=19,AA23,0)+IF(BD24=19,AA24,0)+IF(BD25=19,AA25,0)</f>
        <v>0</v>
      </c>
      <c r="BJ24" s="43">
        <f>IF(BD6=19,AC6,0)+IF(BD7=19,AC7,0)+IF(BD8=19,AC8,0)+IF(BD9=19,AC9,0)+IF(BD10=19,AC10,0)+IF(BD11=19,AC11,0)+IF(BD12=19,AC12,0)+IF(BD13=19,AC13,0)+IF(BD14=19,AC14,0)+IF(BD15=19,AC15,0)+IF(BD16=19,AC16,0)+IF(BD17=19,AC17,0)+IF(BD18=19,AC18,0)+IF(BD19=19,AC19,0)+IF(BD20=19,AC20,0)+IF(BD21=19,AC21,0)+IF(BD22=19,AC22,0)+IF(BD23=19,AC23,0)+IF(BD24=19,AC24,0)+IF(BD25=19,AC25,0)</f>
        <v>0</v>
      </c>
      <c r="BK24" s="43">
        <f>IF(BD6=19,AF6,0)+IF(BD7=19,AF7,0)+IF(BD8=19,AF8,0)+IF(BD9=19,AF9,0)+IF(BD10=19,AF10,0)+IF(BD11=19,AF11,0)+IF(BD12=19,AF12,0)+IF(BD13=19,AF13,0)+IF(BD14=19,AF14,0)+IF(BD15=19,AF15,0)+IF(BD16=19,AF16,0)+IF(BD17=19,AF17,0)+IF(BD18=19,AF18,0)+IF(BD19=19,AF19,0)+IF(BD20=19,AF20,0)+IF(BD21=19,AF21,0)+IF(BD22=19,AF22,0)+IF(BD23=19,AF23,0)+IF(BD24=19,AF24,0)+IF(BD25=19,AF25,0)</f>
        <v>0</v>
      </c>
      <c r="BL24" s="43">
        <f>IF(BD6=19,AI6,0)+IF(BD7=19,AI7,0)+IF(BD8=19,AI8,0)+IF(BD9=19,AI9,0)+IF(BD10=19,AI10,0)+IF(BD11=19,AI11,0)+IF(BD12=19,AI12,0)+IF(BD13=19,AI13,0)+IF(BD14=19,AI14,0)+IF(BD15=19,AI15,0)+IF(BD16=19,AI16,0)+IF(BD17=19,AI17,0)+IF(BD18=19,AI18,0)+IF(BD19=19,AI19,0)+IF(BD20=19,AI20,0)+IF(BD21=19,AI21,0)+IF(BD22=19,AI22,0)+IF(BD23=19,AI23,0)+IF(BD24=19,AI24,0)+IF(BD25=19,AI25,0)</f>
        <v>0</v>
      </c>
      <c r="BM24" s="43">
        <f>IF(BD6=19,AK6,0)+IF(BD7=19,AK7,0)+IF(BD8=19,AK8,0)+IF(BD9=19,AK9,0)+IF(BD10=19,AK10,0)+IF(BD11=19,AK11,0)+IF(BD12=19,AK12,0)+IF(BD13=19,AK13,0)+IF(BD14=19,AK14,0)+IF(BD15=19,AK15,0)+IF(BD16=19,AK16,0)+IF(BD17=19,AK17,0)+IF(BD18=19,AK18,0)+IF(BD19=19,AK19,0)+IF(BD20=19,AK20,0)+IF(BD21=19,AK21,0)+IF(BD22=19,AK22,0)+IF(BD23=19,AK23,0)+IF(BD24=19,AK24,0)+IF(BD25=19,AK25,0)</f>
        <v>17</v>
      </c>
      <c r="BN24" s="43">
        <f>IF(BD6=19,AM6,0)+IF(BD7=19,AM7,0)+IF(BD8=19,AM8,0)+IF(BD9=19,AM9,0)+IF(BD10=19,AM10,0)+IF(BD11=19,AM11,0)+IF(BD12=19,AM12,0)+IF(BD13=19,AM13,0)+IF(BD14=19,AM14,0)+IF(BD15=19,AM15,0)+IF(BD16=19,AM16,0)+IF(BD17=19,AM17,0)+IF(BD18=19,AM18,0)+IF(BD19=19,AM19,0)+IF(BD20=19,AM20,0)+IF(BD21=19,AM21,0)+IF(BD22=19,AM22,0)+IF(BD23=19,AM23,0)+IF(BD24=19,AM24,0)+IF(BD25=19,AM25,0)</f>
        <v>3</v>
      </c>
      <c r="BO24" s="43">
        <f>IF(BD6=19,AO6,0)+IF(BD7=19,AO7,0)+IF(BD8=19,AO8,0)+IF(BD9=19,AO9,0)+IF(BD10=19,AO10,0)+IF(BD11=19,AO11,0)+IF(BD12=19,AO12,0)+IF(BD13=19,AO13,0)+IF(BD14=19,AO14,0)+IF(BD15=19,AO15,0)+IF(BD16=19,AO16,0)+IF(BD17=19,AO17,0)+IF(BD18=19,AO18,0)+IF(BD19=19,AO19,0)+IF(BD20=19,AO20,0)+IF(BD21=19,AO21,0)+IF(BD22=19,AO22,0)+IF(BD23=19,AO23,0)+IF(BD24=19,AO24,0)+IF(BD25=19,AO25,0)</f>
        <v>6</v>
      </c>
      <c r="BP24" s="43">
        <f>IF(BD6=19,AQ6,0)+IF(BD7=19,AQ7,0)+IF(BD8=19,AQ8,0)+IF(BD9=19,AQ9,0)+IF(BD10=19,AQ10,0)+IF(BD11=19,AQ11,0)+IF(BD12=19,AQ12,0)+IF(BD13=19,AQ13,0)+IF(BD14=19,AQ14,0)+IF(BD15=19,AQ15,0)+IF(BD16=19,AQ16,0)+IF(BD17=19,AQ17,0)+IF(BD18=19,AQ18,0)+IF(BD19=19,AQ19,0)+IF(BD20=19,AQ20,0)+IF(BD21=19,AQ21,0)+IF(BD22=19,AQ22,0)+IF(BD23=19,AQ23,0)+IF(BD24=19,AQ24,0)+IF(BD25=19,AQ25,0)</f>
        <v>8</v>
      </c>
      <c r="BQ24" s="43">
        <f>IF(BD6=19,AT6,0)+IF(BD7=19,AT7,0)+IF(BD8=19,AT8,0)+IF(BD9=19,AT9,0)+IF(BD10=19,AT10,0)+IF(BD11=19,AT11,0)+IF(BD12=19,AT12,0)+IF(BD13=19,AT13,0)+IF(BD14=19,AT14,0)+IF(BD15=19,AT15,0)+IF(BD16=19,AT16,0)+IF(BD17=19,AT17,0)+IF(BD18=19,AT18,0)+IF(BD19=19,AT19,0)+IF(BD20=19,AT20,0)+IF(BD21=19,AT21,0)+IF(BD22=19,AT22,0)+IF(BD23=19,AT23,0)+IF(BD24=19,AT24,0)+IF(BD25=19,AT25,0)</f>
        <v>106</v>
      </c>
      <c r="BR24" s="43">
        <f>IF(BD6=19,AW6,0)+IF(BD7=19,AW7,0)+IF(BD8=19,AW8,0)+IF(BD9=19,AW9,0)+IF(BD10=19,AW10,0)+IF(BD11=19,AW11,0)+IF(BD12=19,AW12,0)+IF(BD13=19,AW13,0)+IF(BD14=19,AW14,0)+IF(BD15=19,AW15,0)+IF(BD16=19,AW16,0)+IF(BD17=19,AW17,0)+IF(BD18=19,AW18,0)+IF(BD19=19,AW19,0)+IF(BD20=19,AW20,0)+IF(BD21=19,AW21,0)+IF(BD22=19,AW22,0)+IF(BD23=19,AW23,0)+IF(BD24=19,AW24,0)+IF(BD25=19,AW25,0)</f>
        <v>113</v>
      </c>
      <c r="BS24" s="44">
        <f>IF(BD6=19,AZ6,0)+IF(BD7=19,AZ7,0)+IF(BD8=19,AZ8,0)+IF(BD9=19,AZ9,0)+IF(BD10=19,AZ10,0)+IF(BD11=19,AZ11,0)+IF(BD12=19,AZ12,0)+IF(BD13=19,AZ13,0)+IF(BD14=19,AZ14,0)+IF(BD15=19,AZ15,0)+IF(BD16=19,AZ16,0)+IF(BD17=19,AZ17,0)+IF(BD18=19,AZ18,0)+IF(BD19=19,AZ19,0)+IF(BD20=19,AZ20,0)+IF(BD21=19,AZ21,0)+IF(BD22=19,AZ22,0)+IF(BD23=19,AZ23,0)+IF(BD24=19,AZ24,0)+IF(BD25=19,AZ25,0)</f>
        <v>15</v>
      </c>
    </row>
    <row r="25" spans="1:71" x14ac:dyDescent="0.15">
      <c r="A25" s="43" t="str">
        <f>[2]DB!E25</f>
        <v>Cottee</v>
      </c>
      <c r="B25" s="43" t="str">
        <f>[2]DB!F25</f>
        <v>MFP</v>
      </c>
      <c r="C25" s="43">
        <f>[2]DB!G25</f>
        <v>6</v>
      </c>
      <c r="D25" s="43">
        <f>[2]DB!H25</f>
        <v>7</v>
      </c>
      <c r="E25" s="43" t="str">
        <f>[2]DB!I25</f>
        <v>Culopip</v>
      </c>
      <c r="F25" s="43" t="str">
        <f>[2]DB!J25</f>
        <v>Agger</v>
      </c>
      <c r="G25" s="43">
        <f>'2. Division'!AT47</f>
        <v>8</v>
      </c>
      <c r="H25" s="43">
        <f>'2. Division'!AZ47</f>
        <v>6</v>
      </c>
      <c r="I25" s="43" t="str">
        <f>'[1]Program - 2. Division'!A43</f>
        <v>Agger</v>
      </c>
      <c r="J25" s="44" t="str">
        <f>'[1]Program - 2. Division'!C43</f>
        <v>Halvor</v>
      </c>
      <c r="K25" s="45" t="str">
        <f>[2]DB!K25</f>
        <v>United</v>
      </c>
      <c r="L25" s="43">
        <f>[2]DB!L25</f>
        <v>58</v>
      </c>
      <c r="M25" s="43">
        <f>[2]DB!N25</f>
        <v>0</v>
      </c>
      <c r="N25" s="43">
        <f>IF(OR(M25=1,Rækker!AN7="Disket",DB!V25&gt;5),1,0)</f>
        <v>0</v>
      </c>
      <c r="O25" s="43">
        <f>[2]DB!P25</f>
        <v>0</v>
      </c>
      <c r="P25" s="43">
        <f>IF(OR(O25=1,Rækker!AN7="Udmeldt"),1,0)</f>
        <v>0</v>
      </c>
      <c r="Q25" s="43">
        <f>[2]DB!S25</f>
        <v>0</v>
      </c>
      <c r="R25" s="43">
        <f>IF(Rækker!AN7="Res",1,0)</f>
        <v>0</v>
      </c>
      <c r="S25" s="43">
        <f t="shared" si="1"/>
        <v>0</v>
      </c>
      <c r="T25" s="43">
        <f>[2]DB!V25</f>
        <v>0</v>
      </c>
      <c r="U25" s="43">
        <f>IF(Rækker!AN7="MR",1,0)</f>
        <v>0</v>
      </c>
      <c r="V25" s="43">
        <f t="shared" si="2"/>
        <v>0</v>
      </c>
      <c r="W25" s="44" t="str">
        <f t="shared" si="3"/>
        <v/>
      </c>
      <c r="X25" s="45" t="str">
        <f>[2]DB!BF25</f>
        <v>Steam</v>
      </c>
      <c r="Y25" s="43">
        <f>IF(X25=K6,L6,0)+IF(X25=K7,L7,0)+IF(X25=K8,L8,0)+IF(X25=K9,L9,0)+IF(X25=K10,L10,0)+IF(X25=K11,L11,0)+IF(X25=K12,L12,0)+IF(X25=K13,L13,0)+IF(X25=K14,L14,0)+IF(X25=K15,L15,0)+IF(X25=K16,L16,0)+IF(X25=K17,L17,0)+IF(X25=K18,L18,0)+IF(X25=K19,L19,0)+IF(X25=K20,L20,0)+IF(X25=K21,L21,0)+IF(X25=K22,L22,0)+IF(X25=K23,L23,0)+IF(X25=K24,L24,0)+IF(X25=K25,L25,0)</f>
        <v>53</v>
      </c>
      <c r="Z25" s="43">
        <f>[2]DB!BI25</f>
        <v>0</v>
      </c>
      <c r="AA25" s="43">
        <f>IF(X25=K6,N6,0)+IF(X25=K7,N7,0)+IF(X25=K8,N8,0)+IF(X25=K9,N9,0)+IF(X25=K10,N10,0)+IF(X25=K11,N11,0)+IF(X25=K12,N12,0)+IF(X25=K13,N13,0)+IF(X25=K14,N14,0)+IF(X25=K15,N15,0)+IF(X25=K16,N16,0)+IF(X25=K17,N17,0)+IF(X25=K18,N18,0)+IF(X25=K19,N19,0)+IF(X25=K20,N20,0)+IF(X25=K21,N21,0)+IF(X25=K22,N22,0)+IF(X25=K23,N23,0)+IF(X25=K24,N24,0)+IF(X25=K25,N25,0)</f>
        <v>0</v>
      </c>
      <c r="AB25" s="43">
        <f>[2]DB!BJ25</f>
        <v>0</v>
      </c>
      <c r="AC25" s="43">
        <f>IF(X25=K6,P6,0)+IF(X25=K7,P7,0)+IF(X25=K8,P8,0)+IF(X25=K9,P9,0)+IF(X25=K10,P10,0)+IF(X25=K11,P11,0)+IF(X25=K12,P12,0)+IF(X25=K13,P13,0)+IF(X25=K14,P14,0)+IF(X25=K15,P15,0)+IF(X25=K16,P16,0)+IF(X25=K17,P17,0)+IF(X25=K18,P18,0)+IF(X25=K19,P19,0)+IF(X25=K20,P20,0)+IF(X25=K21,P21,0)+IF(X25=K22,P22,0)+IF(X25=K23,P23,0)+IF(X25=K24,P24,0)+IF(X25=K25,P25,0)</f>
        <v>0</v>
      </c>
      <c r="AD25" s="43">
        <f>[2]DB!BK25</f>
        <v>0</v>
      </c>
      <c r="AE25" s="43">
        <f>IF(X25=K6,R6,0)+IF(X25=K7,R7,0)+IF(X25=K8,R8,0)+IF(X25=K9,R9,0)+IF(X25=K10,R10,0)+IF(X25=K11,R11,0)+IF(X25=K12,R12,0)+IF(X25=K13,R13,0)+IF(X25=K14,R14,0)+IF(X25=K15,R15,0)+IF(X25=K16,R16,0)+IF(X25=K17,R17,0)+IF(X25=K18,R18,0)+IF(X25=K19,R19,0)+IF(X25=K20,R20,0)+IF(X25=K21,R21,0)+IF(X25=K22,R22,0)+IF(X25=K23,R23,0)+IF(X25=K24,R24,0)+IF(X25=K25,R25,0)</f>
        <v>0</v>
      </c>
      <c r="AF25" s="43">
        <f t="shared" si="4"/>
        <v>0</v>
      </c>
      <c r="AG25" s="43">
        <f>[2]DB!BL25</f>
        <v>0</v>
      </c>
      <c r="AH25" s="43">
        <f>IF(X25=K6,U6,0)+IF(X25=K7,U7,0)+IF(X25=K8,U8,0)+IF(X25=K9,U9,0)+IF(X25=K10,U10,0)+IF(X25=K11,U11,0)+IF(X25=K12,U12,0)+IF(X25=K13,U13,0)+IF(X25=K14,U14,0)+IF(X25=K15,U15,0)+IF(X25=K16,U16,0)+IF(X25=K17,U17,0)+IF(X25=K18,U18,0)+IF(X25=K19,U19,0)+IF(X25=K20,U20,0)+IF(X25=K21,U21,0)+IF(X25=K22,U22,0)+IF(X25=K23,U23,0)+IF(X25=K24,U24,0)+IF(X25=K25,U25,0)</f>
        <v>0</v>
      </c>
      <c r="AI25" s="43">
        <f>IF(X25=K6,V6,0)+IF(X25=K7,V7,0)+IF(X25=K8,V8,0)+IF(X25=K9,V9,0)+IF(X25=K10,V10,0)+IF(X25=K11,V11,0)+IF(X25=K12,V12,0)+IF(X25=K13,V13,0)+IF(X25=K14,V14,0)+IF(X25=K15,V15,0)+IF(X25=K16,V16,0)+IF(X25=K17,V17,0)+IF(X25=K18,V18,0)+IF(X25=K19,V19,0)+IF(X25=K20,V20,0)+IF(X25=K21,V21,0)+IF(X25=K22,V22,0)+IF(X25=K23,V23,0)+IF(X25=K24,V24,0)+IF(X25=K25,V25,0)</f>
        <v>0</v>
      </c>
      <c r="AJ25" s="43">
        <f>[2]DB!BM25</f>
        <v>16</v>
      </c>
      <c r="AK25" s="43">
        <f t="shared" si="5"/>
        <v>17</v>
      </c>
      <c r="AL25" s="43">
        <f>[2]DB!BN25</f>
        <v>3</v>
      </c>
      <c r="AM25" s="43">
        <f t="shared" si="6"/>
        <v>4</v>
      </c>
      <c r="AN25" s="43">
        <f>[2]DB!BO25</f>
        <v>4</v>
      </c>
      <c r="AO25" s="43">
        <f t="shared" si="7"/>
        <v>4</v>
      </c>
      <c r="AP25" s="43">
        <f>[2]DB!BP25</f>
        <v>9</v>
      </c>
      <c r="AQ25" s="43">
        <f t="shared" si="8"/>
        <v>9</v>
      </c>
      <c r="AR25" s="43">
        <f>[2]DB!BQ25</f>
        <v>99</v>
      </c>
      <c r="AS25" s="43">
        <f>IF(X25=E6,G6,0)+IF(X25=E7,G7,0)+IF(X25=E8,G8,0)+IF(X25=E9,G9,0)+IF(X25=E10,G10,0)+IF(X25=E11,G11,0)+IF(X25=E12,G12,0)+IF(X25=E13,G13,0)+IF(X25=E14,G14,0)+IF(X25=E15,G15,0)+IF(X25=F6,H6,0)+IF(X25=F7,H7,0)+IF(X25=F8,H8,0)+IF(X25=F9,H9,0)+IF(X25=F10,H10,0)+IF(X25=F11,H11,0)+IF(X25=F12,H12,0)+IF(X25=F13,H13,0)+IF(X25=F14,H14,0)+IF(X25=F15,H15,0)</f>
        <v>7</v>
      </c>
      <c r="AT25" s="43">
        <f t="shared" si="0"/>
        <v>106</v>
      </c>
      <c r="AU25" s="43">
        <f>[2]DB!BR25</f>
        <v>109</v>
      </c>
      <c r="AV25" s="43">
        <f>IF(X25=E6,H6,0)+IF(X25=E7,H7,0)+IF(X25=E8,H8,0)+IF(X25=E9,H9,0)+IF(X25=E10,H10,0)+IF(X25=E11,H11,0)+IF(X25=E12,H12,0)+IF(X25=E13,H13,0)+IF(X25=E14,H14,0)+IF(X25=E15,H15,0)+IF(X25=F6,G6,0)+IF(X25=F7,G7,0)+IF(X25=F8,G8,0)+IF(X25=F9,G9,0)+IF(X25=F10,G10,0)+IF(X25=F11,G11,0)+IF(X25=F12,G12,0)+IF(X25=F13,G13,0)+IF(X25=F14,G14,0)+IF(X25=F15,G15,0)</f>
        <v>6</v>
      </c>
      <c r="AW25" s="43">
        <f t="shared" si="9"/>
        <v>115</v>
      </c>
      <c r="AX25" s="43">
        <f>[2]DB!BS25</f>
        <v>13</v>
      </c>
      <c r="AY25" s="43">
        <f t="shared" si="10"/>
        <v>3</v>
      </c>
      <c r="AZ25" s="43">
        <f t="shared" si="11"/>
        <v>16</v>
      </c>
      <c r="BA25" s="43">
        <f>[2]DB!BE25</f>
        <v>20</v>
      </c>
      <c r="BB25" s="43">
        <f>RANK(BC25,BC6:BC25,0)</f>
        <v>18</v>
      </c>
      <c r="BC25" s="43">
        <f t="shared" si="12"/>
        <v>170485</v>
      </c>
      <c r="BD25" s="44">
        <f>IF(BB25=BB6,IF(Y25&gt;Y6,1,0),0)+IF(BB25=BB7,IF(Y25&gt;Y7,1,0),0)+IF(BB25=BB8,IF(Y25&gt;Y8,1,0),0)+IF(BB25=BB9,IF(Y25&gt;Y9,1,0),0)+IF(BB25=BB10,IF(Y25&gt;Y10,1,0),0)+IF(BB25=BB11,IF(Y25&gt;Y11,1,0),0)+IF(BB25=BB12,IF(Y25&gt;Y12,1,0),0)+IF(BB25=BB13,IF(Y25&gt;Y13,1,0),0)+IF(BB25=BB14,IF(Y25&gt;Y14,1,0),0)+IF(BB25=BB15,IF(Y25&gt;Y15,1,0),0)+IF(BB25=BB16,IF(Y25&gt;Y16,1,0),0)+IF(BB25=BB17,IF(Y25&gt;Y17,1,0),0)+IF(BB25=BB18,IF(Y25&gt;Y18,1,0),0)+IF(BB25=BB19,IF(Y25&gt;Y19,1,0),0)+IF(BB25=BB20,IF(Y25&gt;Y20,1,0),0)+IF(BB25=BB21,IF(Y25&gt;Y21,1,0),0)+IF(BB25=BB22,IF(Y25&gt;Y22,1,0),0)+IF(BB25=BB23,IF(Y25&gt;Y23,1,0),0)+IF(BB25=BB24,IF(Y25&gt;Y24,1,0),0)+IF(BB25=BB25,IF(Y25&gt;Y25,1,0),0)+BB25</f>
        <v>18</v>
      </c>
      <c r="BE25" s="45">
        <f>IF(BD6=20,BB6,0)+IF(BD7=20,BB7,0)+IF(BD8=20,BB8,0)+IF(BD9=20,BB9,0)+IF(BD10=20,BB10,0)+IF(BD11=20,BB11,0)+IF(BD12=20,BB12,0)+IF(BD13=20,BB13,0)+IF(BD14=20,BB14,0)+IF(BD15=20,BB15,0)+IF(BD16=20,BB16,0)+IF(BD17=20,BB17,0)+IF(BD18=20,BB18,0)+IF(BD19=20,BB19,0)+IF(BD20=20,BB20,0)+IF(BD21=20,BB21,0)+IF(BD22=20,BB22,0)+IF(BD23=20,BB23,0)+IF(BD24=20,BB24,0)+IF(BD25=20,BB25,0)</f>
        <v>20</v>
      </c>
      <c r="BF25" s="43" t="str">
        <f>IF(BD6=20,X6,IF(BD7=20,X7,IF(BD8=20,X8,IF(BD9=20,X9,IF(BD10=20,X10,IF(BD11=20,X11,IF(BD12=20,X12,IF(BD13=20,X13,BG25))))))))</f>
        <v>Tynde</v>
      </c>
      <c r="BG25" s="43" t="str">
        <f>IF(BD14=20,X14,IF(BD15=20,X15,IF(BD16=20,X16,IF(BD17=20,X17,IF(BD18=20,X18,IF(BD19=20,X19,IF(BD20=20,X20,IF(BD21=20,X21,BH25))))))))</f>
        <v>Tynde</v>
      </c>
      <c r="BH25" s="43" t="str">
        <f>IF(BD22=20,X22,IF(BD23=20,X23,IF(BD24=20,X24,X25)))</f>
        <v>Tynde</v>
      </c>
      <c r="BI25" s="43">
        <f>IF(BD6=20,AA6,0)+IF(BD7=20,AA7,0)+IF(BD8=20,AA8,0)+IF(BD9=20,AA9,0)+IF(BD10=20,AA10,0)+IF(BD11=20,AA11,0)+IF(BD12=20,AA12,0)+IF(BD13=20,AA13,0)+IF(BD14=20,AA14,0)+IF(BD15=20,AA15,0)+IF(BD16=20,AA16,0)+IF(BD17=20,AA17,0)+IF(BD18=20,AA18,0)+IF(BD19=20,AA19,0)+IF(BD20=20,AA20,0)+IF(BD21=20,AA21,0)+IF(BD22=20,AA22,0)+IF(BD23=20,AA23,0)+IF(BD24=20,AA24,0)+IF(BD25=20,AA25,0)</f>
        <v>0</v>
      </c>
      <c r="BJ25" s="43">
        <f>IF(BD6=20,AC6,0)+IF(BD7=20,AC7,0)+IF(BD8=20,AC8,0)+IF(BD9=20,AC9,0)+IF(BD10=20,AC10,0)+IF(BD11=20,AC11,0)+IF(BD12=20,AC12,0)+IF(BD13=20,AC13,0)+IF(BD14=20,AC14,0)+IF(BD15=20,AC15,0)+IF(BD16=20,AC16,0)+IF(BD17=20,AC17,0)+IF(BD18=20,AC18,0)+IF(BD19=20,AC19,0)+IF(BD20=20,AC20,0)+IF(BD21=20,AC21,0)+IF(BD22=20,AC22,0)+IF(BD23=20,AC23,0)+IF(BD24=20,AC24,0)+IF(BD25=20,AC25,0)</f>
        <v>0</v>
      </c>
      <c r="BK25" s="43">
        <f>IF(BD6=20,AF6,0)+IF(BD7=20,AF7,0)+IF(BD8=20,AF8,0)+IF(BD9=20,AF9,0)+IF(BD10=20,AF10,0)+IF(BD11=20,AF11,0)+IF(BD12=20,AF12,0)+IF(BD13=20,AF13,0)+IF(BD14=20,AF14,0)+IF(BD15=20,AF15,0)+IF(BD16=20,AF16,0)+IF(BD17=20,AF17,0)+IF(BD18=20,AF18,0)+IF(BD19=20,AF19,0)+IF(BD20=20,AF20,0)+IF(BD21=20,AF21,0)+IF(BD22=20,AF22,0)+IF(BD23=20,AF23,0)+IF(BD24=20,AF24,0)+IF(BD25=20,AF25,0)</f>
        <v>0</v>
      </c>
      <c r="BL25" s="43">
        <f>IF(BD6=20,AI6,0)+IF(BD7=20,AI7,0)+IF(BD8=20,AI8,0)+IF(BD9=20,AI9,0)+IF(BD10=20,AI10,0)+IF(BD11=20,AI11,0)+IF(BD12=20,AI12,0)+IF(BD13=20,AI13,0)+IF(BD14=20,AI14,0)+IF(BD15=20,AI15,0)+IF(BD16=20,AI16,0)+IF(BD17=20,AI17,0)+IF(BD18=20,AI18,0)+IF(BD19=20,AI19,0)+IF(BD20=20,AI20,0)+IF(BD21=20,AI21,0)+IF(BD22=20,AI22,0)+IF(BD23=20,AI23,0)+IF(BD24=20,AI24,0)+IF(BD25=20,AI25,0)</f>
        <v>0</v>
      </c>
      <c r="BM25" s="43">
        <f>IF(BD6=20,AK6,0)+IF(BD7=20,AK7,0)+IF(BD8=20,AK8,0)+IF(BD9=20,AK9,0)+IF(BD10=20,AK10,0)+IF(BD11=20,AK11,0)+IF(BD12=20,AK12,0)+IF(BD13=20,AK13,0)+IF(BD14=20,AK14,0)+IF(BD15=20,AK15,0)+IF(BD16=20,AK16,0)+IF(BD17=20,AK17,0)+IF(BD18=20,AK18,0)+IF(BD19=20,AK19,0)+IF(BD20=20,AK20,0)+IF(BD21=20,AK21,0)+IF(BD22=20,AK22,0)+IF(BD23=20,AK23,0)+IF(BD24=20,AK24,0)+IF(BD25=20,AK25,0)</f>
        <v>17</v>
      </c>
      <c r="BN25" s="43">
        <f>IF(BD6=20,AM6,0)+IF(BD7=20,AM7,0)+IF(BD8=20,AM8,0)+IF(BD9=20,AM9,0)+IF(BD10=20,AM10,0)+IF(BD11=20,AM11,0)+IF(BD12=20,AM12,0)+IF(BD13=20,AM13,0)+IF(BD14=20,AM14,0)+IF(BD15=20,AM15,0)+IF(BD16=20,AM16,0)+IF(BD17=20,AM17,0)+IF(BD18=20,AM18,0)+IF(BD19=20,AM19,0)+IF(BD20=20,AM20,0)+IF(BD21=20,AM21,0)+IF(BD22=20,AM22,0)+IF(BD23=20,AM23,0)+IF(BD24=20,AM24,0)+IF(BD25=20,AM25,0)</f>
        <v>3</v>
      </c>
      <c r="BO25" s="43">
        <f>IF(BD6=20,AO6,0)+IF(BD7=20,AO7,0)+IF(BD8=20,AO8,0)+IF(BD9=20,AO9,0)+IF(BD10=20,AO10,0)+IF(BD11=20,AO11,0)+IF(BD12=20,AO12,0)+IF(BD13=20,AO13,0)+IF(BD14=20,AO14,0)+IF(BD15=20,AO15,0)+IF(BD16=20,AO16,0)+IF(BD17=20,AO17,0)+IF(BD18=20,AO18,0)+IF(BD19=20,AO19,0)+IF(BD20=20,AO20,0)+IF(BD21=20,AO21,0)+IF(BD22=20,AO22,0)+IF(BD23=20,AO23,0)+IF(BD24=20,AO24,0)+IF(BD25=20,AO25,0)</f>
        <v>5</v>
      </c>
      <c r="BP25" s="43">
        <f>IF(BD6=20,AQ6,0)+IF(BD7=20,AQ7,0)+IF(BD8=20,AQ8,0)+IF(BD9=20,AQ9,0)+IF(BD10=20,AQ10,0)+IF(BD11=20,AQ11,0)+IF(BD12=20,AQ12,0)+IF(BD13=20,AQ13,0)+IF(BD14=20,AQ14,0)+IF(BD15=20,AQ15,0)+IF(BD16=20,AQ16,0)+IF(BD17=20,AQ17,0)+IF(BD18=20,AQ18,0)+IF(BD19=20,AQ19,0)+IF(BD20=20,AQ20,0)+IF(BD21=20,AQ21,0)+IF(BD22=20,AQ22,0)+IF(BD23=20,AQ23,0)+IF(BD24=20,AQ24,0)+IF(BD25=20,AQ25,0)</f>
        <v>9</v>
      </c>
      <c r="BQ25" s="43">
        <f>IF(BD6=20,AT6,0)+IF(BD7=20,AT7,0)+IF(BD8=20,AT8,0)+IF(BD9=20,AT9,0)+IF(BD10=20,AT10,0)+IF(BD11=20,AT11,0)+IF(BD12=20,AT12,0)+IF(BD13=20,AT13,0)+IF(BD14=20,AT14,0)+IF(BD15=20,AT15,0)+IF(BD16=20,AT16,0)+IF(BD17=20,AT17,0)+IF(BD18=20,AT18,0)+IF(BD19=20,AT19,0)+IF(BD20=20,AT20,0)+IF(BD21=20,AT21,0)+IF(BD22=20,AT22,0)+IF(BD23=20,AT23,0)+IF(BD24=20,AT24,0)+IF(BD25=20,AT25,0)</f>
        <v>109</v>
      </c>
      <c r="BR25" s="43">
        <f>IF(BD6=20,AW6,0)+IF(BD7=20,AW7,0)+IF(BD8=20,AW8,0)+IF(BD9=20,AW9,0)+IF(BD10=20,AW10,0)+IF(BD11=20,AW11,0)+IF(BD12=20,AW12,0)+IF(BD13=20,AW13,0)+IF(BD14=20,AW14,0)+IF(BD15=20,AW15,0)+IF(BD16=20,AW16,0)+IF(BD17=20,AW17,0)+IF(BD18=20,AW18,0)+IF(BD19=20,AW19,0)+IF(BD20=20,AW20,0)+IF(BD21=20,AW21,0)+IF(BD22=20,AW22,0)+IF(BD23=20,AW23,0)+IF(BD24=20,AW24,0)+IF(BD25=20,AW25,0)</f>
        <v>117</v>
      </c>
      <c r="BS25" s="44">
        <f>IF(BD6=20,AZ6,0)+IF(BD7=20,AZ7,0)+IF(BD8=20,AZ8,0)+IF(BD9=20,AZ9,0)+IF(BD10=20,AZ10,0)+IF(BD11=20,AZ11,0)+IF(BD12=20,AZ12,0)+IF(BD13=20,AZ13,0)+IF(BD14=20,AZ14,0)+IF(BD15=20,AZ15,0)+IF(BD16=20,AZ16,0)+IF(BD17=20,AZ17,0)+IF(BD18=20,AZ18,0)+IF(BD19=20,AZ19,0)+IF(BD20=20,AZ20,0)+IF(BD21=20,AZ21,0)+IF(BD22=20,AZ22,0)+IF(BD23=20,AZ23,0)+IF(BD24=20,AZ24,0)+IF(BD25=20,AZ25,0)</f>
        <v>14</v>
      </c>
    </row>
    <row r="26" spans="1:71" x14ac:dyDescent="0.15">
      <c r="A26" s="43" t="str">
        <f>[2]DB!E26</f>
        <v>Himbo</v>
      </c>
      <c r="B26" s="43" t="str">
        <f>[2]DB!F26</f>
        <v>Livpool</v>
      </c>
      <c r="C26" s="43">
        <f>[2]DB!G26</f>
        <v>7</v>
      </c>
      <c r="D26" s="43">
        <f>[2]DB!H26</f>
        <v>6</v>
      </c>
      <c r="E26" s="43" t="str">
        <f>[2]DB!I26</f>
        <v>Degnen</v>
      </c>
      <c r="F26" s="43" t="str">
        <f>[2]DB!J26</f>
        <v>Tøfting</v>
      </c>
      <c r="G26" s="43">
        <f>'2. Division'!BF47</f>
        <v>7</v>
      </c>
      <c r="H26" s="43">
        <f>'2. Division'!BL47</f>
        <v>7</v>
      </c>
      <c r="I26" s="43" t="str">
        <f>'[1]Program - 2. Division'!A44</f>
        <v>Degnen</v>
      </c>
      <c r="J26" s="44" t="str">
        <f>'[1]Program - 2. Division'!C44</f>
        <v>IANRUSH</v>
      </c>
      <c r="K26" s="45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45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4"/>
      <c r="BE26" s="45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4"/>
    </row>
    <row r="27" spans="1:71" x14ac:dyDescent="0.15">
      <c r="A27" s="43"/>
      <c r="B27" s="43"/>
      <c r="C27" s="43"/>
      <c r="D27" s="43"/>
      <c r="E27" s="43"/>
      <c r="F27" s="43"/>
      <c r="G27" s="43"/>
      <c r="H27" s="43"/>
      <c r="I27" s="43"/>
      <c r="J27" s="44"/>
      <c r="K27" s="45" t="str">
        <f>[2]DB!K27</f>
        <v>Agger</v>
      </c>
      <c r="L27" s="43">
        <f>[2]DB!L27</f>
        <v>1</v>
      </c>
      <c r="M27" s="43">
        <f>[2]DB!N27</f>
        <v>0</v>
      </c>
      <c r="N27" s="43">
        <f>IF(OR(M27=1,Rækker!B28="Disket",DB!V27&gt;5),1,0)</f>
        <v>0</v>
      </c>
      <c r="O27" s="43">
        <f>[2]DB!P27</f>
        <v>0</v>
      </c>
      <c r="P27" s="43">
        <f>IF(OR(O27=1,Rækker!B28="Udmeldt"),1,0)</f>
        <v>0</v>
      </c>
      <c r="Q27" s="43">
        <f>[2]DB!S27</f>
        <v>0</v>
      </c>
      <c r="R27" s="43">
        <f>IF(Rækker!B28="Res",1,0)</f>
        <v>0</v>
      </c>
      <c r="S27" s="43">
        <f t="shared" si="1"/>
        <v>0</v>
      </c>
      <c r="T27" s="43">
        <f>[2]DB!V27</f>
        <v>0</v>
      </c>
      <c r="U27" s="43">
        <f>IF(Rækker!B28="MR",1,0)</f>
        <v>0</v>
      </c>
      <c r="V27" s="43">
        <f t="shared" si="2"/>
        <v>0</v>
      </c>
      <c r="W27" s="44" t="str">
        <f t="shared" si="3"/>
        <v/>
      </c>
      <c r="X27" s="45" t="str">
        <f>[2]DB!BF27</f>
        <v>Anderup</v>
      </c>
      <c r="Y27" s="43">
        <f>IF(X27=K27,L27,0)+IF(X27=K28,L28,0)+IF(X27=K29,L29,0)+IF(X27=K30,L30,0)+IF(X27=K31,L31,0)+IF(X27=K32,L32,0)+IF(X27=K33,L33,0)+IF(X27=K34,L34,0)+IF(X27=K35,L35,0)+IF(X27=K36,L36,0)+IF(X27=K37,L37,0)+IF(X27=K38,L38,0)+IF(X27=K39,L39,0)+IF(X27=K40,L40,0)+IF(X27=K41,L41,0)+IF(X27=K42,L42,0)+IF(X27=K43,L43,0)+IF(X27=K44,L44,0)+IF(X27=K45,L45,0)+IF(X27=K46,L46,0)</f>
        <v>2</v>
      </c>
      <c r="Z27" s="43">
        <f>[2]DB!BI27</f>
        <v>0</v>
      </c>
      <c r="AA27" s="43">
        <f>IF(X27=K27,N27,0)+IF(X27=K28,N28,0)+IF(X27=K29,N29,0)+IF(X27=K30,N30,0)+IF(X27=K31,N31,0)+IF(X27=K32,N32,0)+IF(X27=K33,N33,0)+IF(X27=K34,N34,0)+IF(X27=K35,N35,0)+IF(X27=K36,N36,0)+IF(X27=K37,N37,0)+IF(X27=K38,N38,0)+IF(X27=K39,N39,0)+IF(X27=K40,N40,0)+IF(X27=K41,N41,0)+IF(X27=K42,N42,0)+IF(X27=K43,N43,0)+IF(X27=K44,N44,0)+IF(X27=K45,N45,0)+IF(X27=K46,N46,0)</f>
        <v>0</v>
      </c>
      <c r="AB27" s="43">
        <f>[2]DB!BJ27</f>
        <v>0</v>
      </c>
      <c r="AC27" s="43">
        <f>IF(X27=K27,P27,0)+IF(X27=K28,P28,0)+IF(X27=K29,P29,0)+IF(X27=K30,P30,0)+IF(X27=K31,P31,0)+IF(X27=K32,P32,0)+IF(X27=K33,P33,0)+IF(X27=K34,P34,0)+IF(X27=K35,P35,0)+IF(X27=K36,P36,0)+IF(X27=K37,P37,0)+IF(X27=K38,P38,0)+IF(X27=K39,P39,0)+IF(X27=K40,P40,0)+IF(X27=K41,P41,0)+IF(X27=K42,P42,0)+IF(X27=K43,P43,0)+IF(X27=K44,P44,0)+IF(X27=K45,P45,0)+IF(X27=K46,P46,0)</f>
        <v>0</v>
      </c>
      <c r="AD27" s="43">
        <f>[2]DB!BK27</f>
        <v>0</v>
      </c>
      <c r="AE27" s="43">
        <f>IF(X27=K27,R27,0)+IF(X27=K28,R28,0)+IF(X27=K29,R29,0)+IF(X27=K30,R30,0)+IF(X27=K31,R31,0)+IF(X27=K32,R32,0)+IF(X27=K33,R33,0)+IF(X27=K34,R34,0)+IF(X27=K35,R35,0)+IF(X27=K36,R36,0)+IF(X27=K37,R37,0)+IF(X27=K38,R38,0)+IF(X27=K39,R39,0)+IF(X27=K40,R40,0)+IF(X27=K41,R41,0)+IF(X27=K42,R42,0)+IF(X27=K43,R43,0)+IF(X27=K44,R44,0)+IF(X27=K45,R45,0)+IF(X27=K46,R46,0)</f>
        <v>0</v>
      </c>
      <c r="AF27" s="43">
        <f t="shared" si="4"/>
        <v>0</v>
      </c>
      <c r="AG27" s="43">
        <f>[2]DB!BL27</f>
        <v>0</v>
      </c>
      <c r="AH27" s="43">
        <f>IF(X27=K27,U27,0)+IF(X27=K28,U28,0)+IF(X27=K29,U29,0)+IF(X27=K30,U30,0)+IF(X27=K31,U31,0)+IF(X27=K32,U32,0)+IF(X27=K33,U33,0)+IF(X27=K34,U34,0)+IF(X27=K35,U35,0)+IF(X27=K36,U36,0)+IF(X27=K37,U37,0)+IF(X27=K38,U38,0)+IF(X27=K39,U39,0)+IF(X27=K40,U40,0)+IF(X27=K41,U41,0)+IF(X27=K42,U42,0)+IF(X27=K43,U43,0)+IF(X27=K44,U44,0)+IF(X27=K45,U45,0)+IF(X27=K46,U46,0)</f>
        <v>0</v>
      </c>
      <c r="AI27" s="43">
        <f>IF(X27=K27,V27,0)+IF(X27=K28,V28,0)+IF(X27=K29,V29,0)+IF(X27=K30,V30,0)+IF(X27=K31,V31,0)+IF(X27=K32,V32,0)+IF(X27=K33,V33,0)+IF(X27=K34,V34,0)+IF(X27=K35,V35,0)+IF(X27=K36,V36,0)+IF(X27=K37,V37,0)+IF(X27=K38,V38,0)+IF(X27=K39,V39,0)+IF(X27=K40,V40,0)+IF(X27=K41,V41,0)+IF(X27=K42,V42,0)+IF(X27=K43,V43,0)+IF(X27=K44,V44,0)+IF(X27=K45,V45,0)+IF(X27=K46,V46,0)</f>
        <v>0</v>
      </c>
      <c r="AJ27" s="43">
        <f>[2]DB!BM27</f>
        <v>16</v>
      </c>
      <c r="AK27" s="43">
        <f t="shared" si="5"/>
        <v>17</v>
      </c>
      <c r="AL27" s="43">
        <f>[2]DB!BN27</f>
        <v>10</v>
      </c>
      <c r="AM27" s="43">
        <f>IF(OR(AA27=1,AC27=1),0,IF(AG27=1,AL27,IF(AS27&gt;AV27,AL27+1,AL27)))</f>
        <v>11</v>
      </c>
      <c r="AN27" s="43">
        <f>[2]DB!BO27</f>
        <v>3</v>
      </c>
      <c r="AO27" s="43">
        <f>IF(OR(AA27=1,AC27=1),0,IF(AG27=1,AN27,IF(AS27=AV27,AN27+1,AN27)))</f>
        <v>3</v>
      </c>
      <c r="AP27" s="43">
        <f>[2]DB!BP27</f>
        <v>3</v>
      </c>
      <c r="AQ27" s="43">
        <f>IF(OR(AA27=1,AC27=1),0,IF(AG27=1,AP27+1,IF(AS27&lt;AV27,AP27+1,AP27)))</f>
        <v>3</v>
      </c>
      <c r="AR27" s="43">
        <f>[2]DB!BQ27</f>
        <v>109</v>
      </c>
      <c r="AS27" s="43">
        <f>IF(X27=E17,G17,0)+IF(X27=E18,G18,0)+IF(X27=E19,G19,0)+IF(X27=E20,G20,0)+IF(X27=E21,G21,0)+IF(X27=E22,G22,0)+IF(X27=E23,G23,0)+IF(X27=E24,G24,0)+IF(X27=E25,G25,0)+IF(X27=E26,G26,0)+IF(X27=F17,H17,0)+IF(X27=F18,H18,0)+IF(X27=F19,H19,0)+IF(X27=F20,H20,0)+IF(X27=F21,H21,0)+IF(X27=F22,H22,0)+IF(X27=F23,H23,0)+IF(X27=F24,H24,0)+IF(X27=F25,H25,0)+IF(X27=F26,H26,0)</f>
        <v>8</v>
      </c>
      <c r="AT27" s="43">
        <f t="shared" ref="AT27:AT46" si="13">IF(OR(AA27=1,AC27=1),0,IF(AH27=1,AR27,AR27+AS27))</f>
        <v>117</v>
      </c>
      <c r="AU27" s="43">
        <f>[2]DB!BR27</f>
        <v>99</v>
      </c>
      <c r="AV27" s="43">
        <f>IF(X27=E17,H17,0)+IF(X27=E18,H18,0)+IF(X27=E19,H19,0)+IF(X27=E20,H20,0)+IF(X27=E21,H21,0)+IF(X27=E22,H22,0)+IF(X27=E23,H23,0)+IF(X27=E24,H24,0)+IF(X27=E25,H25,0)+IF(X27=E26,H26,0)+IF(X27=F17,G17,0)+IF(X27=F18,G18,0)+IF(X27=F19,G19,0)+IF(X27=F20,G20,0)+IF(X27=F21,G21,0)+IF(X27=F22,G22,0)+IF(X27=F23,G23,0)+IF(X27=F24,G24,0)+IF(X27=F25,G25,0)+IF(X27=F26,G26,0)</f>
        <v>7</v>
      </c>
      <c r="AW27" s="43">
        <f t="shared" si="9"/>
        <v>106</v>
      </c>
      <c r="AX27" s="43">
        <f>[2]DB!BS27</f>
        <v>33</v>
      </c>
      <c r="AY27" s="43">
        <f t="shared" si="10"/>
        <v>3</v>
      </c>
      <c r="AZ27" s="43">
        <f t="shared" si="11"/>
        <v>36</v>
      </c>
      <c r="BA27" s="43">
        <f>[2]DB!BE27</f>
        <v>1</v>
      </c>
      <c r="BB27" s="43">
        <f>RANK(BC27,BC27:BC46,0)</f>
        <v>1</v>
      </c>
      <c r="BC27" s="43">
        <f t="shared" si="12"/>
        <v>371594</v>
      </c>
      <c r="BD27" s="44">
        <f>IF(BB27=BB27,IF(Y27&gt;Y27,1,0),0)+IF(BB27=BB28,IF(Y27&gt;Y28,1,0),0)+IF(BB27=BB29,IF(Y27&gt;Y29,1,0),0)+IF(BB27=BB30,IF(Y27&gt;Y30,1,0),0)+IF(BB27=BB31,IF(Y27&gt;Y31,1,0),0)+IF(BB27=BB32,IF(Y27&gt;Y32,1,0),0)+IF(BB27=BB33,IF(Y27&gt;Y33,1,0),0)+IF(BB27=BB34,IF(Y27&gt;Y34,1,0),0)+IF(BB27=BB35,IF(Y27&gt;Y35,1,0),0)+IF(BB27=BB36,IF(Y27&gt;Y36,1,0),0)+IF(BB27=BB37,IF(Y27&gt;Y37,1,0),0)+IF(BB27=BB38,IF(Y27&gt;Y38,1,0),0)+IF(BB27=BB39,IF(Y27&gt;Y39,1,0),0)+IF(BB27=BB40,IF(Y27&gt;Y40,1,0),0)+IF(BB27=BB41,IF(Y27&gt;Y41,1,0),0)+IF(BB27=BB42,IF(Y27&gt;Y42,1,0),0)+IF(BB27=BB43,IF(Y27&gt;Y43,1,0),0)+IF(BB27=BB44,IF(Y27&gt;Y44,1,0),0)+IF(BB27=BB45,IF(Y27&gt;Y45,1,0),0)+IF(BB27=BB46,IF(Y27&gt;Y46,1,0),0)+BB27</f>
        <v>1</v>
      </c>
      <c r="BE27" s="45">
        <f>IF(BD27=1,BB27,0)+IF(BD28=1,BB28,0)+IF(BD29=1,BB29,0)+IF(BD30=1,BB30,0)+IF(BD31=1,BB31,0)+IF(BD32=1,BB32,0)+IF(BD33=1,BB33,0)+IF(BD34=1,BB34,0)+IF(BD35=1,BB35,0)+IF(BD36=1,BB36,0)+IF(BD37=1,BB37,0)+IF(BD38=1,BB38,0)+IF(BD39=1,BB39,0)+IF(BD40=1,BB40,0)+IF(BD41=1,BB41,0)+IF(BD42=1,BB42,0)+IF(BD43=1,BB43,0)+IF(BD44=1,BB44,0)+IF(BD45=1,BB45,0)+IF(BD46=1,BB46,0)</f>
        <v>1</v>
      </c>
      <c r="BF27" s="43" t="str">
        <f>IF(BD27=1,X27,IF(BD28=1,X28,IF(BD29=1,X29,IF(BD30=1,X30,IF(BD31=1,X31,IF(BD32=1,X32,IF(BD33=1,X33,IF(BD34=1,X34,BG27))))))))</f>
        <v>Anderup</v>
      </c>
      <c r="BG27" s="43" t="str">
        <f>IF(BD35=1,X35,IF(BD36=1,X36,IF(BD37=1,X37,IF(BD38=1,X38,IF(BD39=1,X39,IF(BD40=1,X40,IF(BD41=1,X41,IF(BD42=1,X42,BH27))))))))</f>
        <v>Livpool</v>
      </c>
      <c r="BH27" s="43" t="str">
        <f>IF(BD43=1,X43,IF(BD44=1,X44,IF(BD45=1,X45,X46)))</f>
        <v>Livpool</v>
      </c>
      <c r="BI27" s="43">
        <f>IF(BD27=1,AA27,0)+IF(BD28=1,AA28,0)+IF(BD29=1,AA29,0)+IF(BD30=1,AA30,0)+IF(BD31=1,AA31,0)+IF(BD32=1,AA32,0)+IF(BD33=1,AA33,0)+IF(BD34=1,AA34,0)+IF(BD35=1,AA35,0)+IF(BD36=1,AA36,0)+IF(BD37=1,AA37,0)+IF(BD38=1,AA38,0)+IF(BD39=1,AA39,0)+IF(BD40=1,AA40,0)+IF(BD41=1,AA41,0)+IF(BD42=1,AA42,0)+IF(BD43=1,AA43,0)+IF(BD44=1,AA44,0)+IF(BD45=1,AA45,0)+IF(BD46=1,AA46,0)</f>
        <v>0</v>
      </c>
      <c r="BJ27" s="43">
        <f>IF(BD27=1,AC27,0)+IF(BD28=1,AC28,0)+IF(BD29=1,AC29,0)+IF(BD30=1,AC30,0)+IF(BD31=1,AC31,0)+IF(BD32=1,AC32,0)+IF(BD33=1,AC33,0)+IF(BD34=1,AC34,0)+IF(BD35=1,AC35,0)+IF(BD36=1,AC36,0)+IF(BD37=1,AC37,0)+IF(BD38=1,AC38,0)+IF(BD39=1,AC39,0)+IF(BD40=1,AC40,0)+IF(BD41=1,AC41,0)+IF(BD42=1,AC42,0)+IF(BD43=1,AC43,0)+IF(BD44=1,AC44,0)+IF(BD45=1,AC45,0)+IF(BD46=1,AC46,0)</f>
        <v>0</v>
      </c>
      <c r="BK27" s="43">
        <f>IF(BD27=1,AF27,0)+IF(BD28=1,AF28,0)+IF(BD29=1,AF29,0)+IF(BD30=1,AF30,0)+IF(BD31=1,AF31,0)+IF(BD32=1,AF32,0)+IF(BD33=1,AF33,0)+IF(BD34=1,AF34,0)+IF(BD35=1,AF35,0)+IF(BD36=1,AF36,0)+IF(BD37=1,AF37,0)+IF(BD38=1,AF38,0)+IF(BD39=1,AF39,0)+IF(BD40=1,AF40,0)+IF(BD41=1,AF41,0)+IF(BD42=1,AF42,0)+IF(BD43=1,AF43,0)+IF(BD44=1,AF44,0)+IF(BD45=1,AF45,0)+IF(BD46=1,AF46,0)</f>
        <v>0</v>
      </c>
      <c r="BL27" s="43">
        <f>IF(BD27=1,AI27,0)+IF(BD28=1,AI28,0)+IF(BD29=1,AI29,0)+IF(BD30=1,AI30,0)+IF(BD31=1,AI31,0)+IF(BD32=1,AI32,0)+IF(BD33=1,AI33,0)+IF(BD34=1,AI34,0)+IF(BD35=1,AI35,0)+IF(BD36=1,AI36,0)+IF(BD37=1,AI37,0)+IF(BD38=1,AI38,0)+IF(BD39=1,AI39,0)+IF(BD40=1,AI40,0)+IF(BD41=1,AI41,0)+IF(BD42=1,AI42,0)+IF(BD43=1,AI43,0)+IF(BD44=1,AI44,0)+IF(BD45=1,AI45,0)+IF(BD46=1,AI46,0)</f>
        <v>0</v>
      </c>
      <c r="BM27" s="43">
        <f>IF(BD27=1,AK27,0)+IF(BD28=1,AK28,0)+IF(BD29=1,AK29,0)+IF(BD30=1,AK30,0)+IF(BD31=1,AK31,0)+IF(BD32=1,AK32,0)+IF(BD33=1,AK33,0)+IF(BD34=1,AK34,0)+IF(BD35=1,AK35,0)+IF(BD36=1,AK36,0)+IF(BD37=1,AK37,0)+IF(BD38=1,AK38,0)+IF(BD39=1,AK39,0)+IF(BD40=1,AK40,0)+IF(BD41=1,AK41,0)+IF(BD42=1,AK42,0)+IF(BD43=1,AK43,0)+IF(BD44=1,AK44,0)+IF(BD45=1,AK45,0)+IF(BD46=1,AK46,0)</f>
        <v>17</v>
      </c>
      <c r="BN27" s="43">
        <f>IF(BD27=1,AM27,0)+IF(BD28=1,AM28,0)+IF(BD29=1,AM29,0)+IF(BD30=1,AM30,0)+IF(BD31=1,AM31,0)+IF(BD32=1,AM32,0)+IF(BD33=1,AM33,0)+IF(BD34=1,AM34,0)+IF(BD35=1,AM35,0)+IF(BD36=1,AM36,0)+IF(BD37=1,AM37,0)+IF(BD38=1,AM38,0)+IF(BD39=1,AM39,0)+IF(BD40=1,AM40,0)+IF(BD41=1,AM41,0)+IF(BD42=1,AM42,0)+IF(BD43=1,AM43,0)+IF(BD44=1,AM44,0)+IF(BD45=1,AM45,0)+IF(BD46=1,AM46,0)</f>
        <v>11</v>
      </c>
      <c r="BO27" s="43">
        <f>IF(BD27=1,AO27,0)+IF(BD28=1,AO28,0)+IF(BD29=1,AO29,0)+IF(BD30=1,AO30,0)+IF(BD31=1,AO31,0)+IF(BD32=1,AO32,0)+IF(BD33=1,AO33,0)+IF(BD34=1,AO34,0)+IF(BD35=1,AO35,0)+IF(BD36=1,AO36,0)+IF(BD37=1,AO37,0)+IF(BD38=1,AO38,0)+IF(BD39=1,AO39,0)+IF(BD40=1,AO40,0)+IF(BD41=1,AO41,0)+IF(BD42=1,AO42,0)+IF(BD43=1,AO43,0)+IF(BD44=1,AO44,0)+IF(BD45=1,AO45,0)+IF(BD46=1,AO46,0)</f>
        <v>3</v>
      </c>
      <c r="BP27" s="43">
        <f>IF(BD27=1,AQ27,0)+IF(BD28=1,AQ28,0)+IF(BD29=1,AQ29,0)+IF(BD30=1,AQ30,0)+IF(BD31=1,AQ31,0)+IF(BD32=1,AQ32,0)+IF(BD33=1,AQ33,0)+IF(BD34=1,AQ34,0)+IF(BD35=1,AQ35,0)+IF(BD36=1,AQ36,0)+IF(BD37=1,AQ37,0)+IF(BD38=1,AQ38,0)+IF(BD39=1,AQ39,0)+IF(BD40=1,AQ40,0)+IF(BD41=1,AQ41,0)+IF(BD42=1,AQ42,0)+IF(BD43=1,AQ43,0)+IF(BD44=1,AQ44,0)+IF(BD45=1,AQ45,0)+IF(BD46=1,AQ46,0)</f>
        <v>3</v>
      </c>
      <c r="BQ27" s="43">
        <f>IF(BD27=1,AT27,0)+IF(BD28=1,AT28,0)+IF(BD29=1,AT29,0)+IF(BD30=1,AT30,0)+IF(BD31=1,AT31,0)+IF(BD32=1,AT32,0)+IF(BD33=1,AT33,0)+IF(BD34=1,AT34,0)+IF(BD35=1,AT35,0)+IF(BD36=1,AT36,0)+IF(BD37=1,AT37,0)+IF(BD38=1,AT38,0)+IF(BD39=1,AT39,0)+IF(BD40=1,AT40,0)+IF(BD41=1,AT41,0)+IF(BD42=1,AT42,0)+IF(BD43=1,AT43,0)+IF(BD44=1,AT44,0)+IF(BD45=1,AT45,0)+IF(BD46=1,AT46,0)</f>
        <v>117</v>
      </c>
      <c r="BR27" s="43">
        <f>IF(BD27=1,AW27,0)+IF(BD28=1,AW28,0)+IF(BD29=1,AW29,0)+IF(BD30=1,AW30,0)+IF(BD31=1,AW31,0)+IF(BD32=1,AW32,0)+IF(BD33=1,AW33,0)+IF(BD34=1,AW34,0)+IF(BD35=1,AW35,0)+IF(BD36=1,AW36,0)+IF(BD37=1,AW37,0)+IF(BD38=1,AW38,0)+IF(BD39=1,AW39,0)+IF(BD40=1,AW40,0)+IF(BD41=1,AW41,0)+IF(BD42=1,AW42,0)+IF(BD43=1,AW43,0)+IF(BD44=1,AW44,0)+IF(BD45=1,AW45,0)+IF(BD46=1,AW46,0)</f>
        <v>106</v>
      </c>
      <c r="BS27" s="44">
        <f>IF(BD27=1,AZ27,0)+IF(BD28=1,AZ28,0)+IF(BD29=1,AZ29,0)+IF(BD30=1,AZ30,0)+IF(BD31=1,AZ31,0)+IF(BD32=1,AZ32,0)+IF(BD33=1,AZ33,0)+IF(BD34=1,AZ34,0)+IF(BD35=1,AZ35,0)+IF(BD36=1,AZ36,0)+IF(BD37=1,AZ37,0)+IF(BD38=1,AZ38,0)+IF(BD39=1,AZ39,0)+IF(BD40=1,AZ40,0)+IF(BD41=1,AZ41,0)+IF(BD42=1,AZ42,0)+IF(BD43=1,AZ43,0)+IF(BD44=1,AZ44,0)+IF(BD45=1,AZ45,0)+IF(BD46=1,AZ46,0)</f>
        <v>36</v>
      </c>
    </row>
    <row r="28" spans="1:71" x14ac:dyDescent="0.15">
      <c r="A28" s="43" t="str">
        <f>[2]DB!E28</f>
        <v>Søknud</v>
      </c>
      <c r="B28" s="43" t="str">
        <f>[2]DB!F28</f>
        <v>Magpies</v>
      </c>
      <c r="C28" s="43">
        <f>[2]DB!G28</f>
        <v>6</v>
      </c>
      <c r="D28" s="43">
        <f>[2]DB!H28</f>
        <v>4</v>
      </c>
      <c r="E28" s="43" t="str">
        <f>[2]DB!I28</f>
        <v>LUFCMOT</v>
      </c>
      <c r="F28" s="43" t="str">
        <f>[2]DB!J28</f>
        <v>brula</v>
      </c>
      <c r="G28" s="43">
        <f>'3. Division'!J24</f>
        <v>7</v>
      </c>
      <c r="H28" s="43">
        <f>'3. Division'!P24</f>
        <v>7</v>
      </c>
      <c r="I28" s="43" t="str">
        <f>'[3]Endeligt program - 3. Division'!A35</f>
        <v>Sebjoh</v>
      </c>
      <c r="J28" s="44" t="str">
        <f>'[3]Endeligt program - 3. Division'!C35</f>
        <v>brula</v>
      </c>
      <c r="K28" s="45" t="str">
        <f>[2]DB!K28</f>
        <v>Anderup</v>
      </c>
      <c r="L28" s="43">
        <f>[2]DB!L28</f>
        <v>2</v>
      </c>
      <c r="M28" s="43">
        <f>[2]DB!N28</f>
        <v>0</v>
      </c>
      <c r="N28" s="43">
        <f>IF(OR(M28=1,Rækker!D28="Disket",DB!V28&gt;5),1,0)</f>
        <v>0</v>
      </c>
      <c r="O28" s="43">
        <f>[2]DB!P28</f>
        <v>0</v>
      </c>
      <c r="P28" s="43">
        <f>IF(OR(O28=1,Rækker!D28="Udmeldt"),1,0)</f>
        <v>0</v>
      </c>
      <c r="Q28" s="43">
        <f>[2]DB!S28</f>
        <v>0</v>
      </c>
      <c r="R28" s="43">
        <f>IF(Rækker!D28="Res",1,0)</f>
        <v>0</v>
      </c>
      <c r="S28" s="43">
        <f t="shared" si="1"/>
        <v>0</v>
      </c>
      <c r="T28" s="43">
        <f>[2]DB!V28</f>
        <v>0</v>
      </c>
      <c r="U28" s="43">
        <f>IF(Rækker!D28="MR",1,0)</f>
        <v>0</v>
      </c>
      <c r="V28" s="43">
        <f t="shared" si="2"/>
        <v>0</v>
      </c>
      <c r="W28" s="44" t="str">
        <f t="shared" si="3"/>
        <v/>
      </c>
      <c r="X28" s="45" t="str">
        <f>[2]DB!BF28</f>
        <v>Percy</v>
      </c>
      <c r="Y28" s="43">
        <f>IF(X28=K27,L27,0)+IF(X28=K28,L28,0)+IF(X28=K29,L29,0)+IF(X28=K30,L30,0)+IF(X28=K31,L31,0)+IF(X28=K32,L32,0)+IF(X28=K33,L33,0)+IF(X28=K34,L34,0)+IF(X28=K35,L35,0)+IF(X28=K36,L36,0)+IF(X28=K37,L37,0)+IF(X28=K38,L38,0)+IF(X28=K39,L39,0)+IF(X28=K40,L40,0)+IF(X28=K41,L41,0)+IF(X28=K42,L42,0)+IF(X28=K43,L43,0)+IF(X28=K44,L44,0)+IF(X28=K45,L45,0)+IF(X28=K46,L46,0)</f>
        <v>45</v>
      </c>
      <c r="Z28" s="43">
        <f>[2]DB!BI28</f>
        <v>0</v>
      </c>
      <c r="AA28" s="43">
        <f>IF(X28=K27,N27,0)+IF(X28=K28,N28,0)+IF(X28=K29,N29,0)+IF(X28=K30,N30,0)+IF(X28=K31,N31,0)+IF(X28=K32,N32,0)+IF(X28=K33,N33,0)+IF(X28=K34,N34,0)+IF(X28=K35,N35,0)+IF(X28=K36,N36,0)+IF(X28=K37,N37,0)+IF(X28=K38,N38,0)+IF(X28=K39,N39,0)+IF(X28=K40,N40,0)+IF(X28=K41,N41,0)+IF(X28=K42,N42,0)+IF(X28=K43,N43,0)+IF(X28=K44,N44,0)+IF(X28=K45,N45,0)+IF(X28=K46,N46,0)</f>
        <v>0</v>
      </c>
      <c r="AB28" s="43">
        <f>[2]DB!BJ28</f>
        <v>0</v>
      </c>
      <c r="AC28" s="43">
        <f>IF(X28=K27,P27,0)+IF(X28=K28,P28,0)+IF(X28=K29,P29,0)+IF(X28=K30,P30,0)+IF(X28=K31,P31,0)+IF(X28=K32,P32,0)+IF(X28=K33,P33,0)+IF(X28=K34,P34,0)+IF(X28=K35,P35,0)+IF(X28=K36,P36,0)+IF(X28=K37,P37,0)+IF(X28=K38,P38,0)+IF(X28=K39,P39,0)+IF(X28=K40,P40,0)+IF(X28=K41,P41,0)+IF(X28=K42,P42,0)+IF(X28=K43,P43,0)+IF(X28=K44,P44,0)+IF(X28=K45,P45,0)+IF(X28=K46,P46,0)</f>
        <v>0</v>
      </c>
      <c r="AD28" s="43">
        <f>[2]DB!BK28</f>
        <v>0</v>
      </c>
      <c r="AE28" s="43">
        <f>IF(X28=K27,R27,0)+IF(X28=K28,R28,0)+IF(X28=K29,R29,0)+IF(X28=K30,R30,0)+IF(X28=K31,R31,0)+IF(X28=K32,R32,0)+IF(X28=K33,R33,0)+IF(X28=K34,R34,0)+IF(X28=K35,R35,0)+IF(X28=K36,R36,0)+IF(X28=K37,R37,0)+IF(X28=K38,R38,0)+IF(X28=K39,R39,0)+IF(X28=K40,R40,0)+IF(X28=K41,R41,0)+IF(X28=K42,R42,0)+IF(X28=K43,R43,0)+IF(X28=K44,R44,0)+IF(X28=K45,R45,0)+IF(X28=K46,R46,0)</f>
        <v>0</v>
      </c>
      <c r="AF28" s="43">
        <f t="shared" si="4"/>
        <v>0</v>
      </c>
      <c r="AG28" s="43">
        <f>[2]DB!BL28</f>
        <v>0</v>
      </c>
      <c r="AH28" s="43">
        <f>IF(X28=K27,U27,0)+IF(X28=K28,U28,0)+IF(X28=K29,U29,0)+IF(X28=K30,U30,0)+IF(X28=K31,U31,0)+IF(X28=K32,U32,0)+IF(X28=K33,U33,0)+IF(X28=K34,U34,0)+IF(X28=K35,U35,0)+IF(X28=K36,U36,0)+IF(X28=K37,U37,0)+IF(X28=K38,U38,0)+IF(X28=K39,U39,0)+IF(X28=K40,U40,0)+IF(X28=K41,U41,0)+IF(X28=K42,U42,0)+IF(X28=K43,U43,0)+IF(X28=K44,U44,0)+IF(X28=K45,U45,0)+IF(X28=K46,U46,0)</f>
        <v>0</v>
      </c>
      <c r="AI28" s="43">
        <f>IF(X28=K27,V27,0)+IF(X28=K28,V28,0)+IF(X28=K29,V29,0)+IF(X28=K30,V30,0)+IF(X28=K31,V31,0)+IF(X28=K32,V32,0)+IF(X28=K33,V33,0)+IF(X28=K34,V34,0)+IF(X28=K35,V35,0)+IF(X28=K36,V36,0)+IF(X28=K37,V37,0)+IF(X28=K38,V38,0)+IF(X28=K39,V39,0)+IF(X28=K40,V40,0)+IF(X28=K41,V41,0)+IF(X28=K42,V42,0)+IF(X28=K43,V43,0)+IF(X28=K44,V44,0)+IF(X28=K45,V45,0)+IF(X28=K46,V46,0)</f>
        <v>0</v>
      </c>
      <c r="AJ28" s="43">
        <f>[2]DB!BM28</f>
        <v>16</v>
      </c>
      <c r="AK28" s="43">
        <f t="shared" si="5"/>
        <v>17</v>
      </c>
      <c r="AL28" s="43">
        <f>[2]DB!BN28</f>
        <v>6</v>
      </c>
      <c r="AM28" s="43">
        <f t="shared" ref="AM28:AM46" si="14">IF(OR(AA28=1,AC28=1),0,IF(AG28=1,AL28,IF(AS28&gt;AV28,AL28+1,AL28)))</f>
        <v>6</v>
      </c>
      <c r="AN28" s="43">
        <f>[2]DB!BO28</f>
        <v>8</v>
      </c>
      <c r="AO28" s="43">
        <f t="shared" ref="AO28:AO46" si="15">IF(OR(AA28=1,AC28=1),0,IF(AG28=1,AN28,IF(AS28=AV28,AN28+1,AN28)))</f>
        <v>9</v>
      </c>
      <c r="AP28" s="43">
        <f>[2]DB!BP28</f>
        <v>2</v>
      </c>
      <c r="AQ28" s="43">
        <f t="shared" ref="AQ28:AQ46" si="16">IF(OR(AA28=1,AC28=1),0,IF(AG28=1,AP28+1,IF(AS28&lt;AV28,AP28+1,AP28)))</f>
        <v>2</v>
      </c>
      <c r="AR28" s="43">
        <f>[2]DB!BQ28</f>
        <v>107</v>
      </c>
      <c r="AS28" s="43">
        <f>IF(X28=E17,G17,0)+IF(X28=E18,G18,0)+IF(X28=E19,G19,0)+IF(X28=E20,G20,0)+IF(X28=E21,G21,0)+IF(X28=E22,G22,0)+IF(X28=E23,G23,0)+IF(X28=E24,G24,0)+IF(X28=E25,G25,0)+IF(X28=E26,G26,0)+IF(X28=F17,H17,0)+IF(X28=F18,H18,0)+IF(X28=F19,H19,0)+IF(X28=F20,H20,0)+IF(X28=F21,H21,0)+IF(X28=F22,H22,0)+IF(X28=F23,H23,0)+IF(X28=F24,H24,0)+IF(X28=F25,H25,0)+IF(X28=F26,H26,0)</f>
        <v>6</v>
      </c>
      <c r="AT28" s="43">
        <f t="shared" si="13"/>
        <v>113</v>
      </c>
      <c r="AU28" s="43">
        <f>[2]DB!BR28</f>
        <v>102</v>
      </c>
      <c r="AV28" s="43">
        <f>IF(X28=E17,H17,0)+IF(X28=E18,H18,0)+IF(X28=E19,H19,0)+IF(X28=E20,H20,0)+IF(X28=E21,H21,0)+IF(X28=E22,H22,0)+IF(X28=E23,H23,0)+IF(X28=E24,H24,0)+IF(X28=E25,H25,0)+IF(X28=E26,H26,0)+IF(X28=F17,G17,0)+IF(X28=F18,G18,0)+IF(X28=F19,G19,0)+IF(X28=F20,G20,0)+IF(X28=F21,G21,0)+IF(X28=F22,G22,0)+IF(X28=F23,G23,0)+IF(X28=F24,G24,0)+IF(X28=F25,G25,0)+IF(X28=F26,G26,0)</f>
        <v>6</v>
      </c>
      <c r="AW28" s="43">
        <f t="shared" si="9"/>
        <v>108</v>
      </c>
      <c r="AX28" s="43">
        <f>[2]DB!BS28</f>
        <v>26</v>
      </c>
      <c r="AY28" s="43">
        <f t="shared" si="10"/>
        <v>1</v>
      </c>
      <c r="AZ28" s="43">
        <f t="shared" si="11"/>
        <v>27</v>
      </c>
      <c r="BA28" s="43">
        <f>[2]DB!BE28</f>
        <v>2</v>
      </c>
      <c r="BB28" s="43">
        <f>RANK(BC28,BC27:BC46,0)</f>
        <v>2</v>
      </c>
      <c r="BC28" s="43">
        <f t="shared" si="12"/>
        <v>281192</v>
      </c>
      <c r="BD28" s="44">
        <f>IF(BB28=BB27,IF(Y28&gt;Y27,1,0),0)+IF(BB28=BB28,IF(Y28&gt;Y28,1,0),0)+IF(BB28=BB29,IF(Y28&gt;Y29,1,0),0)+IF(BB28=BB30,IF(Y28&gt;Y30,1,0),0)+IF(BB28=BB31,IF(Y28&gt;Y31,1,0),0)+IF(BB28=BB32,IF(Y28&gt;Y32,1,0),0)+IF(BB28=BB33,IF(Y28&gt;Y33,1,0),0)+IF(BB28=BB34,IF(Y28&gt;Y34,1,0),0)+IF(BB28=BB35,IF(Y28&gt;Y35,1,0),0)+IF(BB28=BB36,IF(Y28&gt;Y36,1,0),0)+IF(BB28=BB37,IF(Y28&gt;Y37,1,0),0)+IF(BB28=BB38,IF(Y28&gt;Y38,1,0),0)+IF(BB28=BB39,IF(Y28&gt;Y39,1,0),0)+IF(BB28=BB40,IF(Y28&gt;Y40,1,0),0)+IF(BB28=BB41,IF(Y28&gt;Y41,1,0),0)+IF(BB28=BB42,IF(Y28&gt;Y42,1,0),0)+IF(BB28=BB43,IF(Y28&gt;Y43,1,0),0)+IF(BB28=BB44,IF(Y28&gt;Y44,1,0),0)+IF(BB28=BB45,IF(Y28&gt;Y45,1,0),0)+IF(BB28=BB46,IF(Y28&gt;Y46,1,0),0)+BB28</f>
        <v>2</v>
      </c>
      <c r="BE28" s="45">
        <f>IF(BD27=2,BB27,0)+IF(BD28=2,BB28,0)+IF(BD29=2,BB29,0)+IF(BD30=2,BB30,0)+IF(BD31=2,BB31,0)+IF(BD32=2,BB32,0)+IF(BD33=2,BB33,0)+IF(BD34=2,BB34,0)+IF(BD35=2,BB35,0)+IF(BD36=2,BB36,0)+IF(BD37=2,BB37,0)+IF(BD38=2,BB38,0)+IF(BD39=2,BB39,0)+IF(BD40=2,BB40,0)+IF(BD41=2,BB41,0)+IF(BD42=2,BB42,0)+IF(BD43=2,BB43,0)+IF(BD44=2,BB44,0)+IF(BD45=2,BB45,0)+IF(BD46=2,BB46,0)</f>
        <v>2</v>
      </c>
      <c r="BF28" s="43" t="str">
        <f>IF(BD27=2,X27,IF(BD28=2,X28,IF(BD29=2,X29,IF(BD30=2,X30,IF(BD31=2,X31,IF(BD32=2,X32,IF(BD33=2,X33,IF(BD34=2,X34,BG28))))))))</f>
        <v>Percy</v>
      </c>
      <c r="BG28" s="43" t="str">
        <f>IF(BD35=2,X35,IF(BD36=2,X36,IF(BD37=2,X37,IF(BD38=2,X38,IF(BD39=2,X39,IF(BD40=2,X40,IF(BD41=2,X41,IF(BD42=2,X42,BH28))))))))</f>
        <v>Livpool</v>
      </c>
      <c r="BH28" s="43" t="str">
        <f>IF(BD43=2,X43,IF(BD44=2,X44,IF(BD45=2,X45,X46)))</f>
        <v>Livpool</v>
      </c>
      <c r="BI28" s="43">
        <f>IF(BD27=2,AA27,0)+IF(BD28=2,AA28,0)+IF(BD29=2,AA29,0)+IF(BD30=2,AA30,0)+IF(BD31=2,AA31,0)+IF(BD32=2,AA32,0)+IF(BD33=2,AA33,0)+IF(BD34=2,AA34,0)+IF(BD35=2,AA35,0)+IF(BD36=2,AA36,0)+IF(BD37=2,AA37,0)+IF(BD38=2,AA38,0)+IF(BD39=2,AA39,0)+IF(BD40=2,AA40,0)+IF(BD41=2,AA41,0)+IF(BD42=2,AA42,0)+IF(BD43=2,AA43,0)+IF(BD44=2,AA44,0)+IF(BD45=2,AA45,0)+IF(BD46=2,AA46,0)</f>
        <v>0</v>
      </c>
      <c r="BJ28" s="43">
        <f>IF(BD27=2,AC27,0)+IF(BD28=2,AC28,0)+IF(BD29=2,AC29,0)+IF(BD30=2,AC30,0)+IF(BD31=2,AC31,0)+IF(BD32=2,AC32,0)+IF(BD33=2,AC33,0)+IF(BD34=2,AC34,0)+IF(BD35=2,AC35,0)+IF(BD36=2,AC36,0)+IF(BD37=2,AC37,0)+IF(BD38=2,AC38,0)+IF(BD39=2,AC39,0)+IF(BD40=2,AC40,0)+IF(BD41=2,AC41,0)+IF(BD42=2,AC42,0)+IF(BD43=2,AC43,0)+IF(BD44=2,AC44,0)+IF(BD45=2,AC45,0)+IF(BD46=2,AC46,0)</f>
        <v>0</v>
      </c>
      <c r="BK28" s="43">
        <f>IF(BD27=2,AF27,0)+IF(BD28=2,AF28,0)+IF(BD29=2,AF29,0)+IF(BD30=2,AF30,0)+IF(BD31=2,AF31,0)+IF(BD32=2,AF32,0)+IF(BD33=2,AF33,0)+IF(BD34=2,AF34,0)+IF(BD35=2,AF35,0)+IF(BD36=2,AF36,0)+IF(BD37=2,AF37,0)+IF(BD38=2,AF38,0)+IF(BD39=2,AF39,0)+IF(BD40=2,AF40,0)+IF(BD41=2,AF41,0)+IF(BD42=2,AF42,0)+IF(BD43=2,AF43,0)+IF(BD44=2,AF44,0)+IF(BD45=2,AF45,0)+IF(BD46=2,AF46,0)</f>
        <v>0</v>
      </c>
      <c r="BL28" s="43">
        <f>IF(BD27=2,AI27,0)+IF(BD28=2,AI28,0)+IF(BD29=2,AI29,0)+IF(BD30=2,AI30,0)+IF(BD31=2,AI31,0)+IF(BD32=2,AI32,0)+IF(BD33=2,AI33,0)+IF(BD34=2,AI34,0)+IF(BD35=2,AI35,0)+IF(BD36=2,AI36,0)+IF(BD37=2,AI37,0)+IF(BD38=2,AI38,0)+IF(BD39=2,AI39,0)+IF(BD40=2,AI40,0)+IF(BD41=2,AI41,0)+IF(BD42=2,AI42,0)+IF(BD43=2,AI43,0)+IF(BD44=2,AI44,0)+IF(BD45=2,AI45,0)+IF(BD46=2,AI46,0)</f>
        <v>0</v>
      </c>
      <c r="BM28" s="43">
        <f>IF(BD27=2,AK27,0)+IF(BD28=2,AK28,0)+IF(BD29=2,AK29,0)+IF(BD30=2,AK30,0)+IF(BD31=2,AK31,0)+IF(BD32=2,AK32,0)+IF(BD33=2,AK33,0)+IF(BD34=2,AK34,0)+IF(BD35=2,AK35,0)+IF(BD36=2,AK36,0)+IF(BD37=2,AK37,0)+IF(BD38=2,AK38,0)+IF(BD39=2,AK39,0)+IF(BD40=2,AK40,0)+IF(BD41=2,AK41,0)+IF(BD42=2,AK42,0)+IF(BD43=2,AK43,0)+IF(BD44=2,AK44,0)+IF(BD45=2,AK45,0)+IF(BD46=2,AK46,0)</f>
        <v>17</v>
      </c>
      <c r="BN28" s="43">
        <f>IF(BD27=2,AM27,0)+IF(BD28=2,AM28,0)+IF(BD29=2,AM29,0)+IF(BD30=2,AM30,0)+IF(BD31=2,AM31,0)+IF(BD32=2,AM32,0)+IF(BD33=2,AM33,0)+IF(BD34=2,AM34,0)+IF(BD35=2,AM35,0)+IF(BD36=2,AM36,0)+IF(BD37=2,AM37,0)+IF(BD38=2,AM38,0)+IF(BD39=2,AM39,0)+IF(BD40=2,AM40,0)+IF(BD41=2,AM41,0)+IF(BD42=2,AM42,0)+IF(BD43=2,AM43,0)+IF(BD44=2,AM44,0)+IF(BD45=2,AM45,0)+IF(BD46=2,AM46,0)</f>
        <v>6</v>
      </c>
      <c r="BO28" s="43">
        <f>IF(BD27=2,AO27,0)+IF(BD28=2,AO28,0)+IF(BD29=2,AO29,0)+IF(BD30=2,AO30,0)+IF(BD31=2,AO31,0)+IF(BD32=2,AO32,0)+IF(BD33=2,AO33,0)+IF(BD34=2,AO34,0)+IF(BD35=2,AO35,0)+IF(BD36=2,AO36,0)+IF(BD37=2,AO37,0)+IF(BD38=2,AO38,0)+IF(BD39=2,AO39,0)+IF(BD40=2,AO40,0)+IF(BD41=2,AO41,0)+IF(BD42=2,AO42,0)+IF(BD43=2,AO43,0)+IF(BD44=2,AO44,0)+IF(BD45=2,AO45,0)+IF(BD46=2,AO46,0)</f>
        <v>9</v>
      </c>
      <c r="BP28" s="43">
        <f>IF(BD27=2,AQ27,0)+IF(BD28=2,AQ28,0)+IF(BD29=2,AQ29,0)+IF(BD30=2,AQ30,0)+IF(BD31=2,AQ31,0)+IF(BD32=2,AQ32,0)+IF(BD33=2,AQ33,0)+IF(BD34=2,AQ34,0)+IF(BD35=2,AQ35,0)+IF(BD36=2,AQ36,0)+IF(BD37=2,AQ37,0)+IF(BD38=2,AQ38,0)+IF(BD39=2,AQ39,0)+IF(BD40=2,AQ40,0)+IF(BD41=2,AQ41,0)+IF(BD42=2,AQ42,0)+IF(BD43=2,AQ43,0)+IF(BD44=2,AQ44,0)+IF(BD45=2,AQ45,0)+IF(BD46=2,AQ46,0)</f>
        <v>2</v>
      </c>
      <c r="BQ28" s="43">
        <f>IF(BD27=2,AT27,0)+IF(BD28=2,AT28,0)+IF(BD29=2,AT29,0)+IF(BD30=2,AT30,0)+IF(BD31=2,AT31,0)+IF(BD32=2,AT32,0)+IF(BD33=2,AT33,0)+IF(BD34=2,AT34,0)+IF(BD35=2,AT35,0)+IF(BD36=2,AT36,0)+IF(BD37=2,AT37,0)+IF(BD38=2,AT38,0)+IF(BD39=2,AT39,0)+IF(BD40=2,AT40,0)+IF(BD41=2,AT41,0)+IF(BD42=2,AT42,0)+IF(BD43=2,AT43,0)+IF(BD44=2,AT44,0)+IF(BD45=2,AT45,0)+IF(BD46=2,AT46,0)</f>
        <v>113</v>
      </c>
      <c r="BR28" s="43">
        <f>IF(BD27=2,AW27,0)+IF(BD28=2,AW28,0)+IF(BD29=2,AW29,0)+IF(BD30=2,AW30,0)+IF(BD31=2,AW31,0)+IF(BD32=2,AW32,0)+IF(BD33=2,AW33,0)+IF(BD34=2,AW34,0)+IF(BD35=2,AW35,0)+IF(BD36=2,AW36,0)+IF(BD37=2,AW37,0)+IF(BD38=2,AW38,0)+IF(BD39=2,AW39,0)+IF(BD40=2,AW40,0)+IF(BD41=2,AW41,0)+IF(BD42=2,AW42,0)+IF(BD43=2,AW43,0)+IF(BD44=2,AW44,0)+IF(BD45=2,AW45,0)+IF(BD46=2,AW46,0)</f>
        <v>108</v>
      </c>
      <c r="BS28" s="44">
        <f>IF(BD27=2,AZ27,0)+IF(BD28=2,AZ28,0)+IF(BD29=2,AZ29,0)+IF(BD30=2,AZ30,0)+IF(BD31=2,AZ31,0)+IF(BD32=2,AZ32,0)+IF(BD33=2,AZ33,0)+IF(BD34=2,AZ34,0)+IF(BD35=2,AZ35,0)+IF(BD36=2,AZ36,0)+IF(BD37=2,AZ37,0)+IF(BD38=2,AZ38,0)+IF(BD39=2,AZ39,0)+IF(BD40=2,AZ40,0)+IF(BD41=2,AZ41,0)+IF(BD42=2,AZ42,0)+IF(BD43=2,AZ43,0)+IF(BD44=2,AZ44,0)+IF(BD45=2,AZ45,0)+IF(BD46=2,AZ46,0)</f>
        <v>27</v>
      </c>
    </row>
    <row r="29" spans="1:71" x14ac:dyDescent="0.15">
      <c r="A29" s="43" t="str">
        <f>[2]DB!E29</f>
        <v>Anfield</v>
      </c>
      <c r="B29" s="43" t="str">
        <f>[2]DB!F29</f>
        <v>Mauer</v>
      </c>
      <c r="C29" s="43">
        <f>[2]DB!G29</f>
        <v>6</v>
      </c>
      <c r="D29" s="43">
        <f>[2]DB!H29</f>
        <v>8</v>
      </c>
      <c r="E29" s="43" t="str">
        <f>[2]DB!I29</f>
        <v>McCoist</v>
      </c>
      <c r="F29" s="43" t="str">
        <f>[2]DB!J29</f>
        <v>Sergio</v>
      </c>
      <c r="G29" s="43">
        <f>'3. Division'!V24</f>
        <v>8</v>
      </c>
      <c r="H29" s="43">
        <f>'3. Division'!AB24</f>
        <v>5</v>
      </c>
      <c r="I29" s="43" t="str">
        <f>'[3]Endeligt program - 3. Division'!A36</f>
        <v>Hede</v>
      </c>
      <c r="J29" s="44" t="str">
        <f>'[3]Endeligt program - 3. Division'!C36</f>
        <v>Schøn</v>
      </c>
      <c r="K29" s="45" t="str">
        <f>[2]DB!K29</f>
        <v>Cottee</v>
      </c>
      <c r="L29" s="43">
        <f>[2]DB!L29</f>
        <v>10</v>
      </c>
      <c r="M29" s="43">
        <f>[2]DB!N29</f>
        <v>0</v>
      </c>
      <c r="N29" s="43">
        <f>IF(OR(M29=1,Rækker!F28="Disket",DB!V29&gt;5),1,0)</f>
        <v>0</v>
      </c>
      <c r="O29" s="43">
        <f>[2]DB!P29</f>
        <v>0</v>
      </c>
      <c r="P29" s="43">
        <f>IF(OR(O29=1,Rækker!F28="Udmeldt"),1,0)</f>
        <v>0</v>
      </c>
      <c r="Q29" s="43">
        <f>[2]DB!S29</f>
        <v>0</v>
      </c>
      <c r="R29" s="43">
        <f>IF(Rækker!F28="Res",1,0)</f>
        <v>0</v>
      </c>
      <c r="S29" s="43">
        <f t="shared" si="1"/>
        <v>0</v>
      </c>
      <c r="T29" s="43">
        <f>[2]DB!V29</f>
        <v>0</v>
      </c>
      <c r="U29" s="43">
        <f>IF(Rækker!F28="MR",1,0)</f>
        <v>0</v>
      </c>
      <c r="V29" s="43">
        <f t="shared" si="2"/>
        <v>0</v>
      </c>
      <c r="W29" s="44" t="str">
        <f t="shared" si="3"/>
        <v/>
      </c>
      <c r="X29" s="45" t="str">
        <f>[2]DB!BF29</f>
        <v>Degnen</v>
      </c>
      <c r="Y29" s="43">
        <f>IF(X29=K27,L27,0)+IF(X29=K28,L28,0)+IF(X29=K29,L29,0)+IF(X29=K30,L30,0)+IF(X29=K31,L31,0)+IF(X29=K32,L32,0)+IF(X29=K33,L33,0)+IF(X29=K34,L34,0)+IF(X29=K35,L35,0)+IF(X29=K36,L36,0)+IF(X29=K37,L37,0)+IF(X29=K38,L38,0)+IF(X29=K39,L39,0)+IF(X29=K40,L40,0)+IF(X29=K41,L41,0)+IF(X29=K42,L42,0)+IF(X29=K43,L43,0)+IF(X29=K44,L44,0)+IF(X29=K45,L45,0)+IF(X29=K46,L46,0)</f>
        <v>12</v>
      </c>
      <c r="Z29" s="43">
        <f>[2]DB!BI29</f>
        <v>0</v>
      </c>
      <c r="AA29" s="43">
        <f>IF(X29=K27,N27,0)+IF(X29=K28,N28,0)+IF(X29=K29,N29,0)+IF(X29=K30,N30,0)+IF(X29=K31,N31,0)+IF(X29=K32,N32,0)+IF(X29=K33,N33,0)+IF(X29=K34,N34,0)+IF(X29=K35,N35,0)+IF(X29=K36,N36,0)+IF(X29=K37,N37,0)+IF(X29=K38,N38,0)+IF(X29=K39,N39,0)+IF(X29=K40,N40,0)+IF(X29=K41,N41,0)+IF(X29=K42,N42,0)+IF(X29=K43,N43,0)+IF(X29=K44,N44,0)+IF(X29=K45,N45,0)+IF(X29=K46,N46,0)</f>
        <v>0</v>
      </c>
      <c r="AB29" s="43">
        <f>[2]DB!BJ29</f>
        <v>0</v>
      </c>
      <c r="AC29" s="43">
        <f>IF(X29=K27,P27,0)+IF(X29=K28,P28,0)+IF(X29=K29,P29,0)+IF(X29=K30,P30,0)+IF(X29=K31,P31,0)+IF(X29=K32,P32,0)+IF(X29=K33,P33,0)+IF(X29=K34,P34,0)+IF(X29=K35,P35,0)+IF(X29=K36,P36,0)+IF(X29=K37,P37,0)+IF(X29=K38,P38,0)+IF(X29=K39,P39,0)+IF(X29=K40,P40,0)+IF(X29=K41,P41,0)+IF(X29=K42,P42,0)+IF(X29=K43,P43,0)+IF(X29=K44,P44,0)+IF(X29=K45,P45,0)+IF(X29=K46,P46,0)</f>
        <v>0</v>
      </c>
      <c r="AD29" s="43">
        <f>[2]DB!BK29</f>
        <v>0</v>
      </c>
      <c r="AE29" s="43">
        <f>IF(X29=K27,R27,0)+IF(X29=K28,R28,0)+IF(X29=K29,R29,0)+IF(X29=K30,R30,0)+IF(X29=K31,R31,0)+IF(X29=K32,R32,0)+IF(X29=K33,R33,0)+IF(X29=K34,R34,0)+IF(X29=K35,R35,0)+IF(X29=K36,R36,0)+IF(X29=K37,R37,0)+IF(X29=K38,R38,0)+IF(X29=K39,R39,0)+IF(X29=K40,R40,0)+IF(X29=K41,R41,0)+IF(X29=K42,R42,0)+IF(X29=K43,R43,0)+IF(X29=K44,R44,0)+IF(X29=K45,R45,0)+IF(X29=K46,R46,0)</f>
        <v>0</v>
      </c>
      <c r="AF29" s="43">
        <f t="shared" si="4"/>
        <v>0</v>
      </c>
      <c r="AG29" s="43">
        <f>[2]DB!BL29</f>
        <v>0</v>
      </c>
      <c r="AH29" s="43">
        <f>IF(X29=K27,U27,0)+IF(X29=K28,U28,0)+IF(X29=K29,U29,0)+IF(X29=K30,U30,0)+IF(X29=K31,U31,0)+IF(X29=K32,U32,0)+IF(X29=K33,U33,0)+IF(X29=K34,U34,0)+IF(X29=K35,U35,0)+IF(X29=K36,U36,0)+IF(X29=K37,U37,0)+IF(X29=K38,U38,0)+IF(X29=K39,U39,0)+IF(X29=K40,U40,0)+IF(X29=K41,U41,0)+IF(X29=K42,U42,0)+IF(X29=K43,U43,0)+IF(X29=K44,U44,0)+IF(X29=K45,U45,0)+IF(X29=K46,U46,0)</f>
        <v>0</v>
      </c>
      <c r="AI29" s="43">
        <f>IF(X29=K27,V27,0)+IF(X29=K28,V28,0)+IF(X29=K29,V29,0)+IF(X29=K30,V30,0)+IF(X29=K31,V31,0)+IF(X29=K32,V32,0)+IF(X29=K33,V33,0)+IF(X29=K34,V34,0)+IF(X29=K35,V35,0)+IF(X29=K36,V36,0)+IF(X29=K37,V37,0)+IF(X29=K38,V38,0)+IF(X29=K39,V39,0)+IF(X29=K40,V40,0)+IF(X29=K41,V41,0)+IF(X29=K42,V42,0)+IF(X29=K43,V43,0)+IF(X29=K44,V44,0)+IF(X29=K45,V45,0)+IF(X29=K46,V46,0)</f>
        <v>0</v>
      </c>
      <c r="AJ29" s="43">
        <f>[2]DB!BM29</f>
        <v>16</v>
      </c>
      <c r="AK29" s="43">
        <f t="shared" si="5"/>
        <v>17</v>
      </c>
      <c r="AL29" s="43">
        <f>[2]DB!BN29</f>
        <v>7</v>
      </c>
      <c r="AM29" s="43">
        <f t="shared" si="14"/>
        <v>7</v>
      </c>
      <c r="AN29" s="43">
        <f>[2]DB!BO29</f>
        <v>5</v>
      </c>
      <c r="AO29" s="43">
        <f t="shared" si="15"/>
        <v>6</v>
      </c>
      <c r="AP29" s="43">
        <f>[2]DB!BP29</f>
        <v>4</v>
      </c>
      <c r="AQ29" s="43">
        <f t="shared" si="16"/>
        <v>4</v>
      </c>
      <c r="AR29" s="43">
        <f>[2]DB!BQ29</f>
        <v>105</v>
      </c>
      <c r="AS29" s="43">
        <f>IF(X29=E17,G17,0)+IF(X29=E18,G18,0)+IF(X29=E19,G19,0)+IF(X29=E20,G20,0)+IF(X29=E21,G21,0)+IF(X29=E22,G22,0)+IF(X29=E23,G23,0)+IF(X29=E24,G24,0)+IF(X29=E25,G25,0)+IF(X29=E26,G26,0)+IF(X29=F17,H17,0)+IF(X29=F18,H18,0)+IF(X29=F19,H19,0)+IF(X29=F20,H20,0)+IF(X29=F21,H21,0)+IF(X29=F22,H22,0)+IF(X29=F23,H23,0)+IF(X29=F24,H24,0)+IF(X29=F25,H25,0)+IF(X29=F26,H26,0)</f>
        <v>7</v>
      </c>
      <c r="AT29" s="43">
        <f t="shared" si="13"/>
        <v>112</v>
      </c>
      <c r="AU29" s="43">
        <f>[2]DB!BR29</f>
        <v>99</v>
      </c>
      <c r="AV29" s="43">
        <f>IF(X29=E17,H17,0)+IF(X29=E18,H18,0)+IF(X29=E19,H19,0)+IF(X29=E20,H20,0)+IF(X29=E21,H21,0)+IF(X29=E22,H22,0)+IF(X29=E23,H23,0)+IF(X29=E24,H24,0)+IF(X29=E25,H25,0)+IF(X29=E26,H26,0)+IF(X29=F17,G17,0)+IF(X29=F18,G18,0)+IF(X29=F19,G19,0)+IF(X29=F20,G20,0)+IF(X29=F21,G21,0)+IF(X29=F22,G22,0)+IF(X29=F23,G23,0)+IF(X29=F24,G24,0)+IF(X29=F25,G25,0)+IF(X29=F26,G26,0)</f>
        <v>7</v>
      </c>
      <c r="AW29" s="43">
        <f t="shared" si="9"/>
        <v>106</v>
      </c>
      <c r="AX29" s="43">
        <f>[2]DB!BS29</f>
        <v>26</v>
      </c>
      <c r="AY29" s="43">
        <f t="shared" si="10"/>
        <v>1</v>
      </c>
      <c r="AZ29" s="43">
        <f t="shared" si="11"/>
        <v>27</v>
      </c>
      <c r="BA29" s="43">
        <f>[2]DB!BE29</f>
        <v>3</v>
      </c>
      <c r="BB29" s="43">
        <f>RANK(BC29,BC27:BC46,0)</f>
        <v>3</v>
      </c>
      <c r="BC29" s="43">
        <f t="shared" si="12"/>
        <v>281094</v>
      </c>
      <c r="BD29" s="44">
        <f>IF(BB29=BB27,IF(Y29&gt;Y27,1,0),0)+IF(BB29=BB28,IF(Y29&gt;Y28,1,0),0)+IF(BB29=BB29,IF(Y29&gt;Y29,1,0),0)+IF(BB29=BB30,IF(Y29&gt;Y30,1,0),0)+IF(BB29=BB31,IF(Y29&gt;Y31,1,0),0)+IF(BB29=BB32,IF(Y29&gt;Y32,1,0),0)+IF(BB29=BB33,IF(Y29&gt;Y33,1,0),0)+IF(BB29=BB34,IF(Y29&gt;Y34,1,0),0)+IF(BB29=BB35,IF(Y29&gt;Y35,1,0),0)+IF(BB29=BB36,IF(Y29&gt;Y36,1,0),0)+IF(BB29=BB37,IF(Y29&gt;Y37,1,0),0)+IF(BB29=BB38,IF(Y29&gt;Y38,1,0),0)+IF(BB29=BB39,IF(Y29&gt;Y39,1,0),0)+IF(BB29=BB40,IF(Y29&gt;Y40,1,0),0)+IF(BB29=BB41,IF(Y29&gt;Y41,1,0),0)+IF(BB29=BB42,IF(Y29&gt;Y42,1,0),0)+IF(BB29=BB43,IF(Y29&gt;Y43,1,0),0)+IF(BB29=BB44,IF(Y29&gt;Y44,1,0),0)+IF(BB29=BB45,IF(Y29&gt;Y45,1,0),0)+IF(BB29=BB46,IF(Y29&gt;Y46,1,0),0)+BB29</f>
        <v>3</v>
      </c>
      <c r="BE29" s="45">
        <f>IF(BD27=3,BB27,0)+IF(BD28=3,BB28,0)+IF(BD29=3,BB29,0)+IF(BD30=3,BB30,0)+IF(BD31=3,BB31,0)+IF(BD32=3,BB32,0)+IF(BD33=3,BB33,0)+IF(BD34=3,BB34,0)+IF(BD35=3,BB35,0)+IF(BD36=3,BB36,0)+IF(BD37=3,BB37,0)+IF(BD38=3,BB38,0)+IF(BD39=3,BB39,0)+IF(BD40=3,BB40,0)+IF(BD41=3,BB41,0)+IF(BD42=3,BB42,0)+IF(BD43=3,BB43,0)+IF(BD44=3,BB44,0)+IF(BD45=3,BB45,0)+IF(BD46=3,BB46,0)</f>
        <v>3</v>
      </c>
      <c r="BF29" s="43" t="str">
        <f>IF(BD27=3,X27,IF(BD28=3,X28,IF(BD29=3,X29,IF(BD30=3,X30,IF(BD31=3,X31,IF(BD32=3,X32,IF(BD33=3,X33,IF(BD34=3,X34,BG29))))))))</f>
        <v>Degnen</v>
      </c>
      <c r="BG29" s="43" t="str">
        <f>IF(BD35=3,X35,IF(BD36=3,X36,IF(BD37=3,X37,IF(BD38=3,X38,IF(BD39=3,X39,IF(BD40=3,X40,IF(BD41=3,X41,IF(BD42=3,X42,BH29))))))))</f>
        <v>Livpool</v>
      </c>
      <c r="BH29" s="43" t="str">
        <f>IF(BD43=3,X43,IF(BD44=3,X44,IF(BD45=3,X45,X46)))</f>
        <v>Livpool</v>
      </c>
      <c r="BI29" s="43">
        <f>IF(BD27=3,AA27,0)+IF(BD28=3,AA28,0)+IF(BD29=3,AA29,0)+IF(BD30=3,AA30,0)+IF(BD31=3,AA31,0)+IF(BD32=3,AA32,0)+IF(BD33=3,AA33,0)+IF(BD34=3,AA34,0)+IF(BD35=3,AA35,0)+IF(BD36=3,AA36,0)+IF(BD37=3,AA37,0)+IF(BD38=3,AA38,0)+IF(BD39=3,AA39,0)+IF(BD40=3,AA40,0)+IF(BD41=3,AA41,0)+IF(BD42=3,AA42,0)+IF(BD43=3,AA43,0)+IF(BD44=3,AA44,0)+IF(BD45=3,AA45,0)+IF(BD46=3,AA46,0)</f>
        <v>0</v>
      </c>
      <c r="BJ29" s="43">
        <f>IF(BD27=3,AC27,0)+IF(BD28=3,AC28,0)+IF(BD29=3,AC29,0)+IF(BD30=3,AC30,0)+IF(BD31=3,AC31,0)+IF(BD32=3,AC32,0)+IF(BD33=3,AC33,0)+IF(BD34=3,AC34,0)+IF(BD35=3,AC35,0)+IF(BD36=3,AC36,0)+IF(BD37=3,AC37,0)+IF(BD38=3,AC38,0)+IF(BD39=3,AC39,0)+IF(BD40=3,AC40,0)+IF(BD41=3,AC41,0)+IF(BD42=3,AC42,0)+IF(BD43=3,AC43,0)+IF(BD44=3,AC44,0)+IF(BD45=3,AC45,0)+IF(BD46=3,AC46,0)</f>
        <v>0</v>
      </c>
      <c r="BK29" s="43">
        <f>IF(BD27=3,AF27,0)+IF(BD28=3,AF28,0)+IF(BD29=3,AF29,0)+IF(BD30=3,AF30,0)+IF(BD31=3,AF31,0)+IF(BD32=3,AF32,0)+IF(BD33=3,AF33,0)+IF(BD34=3,AF34,0)+IF(BD35=3,AF35,0)+IF(BD36=3,AF36,0)+IF(BD37=3,AF37,0)+IF(BD38=3,AF38,0)+IF(BD39=3,AF39,0)+IF(BD40=3,AF40,0)+IF(BD41=3,AF41,0)+IF(BD42=3,AF42,0)+IF(BD43=3,AF43,0)+IF(BD44=3,AF44,0)+IF(BD45=3,AF45,0)+IF(BD46=3,AF46,0)</f>
        <v>0</v>
      </c>
      <c r="BL29" s="43">
        <f>IF(BD27=3,AI27,0)+IF(BD28=3,AI28,0)+IF(BD29=3,AI29,0)+IF(BD30=3,AI30,0)+IF(BD31=3,AI31,0)+IF(BD32=3,AI32,0)+IF(BD33=3,AI33,0)+IF(BD34=3,AI34,0)+IF(BD35=3,AI35,0)+IF(BD36=3,AI36,0)+IF(BD37=3,AI37,0)+IF(BD38=3,AI38,0)+IF(BD39=3,AI39,0)+IF(BD40=3,AI40,0)+IF(BD41=3,AI41,0)+IF(BD42=3,AI42,0)+IF(BD43=3,AI43,0)+IF(BD44=3,AI44,0)+IF(BD45=3,AI45,0)+IF(BD46=3,AI46,0)</f>
        <v>0</v>
      </c>
      <c r="BM29" s="43">
        <f>IF(BD27=3,AK27,0)+IF(BD28=3,AK28,0)+IF(BD29=3,AK29,0)+IF(BD30=3,AK30,0)+IF(BD31=3,AK31,0)+IF(BD32=3,AK32,0)+IF(BD33=3,AK33,0)+IF(BD34=3,AK34,0)+IF(BD35=3,AK35,0)+IF(BD36=3,AK36,0)+IF(BD37=3,AK37,0)+IF(BD38=3,AK38,0)+IF(BD39=3,AK39,0)+IF(BD40=3,AK40,0)+IF(BD41=3,AK41,0)+IF(BD42=3,AK42,0)+IF(BD43=3,AK43,0)+IF(BD44=3,AK44,0)+IF(BD45=3,AK45,0)+IF(BD46=3,AK46,0)</f>
        <v>17</v>
      </c>
      <c r="BN29" s="43">
        <f>IF(BD27=3,AM27,0)+IF(BD28=3,AM28,0)+IF(BD29=3,AM29,0)+IF(BD30=3,AM30,0)+IF(BD31=3,AM31,0)+IF(BD32=3,AM32,0)+IF(BD33=3,AM33,0)+IF(BD34=3,AM34,0)+IF(BD35=3,AM35,0)+IF(BD36=3,AM36,0)+IF(BD37=3,AM37,0)+IF(BD38=3,AM38,0)+IF(BD39=3,AM39,0)+IF(BD40=3,AM40,0)+IF(BD41=3,AM41,0)+IF(BD42=3,AM42,0)+IF(BD43=3,AM43,0)+IF(BD44=3,AM44,0)+IF(BD45=3,AM45,0)+IF(BD46=3,AM46,0)</f>
        <v>7</v>
      </c>
      <c r="BO29" s="43">
        <f>IF(BD27=3,AO27,0)+IF(BD28=3,AO28,0)+IF(BD29=3,AO29,0)+IF(BD30=3,AO30,0)+IF(BD31=3,AO31,0)+IF(BD32=3,AO32,0)+IF(BD33=3,AO33,0)+IF(BD34=3,AO34,0)+IF(BD35=3,AO35,0)+IF(BD36=3,AO36,0)+IF(BD37=3,AO37,0)+IF(BD38=3,AO38,0)+IF(BD39=3,AO39,0)+IF(BD40=3,AO40,0)+IF(BD41=3,AO41,0)+IF(BD42=3,AO42,0)+IF(BD43=3,AO43,0)+IF(BD44=3,AO44,0)+IF(BD45=3,AO45,0)+IF(BD46=3,AO46,0)</f>
        <v>6</v>
      </c>
      <c r="BP29" s="43">
        <f>IF(BD27=3,AQ27,0)+IF(BD28=3,AQ28,0)+IF(BD29=3,AQ29,0)+IF(BD30=3,AQ30,0)+IF(BD31=3,AQ31,0)+IF(BD32=3,AQ32,0)+IF(BD33=3,AQ33,0)+IF(BD34=3,AQ34,0)+IF(BD35=3,AQ35,0)+IF(BD36=3,AQ36,0)+IF(BD37=3,AQ37,0)+IF(BD38=3,AQ38,0)+IF(BD39=3,AQ39,0)+IF(BD40=3,AQ40,0)+IF(BD41=3,AQ41,0)+IF(BD42=3,AQ42,0)+IF(BD43=3,AQ43,0)+IF(BD44=3,AQ44,0)+IF(BD45=3,AQ45,0)+IF(BD46=3,AQ46,0)</f>
        <v>4</v>
      </c>
      <c r="BQ29" s="43">
        <f>IF(BD27=3,AT27,0)+IF(BD28=3,AT28,0)+IF(BD29=3,AT29,0)+IF(BD30=3,AT30,0)+IF(BD31=3,AT31,0)+IF(BD32=3,AT32,0)+IF(BD33=3,AT33,0)+IF(BD34=3,AT34,0)+IF(BD35=3,AT35,0)+IF(BD36=3,AT36,0)+IF(BD37=3,AT37,0)+IF(BD38=3,AT38,0)+IF(BD39=3,AT39,0)+IF(BD40=3,AT40,0)+IF(BD41=3,AT41,0)+IF(BD42=3,AT42,0)+IF(BD43=3,AT43,0)+IF(BD44=3,AT44,0)+IF(BD45=3,AT45,0)+IF(BD46=3,AT46,0)</f>
        <v>112</v>
      </c>
      <c r="BR29" s="43">
        <f>IF(BD27=3,AW27,0)+IF(BD28=3,AW28,0)+IF(BD29=3,AW29,0)+IF(BD30=3,AW30,0)+IF(BD31=3,AW31,0)+IF(BD32=3,AW32,0)+IF(BD33=3,AW33,0)+IF(BD34=3,AW34,0)+IF(BD35=3,AW35,0)+IF(BD36=3,AW36,0)+IF(BD37=3,AW37,0)+IF(BD38=3,AW38,0)+IF(BD39=3,AW39,0)+IF(BD40=3,AW40,0)+IF(BD41=3,AW41,0)+IF(BD42=3,AW42,0)+IF(BD43=3,AW43,0)+IF(BD44=3,AW44,0)+IF(BD45=3,AW45,0)+IF(BD46=3,AW46,0)</f>
        <v>106</v>
      </c>
      <c r="BS29" s="44">
        <f>IF(BD27=3,AZ27,0)+IF(BD28=3,AZ28,0)+IF(BD29=3,AZ29,0)+IF(BD30=3,AZ30,0)+IF(BD31=3,AZ31,0)+IF(BD32=3,AZ32,0)+IF(BD33=3,AZ33,0)+IF(BD34=3,AZ34,0)+IF(BD35=3,AZ35,0)+IF(BD36=3,AZ36,0)+IF(BD37=3,AZ37,0)+IF(BD38=3,AZ38,0)+IF(BD39=3,AZ39,0)+IF(BD40=3,AZ40,0)+IF(BD41=3,AZ41,0)+IF(BD42=3,AZ42,0)+IF(BD43=3,AZ43,0)+IF(BD44=3,AZ44,0)+IF(BD45=3,AZ45,0)+IF(BD46=3,AZ46,0)</f>
        <v>27</v>
      </c>
    </row>
    <row r="30" spans="1:71" x14ac:dyDescent="0.15">
      <c r="A30" s="43" t="str">
        <f>[2]DB!E30</f>
        <v>LUFCMOT</v>
      </c>
      <c r="B30" s="43" t="str">
        <f>[2]DB!F30</f>
        <v>Hede</v>
      </c>
      <c r="C30" s="43">
        <f>[2]DB!G30</f>
        <v>5</v>
      </c>
      <c r="D30" s="43">
        <f>[2]DB!H30</f>
        <v>7</v>
      </c>
      <c r="E30" s="43" t="str">
        <f>[2]DB!I30</f>
        <v>Schøn</v>
      </c>
      <c r="F30" s="43" t="str">
        <f>[2]DB!J30</f>
        <v>Lucky</v>
      </c>
      <c r="G30" s="43">
        <f>'3. Division'!AH24</f>
        <v>7</v>
      </c>
      <c r="H30" s="43">
        <f>'3. Division'!AN24</f>
        <v>7</v>
      </c>
      <c r="I30" s="43" t="str">
        <f>'[3]Endeligt program - 3. Division'!A37</f>
        <v>Randers</v>
      </c>
      <c r="J30" s="44" t="str">
        <f>'[3]Endeligt program - 3. Division'!C37</f>
        <v>McCoist</v>
      </c>
      <c r="K30" s="45" t="str">
        <f>[2]DB!K30</f>
        <v>Culopip</v>
      </c>
      <c r="L30" s="43">
        <f>[2]DB!L30</f>
        <v>11</v>
      </c>
      <c r="M30" s="43">
        <f>[2]DB!N30</f>
        <v>0</v>
      </c>
      <c r="N30" s="43">
        <f>IF(OR(M30=1,Rækker!H28="Disket",DB!V30&gt;5),1,0)</f>
        <v>0</v>
      </c>
      <c r="O30" s="43">
        <f>[2]DB!P30</f>
        <v>0</v>
      </c>
      <c r="P30" s="43">
        <f>IF(OR(O30=1,Rækker!H28="Udmeldt"),1,0)</f>
        <v>0</v>
      </c>
      <c r="Q30" s="43">
        <f>[2]DB!S30</f>
        <v>0</v>
      </c>
      <c r="R30" s="43">
        <f>IF(Rækker!H28="Res",1,0)</f>
        <v>0</v>
      </c>
      <c r="S30" s="43">
        <f t="shared" si="1"/>
        <v>0</v>
      </c>
      <c r="T30" s="43">
        <f>[2]DB!V30</f>
        <v>0</v>
      </c>
      <c r="U30" s="43">
        <f>IF(Rækker!H28="MR",1,0)</f>
        <v>0</v>
      </c>
      <c r="V30" s="43">
        <f t="shared" si="2"/>
        <v>0</v>
      </c>
      <c r="W30" s="44" t="str">
        <f t="shared" si="3"/>
        <v/>
      </c>
      <c r="X30" s="45" t="str">
        <f>[2]DB!BF30</f>
        <v>IANRUSH</v>
      </c>
      <c r="Y30" s="43">
        <f>IF(X30=K27,L27,0)+IF(X30=K28,L28,0)+IF(X30=K29,L29,0)+IF(X30=K30,L30,0)+IF(X30=K31,L31,0)+IF(X30=K32,L32,0)+IF(X30=K33,L33,0)+IF(X30=K34,L34,0)+IF(X30=K35,L35,0)+IF(X30=K36,L36,0)+IF(X30=K37,L37,0)+IF(X30=K38,L38,0)+IF(X30=K39,L39,0)+IF(X30=K40,L40,0)+IF(X30=K41,L41,0)+IF(X30=K42,L42,0)+IF(X30=K43,L43,0)+IF(X30=K44,L44,0)+IF(X30=K45,L45,0)+IF(X30=K46,L46,0)</f>
        <v>26</v>
      </c>
      <c r="Z30" s="43">
        <f>[2]DB!BI30</f>
        <v>0</v>
      </c>
      <c r="AA30" s="43">
        <f>IF(X30=K27,N27,0)+IF(X30=K28,N28,0)+IF(X30=K29,N29,0)+IF(X30=K30,N30,0)+IF(X30=K31,N31,0)+IF(X30=K32,N32,0)+IF(X30=K33,N33,0)+IF(X30=K34,N34,0)+IF(X30=K35,N35,0)+IF(X30=K36,N36,0)+IF(X30=K37,N37,0)+IF(X30=K38,N38,0)+IF(X30=K39,N39,0)+IF(X30=K40,N40,0)+IF(X30=K41,N41,0)+IF(X30=K42,N42,0)+IF(X30=K43,N43,0)+IF(X30=K44,N44,0)+IF(X30=K45,N45,0)+IF(X30=K46,N46,0)</f>
        <v>0</v>
      </c>
      <c r="AB30" s="43">
        <f>[2]DB!BJ30</f>
        <v>0</v>
      </c>
      <c r="AC30" s="43">
        <f>IF(X30=K27,P27,0)+IF(X30=K28,P28,0)+IF(X30=K29,P29,0)+IF(X30=K30,P30,0)+IF(X30=K31,P31,0)+IF(X30=K32,P32,0)+IF(X30=K33,P33,0)+IF(X30=K34,P34,0)+IF(X30=K35,P35,0)+IF(X30=K36,P36,0)+IF(X30=K37,P37,0)+IF(X30=K38,P38,0)+IF(X30=K39,P39,0)+IF(X30=K40,P40,0)+IF(X30=K41,P41,0)+IF(X30=K42,P42,0)+IF(X30=K43,P43,0)+IF(X30=K44,P44,0)+IF(X30=K45,P45,0)+IF(X30=K46,P46,0)</f>
        <v>0</v>
      </c>
      <c r="AD30" s="43">
        <f>[2]DB!BK30</f>
        <v>0</v>
      </c>
      <c r="AE30" s="43">
        <f>IF(X30=K27,R27,0)+IF(X30=K28,R28,0)+IF(X30=K29,R29,0)+IF(X30=K30,R30,0)+IF(X30=K31,R31,0)+IF(X30=K32,R32,0)+IF(X30=K33,R33,0)+IF(X30=K34,R34,0)+IF(X30=K35,R35,0)+IF(X30=K36,R36,0)+IF(X30=K37,R37,0)+IF(X30=K38,R38,0)+IF(X30=K39,R39,0)+IF(X30=K40,R40,0)+IF(X30=K41,R41,0)+IF(X30=K42,R42,0)+IF(X30=K43,R43,0)+IF(X30=K44,R44,0)+IF(X30=K45,R45,0)+IF(X30=K46,R46,0)</f>
        <v>1</v>
      </c>
      <c r="AF30" s="43">
        <f t="shared" si="4"/>
        <v>1</v>
      </c>
      <c r="AG30" s="43">
        <f>[2]DB!BL30</f>
        <v>0</v>
      </c>
      <c r="AH30" s="43">
        <f>IF(X30=K27,U27,0)+IF(X30=K28,U28,0)+IF(X30=K29,U29,0)+IF(X30=K30,U30,0)+IF(X30=K31,U31,0)+IF(X30=K32,U32,0)+IF(X30=K33,U33,0)+IF(X30=K34,U34,0)+IF(X30=K35,U35,0)+IF(X30=K36,U36,0)+IF(X30=K37,U37,0)+IF(X30=K38,U38,0)+IF(X30=K39,U39,0)+IF(X30=K40,U40,0)+IF(X30=K41,U41,0)+IF(X30=K42,U42,0)+IF(X30=K43,U43,0)+IF(X30=K44,U44,0)+IF(X30=K45,U45,0)+IF(X30=K46,U46,0)</f>
        <v>0</v>
      </c>
      <c r="AI30" s="43">
        <f>IF(X30=K27,V27,0)+IF(X30=K28,V28,0)+IF(X30=K29,V29,0)+IF(X30=K30,V30,0)+IF(X30=K31,V31,0)+IF(X30=K32,V32,0)+IF(X30=K33,V33,0)+IF(X30=K34,V34,0)+IF(X30=K35,V35,0)+IF(X30=K36,V36,0)+IF(X30=K37,V37,0)+IF(X30=K38,V38,0)+IF(X30=K39,V39,0)+IF(X30=K40,V40,0)+IF(X30=K41,V41,0)+IF(X30=K42,V42,0)+IF(X30=K43,V43,0)+IF(X30=K44,V44,0)+IF(X30=K45,V45,0)+IF(X30=K46,V46,0)</f>
        <v>0</v>
      </c>
      <c r="AJ30" s="43">
        <f>[2]DB!BM30</f>
        <v>16</v>
      </c>
      <c r="AK30" s="43">
        <f t="shared" si="5"/>
        <v>17</v>
      </c>
      <c r="AL30" s="43">
        <f>[2]DB!BN30</f>
        <v>7</v>
      </c>
      <c r="AM30" s="43">
        <f t="shared" si="14"/>
        <v>7</v>
      </c>
      <c r="AN30" s="43">
        <f>[2]DB!BO30</f>
        <v>5</v>
      </c>
      <c r="AO30" s="43">
        <f t="shared" si="15"/>
        <v>5</v>
      </c>
      <c r="AP30" s="43">
        <f>[2]DB!BP30</f>
        <v>4</v>
      </c>
      <c r="AQ30" s="43">
        <f t="shared" si="16"/>
        <v>5</v>
      </c>
      <c r="AR30" s="43">
        <f>[2]DB!BQ30</f>
        <v>104</v>
      </c>
      <c r="AS30" s="43">
        <f>IF(X30=E17,G17,0)+IF(X30=E18,G18,0)+IF(X30=E19,G19,0)+IF(X30=E20,G20,0)+IF(X30=E21,G21,0)+IF(X30=E22,G22,0)+IF(X30=E23,G23,0)+IF(X30=E24,G24,0)+IF(X30=E25,G25,0)+IF(X30=E26,G26,0)+IF(X30=F17,H17,0)+IF(X30=F18,H18,0)+IF(X30=F19,H19,0)+IF(X30=F20,H20,0)+IF(X30=F21,H21,0)+IF(X30=F22,H22,0)+IF(X30=F23,H23,0)+IF(X30=F24,H24,0)+IF(X30=F25,H25,0)+IF(X30=F26,H26,0)</f>
        <v>7</v>
      </c>
      <c r="AT30" s="43">
        <f t="shared" si="13"/>
        <v>111</v>
      </c>
      <c r="AU30" s="43">
        <f>[2]DB!BR30</f>
        <v>96</v>
      </c>
      <c r="AV30" s="43">
        <f>IF(X30=E17,H17,0)+IF(X30=E18,H18,0)+IF(X30=E19,H19,0)+IF(X30=E20,H20,0)+IF(X30=E21,H21,0)+IF(X30=E22,H22,0)+IF(X30=E23,H23,0)+IF(X30=E24,H24,0)+IF(X30=E25,H25,0)+IF(X30=E26,H26,0)+IF(X30=F17,G17,0)+IF(X30=F18,G18,0)+IF(X30=F19,G19,0)+IF(X30=F20,G20,0)+IF(X30=F21,G21,0)+IF(X30=F22,G22,0)+IF(X30=F23,G23,0)+IF(X30=F24,G24,0)+IF(X30=F25,G25,0)+IF(X30=F26,G26,0)</f>
        <v>8</v>
      </c>
      <c r="AW30" s="43">
        <f t="shared" si="9"/>
        <v>104</v>
      </c>
      <c r="AX30" s="43">
        <f>[2]DB!BS30</f>
        <v>26</v>
      </c>
      <c r="AY30" s="43">
        <f t="shared" si="10"/>
        <v>0</v>
      </c>
      <c r="AZ30" s="43">
        <f t="shared" si="11"/>
        <v>26</v>
      </c>
      <c r="BA30" s="43">
        <f>[2]DB!BE30</f>
        <v>4</v>
      </c>
      <c r="BB30" s="43">
        <f>RANK(BC30,BC27:BC46,0)</f>
        <v>5</v>
      </c>
      <c r="BC30" s="43">
        <f t="shared" si="12"/>
        <v>270996</v>
      </c>
      <c r="BD30" s="44">
        <f>IF(BB30=BB27,IF(Y30&gt;Y27,1,0),0)+IF(BB30=BB28,IF(Y30&gt;Y28,1,0),0)+IF(BB30=BB29,IF(Y30&gt;Y29,1,0),0)+IF(BB30=BB30,IF(Y30&gt;Y30,1,0),0)+IF(BB30=BB31,IF(Y30&gt;Y31,1,0),0)+IF(BB30=BB32,IF(Y30&gt;Y32,1,0),0)+IF(BB30=BB33,IF(Y30&gt;Y33,1,0),0)+IF(BB30=BB34,IF(Y30&gt;Y34,1,0),0)+IF(BB30=BB35,IF(Y30&gt;Y35,1,0),0)+IF(BB30=BB36,IF(Y30&gt;Y36,1,0),0)+IF(BB30=BB37,IF(Y30&gt;Y37,1,0),0)+IF(BB30=BB38,IF(Y30&gt;Y38,1,0),0)+IF(BB30=BB39,IF(Y30&gt;Y39,1,0),0)+IF(BB30=BB40,IF(Y30&gt;Y40,1,0),0)+IF(BB30=BB41,IF(Y30&gt;Y41,1,0),0)+IF(BB30=BB42,IF(Y30&gt;Y42,1,0),0)+IF(BB30=BB43,IF(Y30&gt;Y43,1,0),0)+IF(BB30=BB44,IF(Y30&gt;Y44,1,0),0)+IF(BB30=BB45,IF(Y30&gt;Y45,1,0),0)+IF(BB30=BB46,IF(Y30&gt;Y46,1,0),0)+BB30</f>
        <v>5</v>
      </c>
      <c r="BE30" s="45">
        <f>IF(BD27=4,BB27,0)+IF(BD28=4,BB28,0)+IF(BD29=4,BB29,0)+IF(BD30=4,BB30,0)+IF(BD31=4,BB31,0)+IF(BD32=4,BB32,0)+IF(BD33=4,BB33,0)+IF(BD34=4,BB34,0)+IF(BD35=4,BB35,0)+IF(BD36=4,BB36,0)+IF(BD37=4,BB37,0)+IF(BD38=4,BB38,0)+IF(BD39=4,BB39,0)+IF(BD40=4,BB40,0)+IF(BD41=4,BB41,0)+IF(BD42=4,BB42,0)+IF(BD43=4,BB43,0)+IF(BD44=4,BB44,0)+IF(BD45=4,BB45,0)+IF(BD46=4,BB46,0)</f>
        <v>4</v>
      </c>
      <c r="BF30" s="43" t="str">
        <f>IF(BD27=4,X27,IF(BD28=4,X28,IF(BD29=4,X29,IF(BD30=4,X30,IF(BD31=4,X31,IF(BD32=4,X32,IF(BD33=4,X33,IF(BD34=4,X34,BG30))))))))</f>
        <v>Nemelig</v>
      </c>
      <c r="BG30" s="43" t="str">
        <f>IF(BD35=4,X35,IF(BD36=4,X36,IF(BD37=4,X37,IF(BD38=4,X38,IF(BD39=4,X39,IF(BD40=4,X40,IF(BD41=4,X41,IF(BD42=4,X42,BH30))))))))</f>
        <v>Livpool</v>
      </c>
      <c r="BH30" s="43" t="str">
        <f>IF(BD43=4,X43,IF(BD44=4,X44,IF(BD45=4,X45,X46)))</f>
        <v>Livpool</v>
      </c>
      <c r="BI30" s="43">
        <f>IF(BD27=4,AA27,0)+IF(BD28=4,AA28,0)+IF(BD29=4,AA29,0)+IF(BD30=4,AA30,0)+IF(BD31=4,AA31,0)+IF(BD32=4,AA32,0)+IF(BD33=4,AA33,0)+IF(BD34=4,AA34,0)+IF(BD35=4,AA35,0)+IF(BD36=4,AA36,0)+IF(BD37=4,AA37,0)+IF(BD38=4,AA38,0)+IF(BD39=4,AA39,0)+IF(BD40=4,AA40,0)+IF(BD41=4,AA41,0)+IF(BD42=4,AA42,0)+IF(BD43=4,AA43,0)+IF(BD44=4,AA44,0)+IF(BD45=4,AA45,0)+IF(BD46=4,AA46,0)</f>
        <v>0</v>
      </c>
      <c r="BJ30" s="43">
        <f>IF(BD27=4,AC27,0)+IF(BD28=4,AC28,0)+IF(BD29=4,AC29,0)+IF(BD30=4,AC30,0)+IF(BD31=4,AC31,0)+IF(BD32=4,AC32,0)+IF(BD33=4,AC33,0)+IF(BD34=4,AC34,0)+IF(BD35=4,AC35,0)+IF(BD36=4,AC36,0)+IF(BD37=4,AC37,0)+IF(BD38=4,AC38,0)+IF(BD39=4,AC39,0)+IF(BD40=4,AC40,0)+IF(BD41=4,AC41,0)+IF(BD42=4,AC42,0)+IF(BD43=4,AC43,0)+IF(BD44=4,AC44,0)+IF(BD45=4,AC45,0)+IF(BD46=4,AC46,0)</f>
        <v>0</v>
      </c>
      <c r="BK30" s="43">
        <f>IF(BD27=4,AF27,0)+IF(BD28=4,AF28,0)+IF(BD29=4,AF29,0)+IF(BD30=4,AF30,0)+IF(BD31=4,AF31,0)+IF(BD32=4,AF32,0)+IF(BD33=4,AF33,0)+IF(BD34=4,AF34,0)+IF(BD35=4,AF35,0)+IF(BD36=4,AF36,0)+IF(BD37=4,AF37,0)+IF(BD38=4,AF38,0)+IF(BD39=4,AF39,0)+IF(BD40=4,AF40,0)+IF(BD41=4,AF41,0)+IF(BD42=4,AF42,0)+IF(BD43=4,AF43,0)+IF(BD44=4,AF44,0)+IF(BD45=4,AF45,0)+IF(BD46=4,AF46,0)</f>
        <v>0</v>
      </c>
      <c r="BL30" s="43">
        <f>IF(BD27=4,AI27,0)+IF(BD28=4,AI28,0)+IF(BD29=4,AI29,0)+IF(BD30=4,AI30,0)+IF(BD31=4,AI31,0)+IF(BD32=4,AI32,0)+IF(BD33=4,AI33,0)+IF(BD34=4,AI34,0)+IF(BD35=4,AI35,0)+IF(BD36=4,AI36,0)+IF(BD37=4,AI37,0)+IF(BD38=4,AI38,0)+IF(BD39=4,AI39,0)+IF(BD40=4,AI40,0)+IF(BD41=4,AI41,0)+IF(BD42=4,AI42,0)+IF(BD43=4,AI43,0)+IF(BD44=4,AI44,0)+IF(BD45=4,AI45,0)+IF(BD46=4,AI46,0)</f>
        <v>0</v>
      </c>
      <c r="BM30" s="43">
        <f>IF(BD27=4,AK27,0)+IF(BD28=4,AK28,0)+IF(BD29=4,AK29,0)+IF(BD30=4,AK30,0)+IF(BD31=4,AK31,0)+IF(BD32=4,AK32,0)+IF(BD33=4,AK33,0)+IF(BD34=4,AK34,0)+IF(BD35=4,AK35,0)+IF(BD36=4,AK36,0)+IF(BD37=4,AK37,0)+IF(BD38=4,AK38,0)+IF(BD39=4,AK39,0)+IF(BD40=4,AK40,0)+IF(BD41=4,AK41,0)+IF(BD42=4,AK42,0)+IF(BD43=4,AK43,0)+IF(BD44=4,AK44,0)+IF(BD45=4,AK45,0)+IF(BD46=4,AK46,0)</f>
        <v>17</v>
      </c>
      <c r="BN30" s="43">
        <f>IF(BD27=4,AM27,0)+IF(BD28=4,AM28,0)+IF(BD29=4,AM29,0)+IF(BD30=4,AM30,0)+IF(BD31=4,AM31,0)+IF(BD32=4,AM32,0)+IF(BD33=4,AM33,0)+IF(BD34=4,AM34,0)+IF(BD35=4,AM35,0)+IF(BD36=4,AM36,0)+IF(BD37=4,AM37,0)+IF(BD38=4,AM38,0)+IF(BD39=4,AM39,0)+IF(BD40=4,AM40,0)+IF(BD41=4,AM41,0)+IF(BD42=4,AM42,0)+IF(BD43=4,AM43,0)+IF(BD44=4,AM44,0)+IF(BD45=4,AM45,0)+IF(BD46=4,AM46,0)</f>
        <v>8</v>
      </c>
      <c r="BO30" s="43">
        <f>IF(BD27=4,AO27,0)+IF(BD28=4,AO28,0)+IF(BD29=4,AO29,0)+IF(BD30=4,AO30,0)+IF(BD31=4,AO31,0)+IF(BD32=4,AO32,0)+IF(BD33=4,AO33,0)+IF(BD34=4,AO34,0)+IF(BD35=4,AO35,0)+IF(BD36=4,AO36,0)+IF(BD37=4,AO37,0)+IF(BD38=4,AO38,0)+IF(BD39=4,AO39,0)+IF(BD40=4,AO40,0)+IF(BD41=4,AO41,0)+IF(BD42=4,AO42,0)+IF(BD43=4,AO43,0)+IF(BD44=4,AO44,0)+IF(BD45=4,AO45,0)+IF(BD46=4,AO46,0)</f>
        <v>2</v>
      </c>
      <c r="BP30" s="43">
        <f>IF(BD27=4,AQ27,0)+IF(BD28=4,AQ28,0)+IF(BD29=4,AQ29,0)+IF(BD30=4,AQ30,0)+IF(BD31=4,AQ31,0)+IF(BD32=4,AQ32,0)+IF(BD33=4,AQ33,0)+IF(BD34=4,AQ34,0)+IF(BD35=4,AQ35,0)+IF(BD36=4,AQ36,0)+IF(BD37=4,AQ37,0)+IF(BD38=4,AQ38,0)+IF(BD39=4,AQ39,0)+IF(BD40=4,AQ40,0)+IF(BD41=4,AQ41,0)+IF(BD42=4,AQ42,0)+IF(BD43=4,AQ43,0)+IF(BD44=4,AQ44,0)+IF(BD45=4,AQ45,0)+IF(BD46=4,AQ46,0)</f>
        <v>7</v>
      </c>
      <c r="BQ30" s="43">
        <f>IF(BD27=4,AT27,0)+IF(BD28=4,AT28,0)+IF(BD29=4,AT29,0)+IF(BD30=4,AT30,0)+IF(BD31=4,AT31,0)+IF(BD32=4,AT32,0)+IF(BD33=4,AT33,0)+IF(BD34=4,AT34,0)+IF(BD35=4,AT35,0)+IF(BD36=4,AT36,0)+IF(BD37=4,AT37,0)+IF(BD38=4,AT38,0)+IF(BD39=4,AT39,0)+IF(BD40=4,AT40,0)+IF(BD41=4,AT41,0)+IF(BD42=4,AT42,0)+IF(BD43=4,AT43,0)+IF(BD44=4,AT44,0)+IF(BD45=4,AT45,0)+IF(BD46=4,AT46,0)</f>
        <v>117</v>
      </c>
      <c r="BR30" s="43">
        <f>IF(BD27=4,AW27,0)+IF(BD28=4,AW28,0)+IF(BD29=4,AW29,0)+IF(BD30=4,AW30,0)+IF(BD31=4,AW31,0)+IF(BD32=4,AW32,0)+IF(BD33=4,AW33,0)+IF(BD34=4,AW34,0)+IF(BD35=4,AW35,0)+IF(BD36=4,AW36,0)+IF(BD37=4,AW37,0)+IF(BD38=4,AW38,0)+IF(BD39=4,AW39,0)+IF(BD40=4,AW40,0)+IF(BD41=4,AW41,0)+IF(BD42=4,AW42,0)+IF(BD43=4,AW43,0)+IF(BD44=4,AW44,0)+IF(BD45=4,AW45,0)+IF(BD46=4,AW46,0)</f>
        <v>109</v>
      </c>
      <c r="BS30" s="44">
        <f>IF(BD27=4,AZ27,0)+IF(BD28=4,AZ28,0)+IF(BD29=4,AZ29,0)+IF(BD30=4,AZ30,0)+IF(BD31=4,AZ31,0)+IF(BD32=4,AZ32,0)+IF(BD33=4,AZ33,0)+IF(BD34=4,AZ34,0)+IF(BD35=4,AZ35,0)+IF(BD36=4,AZ36,0)+IF(BD37=4,AZ37,0)+IF(BD38=4,AZ38,0)+IF(BD39=4,AZ39,0)+IF(BD40=4,AZ40,0)+IF(BD41=4,AZ41,0)+IF(BD42=4,AZ42,0)+IF(BD43=4,AZ43,0)+IF(BD44=4,AZ44,0)+IF(BD45=4,AZ45,0)+IF(BD46=4,AZ46,0)</f>
        <v>26</v>
      </c>
    </row>
    <row r="31" spans="1:71" x14ac:dyDescent="0.15">
      <c r="A31" s="43" t="str">
        <f>[2]DB!E31</f>
        <v>LPHJ</v>
      </c>
      <c r="B31" s="43" t="str">
        <f>[2]DB!F31</f>
        <v>Håvard</v>
      </c>
      <c r="C31" s="43">
        <f>[2]DB!G31</f>
        <v>7</v>
      </c>
      <c r="D31" s="43">
        <f>[2]DB!H31</f>
        <v>6</v>
      </c>
      <c r="E31" s="43" t="str">
        <f>[2]DB!I31</f>
        <v>Gunners</v>
      </c>
      <c r="F31" s="43" t="str">
        <f>[2]DB!J31</f>
        <v>LPHJ</v>
      </c>
      <c r="G31" s="43">
        <f>'3. Division'!AT24</f>
        <v>7</v>
      </c>
      <c r="H31" s="43">
        <f>'3. Division'!AZ24</f>
        <v>6</v>
      </c>
      <c r="I31" s="43" t="str">
        <f>'[3]Endeligt program - 3. Division'!A38</f>
        <v>Lucky</v>
      </c>
      <c r="J31" s="44" t="str">
        <f>'[3]Endeligt program - 3. Division'!C38</f>
        <v>Søknud</v>
      </c>
      <c r="K31" s="45" t="str">
        <f>[2]DB!K31</f>
        <v>Degnen</v>
      </c>
      <c r="L31" s="43">
        <f>[2]DB!L31</f>
        <v>12</v>
      </c>
      <c r="M31" s="43">
        <f>[2]DB!N31</f>
        <v>0</v>
      </c>
      <c r="N31" s="43">
        <f>IF(OR(M31=1,Rækker!J28="Disket",DB!V31&gt;5),1,0)</f>
        <v>0</v>
      </c>
      <c r="O31" s="43">
        <f>[2]DB!P31</f>
        <v>0</v>
      </c>
      <c r="P31" s="43">
        <f>IF(OR(O31=1,Rækker!J28="Udmeldt"),1,0)</f>
        <v>0</v>
      </c>
      <c r="Q31" s="43">
        <f>[2]DB!S31</f>
        <v>0</v>
      </c>
      <c r="R31" s="43">
        <f>IF(Rækker!J28="Res",1,0)</f>
        <v>0</v>
      </c>
      <c r="S31" s="43">
        <f t="shared" si="1"/>
        <v>0</v>
      </c>
      <c r="T31" s="43">
        <f>[2]DB!V31</f>
        <v>0</v>
      </c>
      <c r="U31" s="43">
        <f>IF(Rækker!J28="MR",1,0)</f>
        <v>0</v>
      </c>
      <c r="V31" s="43">
        <f t="shared" si="2"/>
        <v>0</v>
      </c>
      <c r="W31" s="44" t="str">
        <f t="shared" si="3"/>
        <v/>
      </c>
      <c r="X31" s="45" t="str">
        <f>[2]DB!BF31</f>
        <v>Far</v>
      </c>
      <c r="Y31" s="43">
        <f>IF(X31=K27,L27,0)+IF(X31=K28,L28,0)+IF(X31=K29,L29,0)+IF(X31=K30,L30,0)+IF(X31=K31,L31,0)+IF(X31=K32,L32,0)+IF(X31=K33,L33,0)+IF(X31=K34,L34,0)+IF(X31=K35,L35,0)+IF(X31=K36,L36,0)+IF(X31=K37,L37,0)+IF(X31=K38,L38,0)+IF(X31=K39,L39,0)+IF(X31=K40,L40,0)+IF(X31=K41,L41,0)+IF(X31=K42,L42,0)+IF(X31=K43,L43,0)+IF(X31=K44,L44,0)+IF(X31=K45,L45,0)+IF(X31=K46,L46,0)</f>
        <v>13</v>
      </c>
      <c r="Z31" s="43">
        <f>[2]DB!BI31</f>
        <v>0</v>
      </c>
      <c r="AA31" s="43">
        <f>IF(X31=K27,N27,0)+IF(X31=K28,N28,0)+IF(X31=K29,N29,0)+IF(X31=K30,N30,0)+IF(X31=K31,N31,0)+IF(X31=K32,N32,0)+IF(X31=K33,N33,0)+IF(X31=K34,N34,0)+IF(X31=K35,N35,0)+IF(X31=K36,N36,0)+IF(X31=K37,N37,0)+IF(X31=K38,N38,0)+IF(X31=K39,N39,0)+IF(X31=K40,N40,0)+IF(X31=K41,N41,0)+IF(X31=K42,N42,0)+IF(X31=K43,N43,0)+IF(X31=K44,N44,0)+IF(X31=K45,N45,0)+IF(X31=K46,N46,0)</f>
        <v>0</v>
      </c>
      <c r="AB31" s="43">
        <f>[2]DB!BJ31</f>
        <v>0</v>
      </c>
      <c r="AC31" s="43">
        <f>IF(X31=K27,P27,0)+IF(X31=K28,P28,0)+IF(X31=K29,P29,0)+IF(X31=K30,P30,0)+IF(X31=K31,P31,0)+IF(X31=K32,P32,0)+IF(X31=K33,P33,0)+IF(X31=K34,P34,0)+IF(X31=K35,P35,0)+IF(X31=K36,P36,0)+IF(X31=K37,P37,0)+IF(X31=K38,P38,0)+IF(X31=K39,P39,0)+IF(X31=K40,P40,0)+IF(X31=K41,P41,0)+IF(X31=K42,P42,0)+IF(X31=K43,P43,0)+IF(X31=K44,P44,0)+IF(X31=K45,P45,0)+IF(X31=K46,P46,0)</f>
        <v>0</v>
      </c>
      <c r="AD31" s="43">
        <f>[2]DB!BK31</f>
        <v>0</v>
      </c>
      <c r="AE31" s="43">
        <f>IF(X31=K27,R27,0)+IF(X31=K28,R28,0)+IF(X31=K29,R29,0)+IF(X31=K30,R30,0)+IF(X31=K31,R31,0)+IF(X31=K32,R32,0)+IF(X31=K33,R33,0)+IF(X31=K34,R34,0)+IF(X31=K35,R35,0)+IF(X31=K36,R36,0)+IF(X31=K37,R37,0)+IF(X31=K38,R38,0)+IF(X31=K39,R39,0)+IF(X31=K40,R40,0)+IF(X31=K41,R41,0)+IF(X31=K42,R42,0)+IF(X31=K43,R43,0)+IF(X31=K44,R44,0)+IF(X31=K45,R45,0)+IF(X31=K46,R46,0)</f>
        <v>0</v>
      </c>
      <c r="AF31" s="43">
        <f t="shared" si="4"/>
        <v>0</v>
      </c>
      <c r="AG31" s="43">
        <f>[2]DB!BL31</f>
        <v>0</v>
      </c>
      <c r="AH31" s="43">
        <f>IF(X31=K27,U27,0)+IF(X31=K28,U28,0)+IF(X31=K29,U29,0)+IF(X31=K30,U30,0)+IF(X31=K31,U31,0)+IF(X31=K32,U32,0)+IF(X31=K33,U33,0)+IF(X31=K34,U34,0)+IF(X31=K35,U35,0)+IF(X31=K36,U36,0)+IF(X31=K37,U37,0)+IF(X31=K38,U38,0)+IF(X31=K39,U39,0)+IF(X31=K40,U40,0)+IF(X31=K41,U41,0)+IF(X31=K42,U42,0)+IF(X31=K43,U43,0)+IF(X31=K44,U44,0)+IF(X31=K45,U45,0)+IF(X31=K46,U46,0)</f>
        <v>0</v>
      </c>
      <c r="AI31" s="43">
        <f>IF(X31=K27,V27,0)+IF(X31=K28,V28,0)+IF(X31=K29,V29,0)+IF(X31=K30,V30,0)+IF(X31=K31,V31,0)+IF(X31=K32,V32,0)+IF(X31=K33,V33,0)+IF(X31=K34,V34,0)+IF(X31=K35,V35,0)+IF(X31=K36,V36,0)+IF(X31=K37,V37,0)+IF(X31=K38,V38,0)+IF(X31=K39,V39,0)+IF(X31=K40,V40,0)+IF(X31=K41,V41,0)+IF(X31=K42,V42,0)+IF(X31=K43,V43,0)+IF(X31=K44,V44,0)+IF(X31=K45,V45,0)+IF(X31=K46,V46,0)</f>
        <v>0</v>
      </c>
      <c r="AJ31" s="43">
        <f>[2]DB!BM31</f>
        <v>16</v>
      </c>
      <c r="AK31" s="43">
        <f t="shared" si="5"/>
        <v>17</v>
      </c>
      <c r="AL31" s="43">
        <f>[2]DB!BN31</f>
        <v>6</v>
      </c>
      <c r="AM31" s="43">
        <f t="shared" si="14"/>
        <v>6</v>
      </c>
      <c r="AN31" s="43">
        <f>[2]DB!BO31</f>
        <v>7</v>
      </c>
      <c r="AO31" s="43">
        <f t="shared" si="15"/>
        <v>7</v>
      </c>
      <c r="AP31" s="43">
        <f>[2]DB!BP31</f>
        <v>3</v>
      </c>
      <c r="AQ31" s="43">
        <f t="shared" si="16"/>
        <v>4</v>
      </c>
      <c r="AR31" s="43">
        <f>[2]DB!BQ31</f>
        <v>107</v>
      </c>
      <c r="AS31" s="43">
        <f>IF(X31=E17,G17,0)+IF(X31=E18,G18,0)+IF(X31=E19,G19,0)+IF(X31=E20,G20,0)+IF(X31=E21,G21,0)+IF(X31=E22,G22,0)+IF(X31=E23,G23,0)+IF(X31=E24,G24,0)+IF(X31=E25,G25,0)+IF(X31=E26,G26,0)+IF(X31=F17,H17,0)+IF(X31=F18,H18,0)+IF(X31=F19,H19,0)+IF(X31=F20,H20,0)+IF(X31=F21,H21,0)+IF(X31=F22,H22,0)+IF(X31=F23,H23,0)+IF(X31=F24,H24,0)+IF(X31=F25,H25,0)+IF(X31=F26,H26,0)</f>
        <v>7</v>
      </c>
      <c r="AT31" s="43">
        <f t="shared" si="13"/>
        <v>114</v>
      </c>
      <c r="AU31" s="43">
        <f>[2]DB!BR31</f>
        <v>103</v>
      </c>
      <c r="AV31" s="43">
        <f>IF(X31=E17,H17,0)+IF(X31=E18,H18,0)+IF(X31=E19,H19,0)+IF(X31=E20,H20,0)+IF(X31=E21,H21,0)+IF(X31=E22,H22,0)+IF(X31=E23,H23,0)+IF(X31=E24,H24,0)+IF(X31=E25,H25,0)+IF(X31=E26,H26,0)+IF(X31=F17,G17,0)+IF(X31=F18,G18,0)+IF(X31=F19,G19,0)+IF(X31=F20,G20,0)+IF(X31=F21,G21,0)+IF(X31=F22,G22,0)+IF(X31=F23,G23,0)+IF(X31=F24,G24,0)+IF(X31=F25,G25,0)+IF(X31=F26,G26,0)</f>
        <v>9</v>
      </c>
      <c r="AW31" s="43">
        <f t="shared" si="9"/>
        <v>112</v>
      </c>
      <c r="AX31" s="43">
        <f>[2]DB!BS31</f>
        <v>25</v>
      </c>
      <c r="AY31" s="43">
        <f t="shared" si="10"/>
        <v>0</v>
      </c>
      <c r="AZ31" s="43">
        <f t="shared" si="11"/>
        <v>25</v>
      </c>
      <c r="BA31" s="43">
        <f>[2]DB!BE31</f>
        <v>5</v>
      </c>
      <c r="BB31" s="43">
        <f>RANK(BC31,BC27:BC46,0)</f>
        <v>7</v>
      </c>
      <c r="BC31" s="43">
        <f t="shared" si="12"/>
        <v>261288</v>
      </c>
      <c r="BD31" s="44">
        <f>IF(BB31=BB27,IF(Y31&gt;Y27,1,0),0)+IF(BB31=BB28,IF(Y31&gt;Y28,1,0),0)+IF(BB31=BB29,IF(Y31&gt;Y29,1,0),0)+IF(BB31=BB30,IF(Y31&gt;Y30,1,0),0)+IF(BB31=BB31,IF(Y31&gt;Y31,1,0),0)+IF(BB31=BB32,IF(Y31&gt;Y32,1,0),0)+IF(BB31=BB33,IF(Y31&gt;Y33,1,0),0)+IF(BB31=BB34,IF(Y31&gt;Y34,1,0),0)+IF(BB31=BB35,IF(Y31&gt;Y35,1,0),0)+IF(BB31=BB36,IF(Y31&gt;Y36,1,0),0)+IF(BB31=BB37,IF(Y31&gt;Y37,1,0),0)+IF(BB31=BB38,IF(Y31&gt;Y38,1,0),0)+IF(BB31=BB39,IF(Y31&gt;Y39,1,0),0)+IF(BB31=BB40,IF(Y31&gt;Y40,1,0),0)+IF(BB31=BB41,IF(Y31&gt;Y41,1,0),0)+IF(BB31=BB42,IF(Y31&gt;Y42,1,0),0)+IF(BB31=BB43,IF(Y31&gt;Y43,1,0),0)+IF(BB31=BB44,IF(Y31&gt;Y44,1,0),0)+IF(BB31=BB45,IF(Y31&gt;Y45,1,0),0)+IF(BB31=BB46,IF(Y31&gt;Y46,1,0),0)+BB31</f>
        <v>7</v>
      </c>
      <c r="BE31" s="45">
        <f>IF(BD27=5,BB27,0)+IF(BD28=5,BB28,0)+IF(BD29=5,BB29,0)+IF(BD30=5,BB30,0)+IF(BD31=5,BB31,0)+IF(BD32=5,BB32,0)+IF(BD33=5,BB33,0)+IF(BD34=5,BB34,0)+IF(BD35=5,BB35,0)+IF(BD36=5,BB36,0)+IF(BD37=5,BB37,0)+IF(BD38=5,BB38,0)+IF(BD39=5,BB39,0)+IF(BD40=5,BB40,0)+IF(BD41=5,BB41,0)+IF(BD42=5,BB42,0)+IF(BD43=5,BB43,0)+IF(BD44=5,BB44,0)+IF(BD45=5,BB45,0)+IF(BD46=5,BB46,0)</f>
        <v>5</v>
      </c>
      <c r="BF31" s="43" t="str">
        <f>IF(BD27=5,X27,IF(BD28=5,X28,IF(BD29=5,X29,IF(BD30=5,X30,IF(BD31=5,X31,IF(BD32=5,X32,IF(BD33=5,X33,IF(BD34=5,X34,BG31))))))))</f>
        <v>IANRUSH</v>
      </c>
      <c r="BG31" s="43" t="str">
        <f>IF(BD35=5,X35,IF(BD36=5,X36,IF(BD37=5,X37,IF(BD38=5,X38,IF(BD39=5,X39,IF(BD40=5,X40,IF(BD41=5,X41,IF(BD42=5,X42,BH31))))))))</f>
        <v>Livpool</v>
      </c>
      <c r="BH31" s="43" t="str">
        <f>IF(BD43=5,X43,IF(BD44=5,X44,IF(BD45=5,X45,X46)))</f>
        <v>Livpool</v>
      </c>
      <c r="BI31" s="43">
        <f>IF(BD27=5,AA27,0)+IF(BD28=5,AA28,0)+IF(BD29=5,AA29,0)+IF(BD30=5,AA30,0)+IF(BD31=5,AA31,0)+IF(BD32=5,AA32,0)+IF(BD33=5,AA33,0)+IF(BD34=5,AA34,0)+IF(BD35=5,AA35,0)+IF(BD36=5,AA36,0)+IF(BD37=5,AA37,0)+IF(BD38=5,AA38,0)+IF(BD39=5,AA39,0)+IF(BD40=5,AA40,0)+IF(BD41=5,AA41,0)+IF(BD42=5,AA42,0)+IF(BD43=5,AA43,0)+IF(BD44=5,AA44,0)+IF(BD45=5,AA45,0)+IF(BD46=5,AA46,0)</f>
        <v>0</v>
      </c>
      <c r="BJ31" s="43">
        <f>IF(BD27=5,AC27,0)+IF(BD28=5,AC28,0)+IF(BD29=5,AC29,0)+IF(BD30=5,AC30,0)+IF(BD31=5,AC31,0)+IF(BD32=5,AC32,0)+IF(BD33=5,AC33,0)+IF(BD34=5,AC34,0)+IF(BD35=5,AC35,0)+IF(BD36=5,AC36,0)+IF(BD37=5,AC37,0)+IF(BD38=5,AC38,0)+IF(BD39=5,AC39,0)+IF(BD40=5,AC40,0)+IF(BD41=5,AC41,0)+IF(BD42=5,AC42,0)+IF(BD43=5,AC43,0)+IF(BD44=5,AC44,0)+IF(BD45=5,AC45,0)+IF(BD46=5,AC46,0)</f>
        <v>0</v>
      </c>
      <c r="BK31" s="43">
        <f>IF(BD27=5,AF27,0)+IF(BD28=5,AF28,0)+IF(BD29=5,AF29,0)+IF(BD30=5,AF30,0)+IF(BD31=5,AF31,0)+IF(BD32=5,AF32,0)+IF(BD33=5,AF33,0)+IF(BD34=5,AF34,0)+IF(BD35=5,AF35,0)+IF(BD36=5,AF36,0)+IF(BD37=5,AF37,0)+IF(BD38=5,AF38,0)+IF(BD39=5,AF39,0)+IF(BD40=5,AF40,0)+IF(BD41=5,AF41,0)+IF(BD42=5,AF42,0)+IF(BD43=5,AF43,0)+IF(BD44=5,AF44,0)+IF(BD45=5,AF45,0)+IF(BD46=5,AF46,0)</f>
        <v>1</v>
      </c>
      <c r="BL31" s="43">
        <f>IF(BD27=5,AI27,0)+IF(BD28=5,AI28,0)+IF(BD29=5,AI29,0)+IF(BD30=5,AI30,0)+IF(BD31=5,AI31,0)+IF(BD32=5,AI32,0)+IF(BD33=5,AI33,0)+IF(BD34=5,AI34,0)+IF(BD35=5,AI35,0)+IF(BD36=5,AI36,0)+IF(BD37=5,AI37,0)+IF(BD38=5,AI38,0)+IF(BD39=5,AI39,0)+IF(BD40=5,AI40,0)+IF(BD41=5,AI41,0)+IF(BD42=5,AI42,0)+IF(BD43=5,AI43,0)+IF(BD44=5,AI44,0)+IF(BD45=5,AI45,0)+IF(BD46=5,AI46,0)</f>
        <v>0</v>
      </c>
      <c r="BM31" s="43">
        <f>IF(BD27=5,AK27,0)+IF(BD28=5,AK28,0)+IF(BD29=5,AK29,0)+IF(BD30=5,AK30,0)+IF(BD31=5,AK31,0)+IF(BD32=5,AK32,0)+IF(BD33=5,AK33,0)+IF(BD34=5,AK34,0)+IF(BD35=5,AK35,0)+IF(BD36=5,AK36,0)+IF(BD37=5,AK37,0)+IF(BD38=5,AK38,0)+IF(BD39=5,AK39,0)+IF(BD40=5,AK40,0)+IF(BD41=5,AK41,0)+IF(BD42=5,AK42,0)+IF(BD43=5,AK43,0)+IF(BD44=5,AK44,0)+IF(BD45=5,AK45,0)+IF(BD46=5,AK46,0)</f>
        <v>17</v>
      </c>
      <c r="BN31" s="43">
        <f>IF(BD27=5,AM27,0)+IF(BD28=5,AM28,0)+IF(BD29=5,AM29,0)+IF(BD30=5,AM30,0)+IF(BD31=5,AM31,0)+IF(BD32=5,AM32,0)+IF(BD33=5,AM33,0)+IF(BD34=5,AM34,0)+IF(BD35=5,AM35,0)+IF(BD36=5,AM36,0)+IF(BD37=5,AM37,0)+IF(BD38=5,AM38,0)+IF(BD39=5,AM39,0)+IF(BD40=5,AM40,0)+IF(BD41=5,AM41,0)+IF(BD42=5,AM42,0)+IF(BD43=5,AM43,0)+IF(BD44=5,AM44,0)+IF(BD45=5,AM45,0)+IF(BD46=5,AM46,0)</f>
        <v>7</v>
      </c>
      <c r="BO31" s="43">
        <f>IF(BD27=5,AO27,0)+IF(BD28=5,AO28,0)+IF(BD29=5,AO29,0)+IF(BD30=5,AO30,0)+IF(BD31=5,AO31,0)+IF(BD32=5,AO32,0)+IF(BD33=5,AO33,0)+IF(BD34=5,AO34,0)+IF(BD35=5,AO35,0)+IF(BD36=5,AO36,0)+IF(BD37=5,AO37,0)+IF(BD38=5,AO38,0)+IF(BD39=5,AO39,0)+IF(BD40=5,AO40,0)+IF(BD41=5,AO41,0)+IF(BD42=5,AO42,0)+IF(BD43=5,AO43,0)+IF(BD44=5,AO44,0)+IF(BD45=5,AO45,0)+IF(BD46=5,AO46,0)</f>
        <v>5</v>
      </c>
      <c r="BP31" s="43">
        <f>IF(BD27=5,AQ27,0)+IF(BD28=5,AQ28,0)+IF(BD29=5,AQ29,0)+IF(BD30=5,AQ30,0)+IF(BD31=5,AQ31,0)+IF(BD32=5,AQ32,0)+IF(BD33=5,AQ33,0)+IF(BD34=5,AQ34,0)+IF(BD35=5,AQ35,0)+IF(BD36=5,AQ36,0)+IF(BD37=5,AQ37,0)+IF(BD38=5,AQ38,0)+IF(BD39=5,AQ39,0)+IF(BD40=5,AQ40,0)+IF(BD41=5,AQ41,0)+IF(BD42=5,AQ42,0)+IF(BD43=5,AQ43,0)+IF(BD44=5,AQ44,0)+IF(BD45=5,AQ45,0)+IF(BD46=5,AQ46,0)</f>
        <v>5</v>
      </c>
      <c r="BQ31" s="43">
        <f>IF(BD27=5,AT27,0)+IF(BD28=5,AT28,0)+IF(BD29=5,AT29,0)+IF(BD30=5,AT30,0)+IF(BD31=5,AT31,0)+IF(BD32=5,AT32,0)+IF(BD33=5,AT33,0)+IF(BD34=5,AT34,0)+IF(BD35=5,AT35,0)+IF(BD36=5,AT36,0)+IF(BD37=5,AT37,0)+IF(BD38=5,AT38,0)+IF(BD39=5,AT39,0)+IF(BD40=5,AT40,0)+IF(BD41=5,AT41,0)+IF(BD42=5,AT42,0)+IF(BD43=5,AT43,0)+IF(BD44=5,AT44,0)+IF(BD45=5,AT45,0)+IF(BD46=5,AT46,0)</f>
        <v>111</v>
      </c>
      <c r="BR31" s="43">
        <f>IF(BD27=5,AW27,0)+IF(BD28=5,AW28,0)+IF(BD29=5,AW29,0)+IF(BD30=5,AW30,0)+IF(BD31=5,AW31,0)+IF(BD32=5,AW32,0)+IF(BD33=5,AW33,0)+IF(BD34=5,AW34,0)+IF(BD35=5,AW35,0)+IF(BD36=5,AW36,0)+IF(BD37=5,AW37,0)+IF(BD38=5,AW38,0)+IF(BD39=5,AW39,0)+IF(BD40=5,AW40,0)+IF(BD41=5,AW41,0)+IF(BD42=5,AW42,0)+IF(BD43=5,AW43,0)+IF(BD44=5,AW44,0)+IF(BD45=5,AW45,0)+IF(BD46=5,AW46,0)</f>
        <v>104</v>
      </c>
      <c r="BS31" s="44">
        <f>IF(BD27=5,AZ27,0)+IF(BD28=5,AZ28,0)+IF(BD29=5,AZ29,0)+IF(BD30=5,AZ30,0)+IF(BD31=5,AZ31,0)+IF(BD32=5,AZ32,0)+IF(BD33=5,AZ33,0)+IF(BD34=5,AZ34,0)+IF(BD35=5,AZ35,0)+IF(BD36=5,AZ36,0)+IF(BD37=5,AZ37,0)+IF(BD38=5,AZ38,0)+IF(BD39=5,AZ39,0)+IF(BD40=5,AZ40,0)+IF(BD41=5,AZ41,0)+IF(BD42=5,AZ42,0)+IF(BD43=5,AZ43,0)+IF(BD44=5,AZ44,0)+IF(BD45=5,AZ45,0)+IF(BD46=5,AZ46,0)</f>
        <v>26</v>
      </c>
    </row>
    <row r="32" spans="1:71" x14ac:dyDescent="0.15">
      <c r="A32" s="43" t="str">
        <f>[2]DB!E32</f>
        <v>Sergio</v>
      </c>
      <c r="B32" s="43" t="str">
        <f>[2]DB!F32</f>
        <v>Nielsen</v>
      </c>
      <c r="C32" s="43">
        <f>[2]DB!G32</f>
        <v>6</v>
      </c>
      <c r="D32" s="43">
        <f>[2]DB!H32</f>
        <v>5</v>
      </c>
      <c r="E32" s="43" t="str">
        <f>[2]DB!I32</f>
        <v>Mauer</v>
      </c>
      <c r="F32" s="43" t="str">
        <f>[2]DB!J32</f>
        <v>Kudsken</v>
      </c>
      <c r="G32" s="43">
        <f>'3. Division'!BF24</f>
        <v>7</v>
      </c>
      <c r="H32" s="43">
        <f>'3. Division'!BL24</f>
        <v>5</v>
      </c>
      <c r="I32" s="43" t="str">
        <f>'[3]Endeligt program - 3. Division'!A39</f>
        <v>Håvard</v>
      </c>
      <c r="J32" s="44" t="str">
        <f>'[3]Endeligt program - 3. Division'!C39</f>
        <v>Mauer</v>
      </c>
      <c r="K32" s="45" t="str">
        <f>[2]DB!K32</f>
        <v>Far</v>
      </c>
      <c r="L32" s="43">
        <f>[2]DB!L32</f>
        <v>13</v>
      </c>
      <c r="M32" s="43">
        <f>[2]DB!N32</f>
        <v>0</v>
      </c>
      <c r="N32" s="43">
        <f>IF(OR(M32=1,Rækker!L28="Disket",DB!V32&gt;5),1,0)</f>
        <v>0</v>
      </c>
      <c r="O32" s="43">
        <f>[2]DB!P32</f>
        <v>0</v>
      </c>
      <c r="P32" s="43">
        <f>IF(OR(O32=1,Rækker!L28="Udmeldt"),1,0)</f>
        <v>0</v>
      </c>
      <c r="Q32" s="43">
        <f>[2]DB!S32</f>
        <v>0</v>
      </c>
      <c r="R32" s="43">
        <f>IF(Rækker!L28="Res",1,0)</f>
        <v>0</v>
      </c>
      <c r="S32" s="43">
        <f t="shared" si="1"/>
        <v>0</v>
      </c>
      <c r="T32" s="43">
        <f>[2]DB!V32</f>
        <v>0</v>
      </c>
      <c r="U32" s="43">
        <f>IF(Rækker!L28="MR",1,0)</f>
        <v>0</v>
      </c>
      <c r="V32" s="43">
        <f t="shared" si="2"/>
        <v>0</v>
      </c>
      <c r="W32" s="44" t="str">
        <f t="shared" si="3"/>
        <v/>
      </c>
      <c r="X32" s="45" t="str">
        <f>[2]DB!BF32</f>
        <v>Fox</v>
      </c>
      <c r="Y32" s="43">
        <f>IF(X32=K27,L27,0)+IF(X32=K28,L28,0)+IF(X32=K29,L29,0)+IF(X32=K30,L30,0)+IF(X32=K31,L31,0)+IF(X32=K32,L32,0)+IF(X32=K33,L33,0)+IF(X32=K34,L34,0)+IF(X32=K35,L35,0)+IF(X32=K36,L36,0)+IF(X32=K37,L37,0)+IF(X32=K38,L38,0)+IF(X32=K39,L39,0)+IF(X32=K40,L40,0)+IF(X32=K41,L41,0)+IF(X32=K42,L42,0)+IF(X32=K43,L43,0)+IF(X32=K44,L44,0)+IF(X32=K45,L45,0)+IF(X32=K46,L46,0)</f>
        <v>16</v>
      </c>
      <c r="Z32" s="43">
        <f>[2]DB!BI32</f>
        <v>0</v>
      </c>
      <c r="AA32" s="43">
        <f>IF(X32=K27,N27,0)+IF(X32=K28,N28,0)+IF(X32=K29,N29,0)+IF(X32=K30,N30,0)+IF(X32=K31,N31,0)+IF(X32=K32,N32,0)+IF(X32=K33,N33,0)+IF(X32=K34,N34,0)+IF(X32=K35,N35,0)+IF(X32=K36,N36,0)+IF(X32=K37,N37,0)+IF(X32=K38,N38,0)+IF(X32=K39,N39,0)+IF(X32=K40,N40,0)+IF(X32=K41,N41,0)+IF(X32=K42,N42,0)+IF(X32=K43,N43,0)+IF(X32=K44,N44,0)+IF(X32=K45,N45,0)+IF(X32=K46,N46,0)</f>
        <v>0</v>
      </c>
      <c r="AB32" s="43">
        <f>[2]DB!BJ32</f>
        <v>0</v>
      </c>
      <c r="AC32" s="43">
        <f>IF(X32=K27,P27,0)+IF(X32=K28,P28,0)+IF(X32=K29,P29,0)+IF(X32=K30,P30,0)+IF(X32=K31,P31,0)+IF(X32=K32,P32,0)+IF(X32=K33,P33,0)+IF(X32=K34,P34,0)+IF(X32=K35,P35,0)+IF(X32=K36,P36,0)+IF(X32=K37,P37,0)+IF(X32=K38,P38,0)+IF(X32=K39,P39,0)+IF(X32=K40,P40,0)+IF(X32=K41,P41,0)+IF(X32=K42,P42,0)+IF(X32=K43,P43,0)+IF(X32=K44,P44,0)+IF(X32=K45,P45,0)+IF(X32=K46,P46,0)</f>
        <v>0</v>
      </c>
      <c r="AD32" s="43">
        <f>[2]DB!BK32</f>
        <v>0</v>
      </c>
      <c r="AE32" s="43">
        <f>IF(X32=K27,R27,0)+IF(X32=K28,R28,0)+IF(X32=K29,R29,0)+IF(X32=K30,R30,0)+IF(X32=K31,R31,0)+IF(X32=K32,R32,0)+IF(X32=K33,R33,0)+IF(X32=K34,R34,0)+IF(X32=K35,R35,0)+IF(X32=K36,R36,0)+IF(X32=K37,R37,0)+IF(X32=K38,R38,0)+IF(X32=K39,R39,0)+IF(X32=K40,R40,0)+IF(X32=K41,R41,0)+IF(X32=K42,R42,0)+IF(X32=K43,R43,0)+IF(X32=K44,R44,0)+IF(X32=K45,R45,0)+IF(X32=K46,R46,0)</f>
        <v>0</v>
      </c>
      <c r="AF32" s="43">
        <f t="shared" si="4"/>
        <v>0</v>
      </c>
      <c r="AG32" s="43">
        <f>[2]DB!BL32</f>
        <v>0</v>
      </c>
      <c r="AH32" s="43">
        <f>IF(X32=K27,U27,0)+IF(X32=K28,U28,0)+IF(X32=K29,U29,0)+IF(X32=K30,U30,0)+IF(X32=K31,U31,0)+IF(X32=K32,U32,0)+IF(X32=K33,U33,0)+IF(X32=K34,U34,0)+IF(X32=K35,U35,0)+IF(X32=K36,U36,0)+IF(X32=K37,U37,0)+IF(X32=K38,U38,0)+IF(X32=K39,U39,0)+IF(X32=K40,U40,0)+IF(X32=K41,U41,0)+IF(X32=K42,U42,0)+IF(X32=K43,U43,0)+IF(X32=K44,U44,0)+IF(X32=K45,U45,0)+IF(X32=K46,U46,0)</f>
        <v>0</v>
      </c>
      <c r="AI32" s="43">
        <f>IF(X32=K27,V27,0)+IF(X32=K28,V28,0)+IF(X32=K29,V29,0)+IF(X32=K30,V30,0)+IF(X32=K31,V31,0)+IF(X32=K32,V32,0)+IF(X32=K33,V33,0)+IF(X32=K34,V34,0)+IF(X32=K35,V35,0)+IF(X32=K36,V36,0)+IF(X32=K37,V37,0)+IF(X32=K38,V38,0)+IF(X32=K39,V39,0)+IF(X32=K40,V40,0)+IF(X32=K41,V41,0)+IF(X32=K42,V42,0)+IF(X32=K43,V43,0)+IF(X32=K44,V44,0)+IF(X32=K45,V45,0)+IF(X32=K46,V46,0)</f>
        <v>0</v>
      </c>
      <c r="AJ32" s="43">
        <f>[2]DB!BM32</f>
        <v>16</v>
      </c>
      <c r="AK32" s="43">
        <f t="shared" si="5"/>
        <v>17</v>
      </c>
      <c r="AL32" s="43">
        <f>[2]DB!BN32</f>
        <v>7</v>
      </c>
      <c r="AM32" s="43">
        <f t="shared" si="14"/>
        <v>7</v>
      </c>
      <c r="AN32" s="43">
        <f>[2]DB!BO32</f>
        <v>4</v>
      </c>
      <c r="AO32" s="43">
        <f t="shared" si="15"/>
        <v>5</v>
      </c>
      <c r="AP32" s="43">
        <f>[2]DB!BP32</f>
        <v>5</v>
      </c>
      <c r="AQ32" s="43">
        <f t="shared" si="16"/>
        <v>5</v>
      </c>
      <c r="AR32" s="43">
        <f>[2]DB!BQ32</f>
        <v>102</v>
      </c>
      <c r="AS32" s="43">
        <f>IF(X32=E17,G17,0)+IF(X32=E18,G18,0)+IF(X32=E19,G19,0)+IF(X32=E20,G20,0)+IF(X32=E21,G21,0)+IF(X32=E22,G22,0)+IF(X32=E23,G23,0)+IF(X32=E24,G24,0)+IF(X32=E25,G25,0)+IF(X32=E26,G26,0)+IF(X32=F17,H17,0)+IF(X32=F18,H18,0)+IF(X32=F19,H19,0)+IF(X32=F20,H20,0)+IF(X32=F21,H21,0)+IF(X32=F22,H22,0)+IF(X32=F23,H23,0)+IF(X32=F24,H24,0)+IF(X32=F25,H25,0)+IF(X32=F26,H26,0)</f>
        <v>7</v>
      </c>
      <c r="AT32" s="43">
        <f t="shared" si="13"/>
        <v>109</v>
      </c>
      <c r="AU32" s="43">
        <f>[2]DB!BR32</f>
        <v>103</v>
      </c>
      <c r="AV32" s="43">
        <f>IF(X32=E17,H17,0)+IF(X32=E18,H18,0)+IF(X32=E19,H19,0)+IF(X32=E20,H20,0)+IF(X32=E21,H21,0)+IF(X32=E22,H22,0)+IF(X32=E23,H23,0)+IF(X32=E24,H24,0)+IF(X32=E25,H25,0)+IF(X32=E26,H26,0)+IF(X32=F17,G17,0)+IF(X32=F18,G18,0)+IF(X32=F19,G19,0)+IF(X32=F20,G20,0)+IF(X32=F21,G21,0)+IF(X32=F22,G22,0)+IF(X32=F23,G23,0)+IF(X32=F24,G24,0)+IF(X32=F25,G25,0)+IF(X32=F26,G26,0)</f>
        <v>7</v>
      </c>
      <c r="AW32" s="43">
        <f t="shared" si="9"/>
        <v>110</v>
      </c>
      <c r="AX32" s="43">
        <f>[2]DB!BS32</f>
        <v>25</v>
      </c>
      <c r="AY32" s="43">
        <f t="shared" si="10"/>
        <v>1</v>
      </c>
      <c r="AZ32" s="43">
        <f t="shared" si="11"/>
        <v>26</v>
      </c>
      <c r="BA32" s="43">
        <f>[2]DB!BE32</f>
        <v>6</v>
      </c>
      <c r="BB32" s="43">
        <f>RANK(BC32,BC27:BC46,0)</f>
        <v>6</v>
      </c>
      <c r="BC32" s="43">
        <f t="shared" si="12"/>
        <v>270790</v>
      </c>
      <c r="BD32" s="44">
        <f>IF(BB32=BB27,IF(Y32&gt;Y27,1,0),0)+IF(BB32=BB28,IF(Y32&gt;Y28,1,0),0)+IF(BB32=BB29,IF(Y32&gt;Y29,1,0),0)+IF(BB32=BB30,IF(Y32&gt;Y30,1,0),0)+IF(BB32=BB31,IF(Y32&gt;Y31,1,0),0)+IF(BB32=BB32,IF(Y32&gt;Y32,1,0),0)+IF(BB32=BB33,IF(Y32&gt;Y33,1,0),0)+IF(BB32=BB34,IF(Y32&gt;Y34,1,0),0)+IF(BB32=BB35,IF(Y32&gt;Y35,1,0),0)+IF(BB32=BB36,IF(Y32&gt;Y36,1,0),0)+IF(BB32=BB37,IF(Y32&gt;Y37,1,0),0)+IF(BB32=BB38,IF(Y32&gt;Y38,1,0),0)+IF(BB32=BB39,IF(Y32&gt;Y39,1,0),0)+IF(BB32=BB40,IF(Y32&gt;Y40,1,0),0)+IF(BB32=BB41,IF(Y32&gt;Y41,1,0),0)+IF(BB32=BB42,IF(Y32&gt;Y42,1,0),0)+IF(BB32=BB43,IF(Y32&gt;Y43,1,0),0)+IF(BB32=BB44,IF(Y32&gt;Y44,1,0),0)+IF(BB32=BB45,IF(Y32&gt;Y45,1,0),0)+IF(BB32=BB46,IF(Y32&gt;Y46,1,0),0)+BB32</f>
        <v>6</v>
      </c>
      <c r="BE32" s="45">
        <f>IF(BD27=6,BB27,0)+IF(BD28=6,BB28,0)+IF(BD29=6,BB29,0)+IF(BD30=6,BB30,0)+IF(BD31=6,BB31,0)+IF(BD32=6,BB32,0)+IF(BD33=6,BB33,0)+IF(BD34=6,BB34,0)+IF(BD35=6,BB35,0)+IF(BD36=6,BB36,0)+IF(BD37=6,BB37,0)+IF(BD38=6,BB38,0)+IF(BD39=6,BB39,0)+IF(BD40=6,BB40,0)+IF(BD41=6,BB41,0)+IF(BD42=6,BB42,0)+IF(BD43=6,BB43,0)+IF(BD44=6,BB44,0)+IF(BD45=6,BB45,0)+IF(BD46=6,BB46,0)</f>
        <v>6</v>
      </c>
      <c r="BF32" s="43" t="str">
        <f>IF(BD27=6,X27,IF(BD28=6,X28,IF(BD29=6,X29,IF(BD30=6,X30,IF(BD31=6,X31,IF(BD32=6,X32,IF(BD33=6,X33,IF(BD34=6,X34,BG32))))))))</f>
        <v>Fox</v>
      </c>
      <c r="BG32" s="43" t="str">
        <f>IF(BD35=6,X35,IF(BD36=6,X36,IF(BD37=6,X37,IF(BD38=6,X38,IF(BD39=6,X39,IF(BD40=6,X40,IF(BD41=6,X41,IF(BD42=6,X42,BH32))))))))</f>
        <v>Livpool</v>
      </c>
      <c r="BH32" s="43" t="str">
        <f>IF(BD43=6,X43,IF(BD44=6,X44,IF(BD45=6,X45,X46)))</f>
        <v>Livpool</v>
      </c>
      <c r="BI32" s="43">
        <f>IF(BD27=6,AA27,0)+IF(BD28=6,AA28,0)+IF(BD29=6,AA29,0)+IF(BD30=6,AA30,0)+IF(BD31=6,AA31,0)+IF(BD32=6,AA32,0)+IF(BD33=6,AA33,0)+IF(BD34=6,AA34,0)+IF(BD35=6,AA35,0)+IF(BD36=6,AA36,0)+IF(BD37=6,AA37,0)+IF(BD38=6,AA38,0)+IF(BD39=6,AA39,0)+IF(BD40=6,AA40,0)+IF(BD41=6,AA41,0)+IF(BD42=6,AA42,0)+IF(BD43=6,AA43,0)+IF(BD44=6,AA44,0)+IF(BD45=6,AA45,0)+IF(BD46=6,AA46,0)</f>
        <v>0</v>
      </c>
      <c r="BJ32" s="43">
        <f>IF(BD27=6,AC27,0)+IF(BD28=6,AC28,0)+IF(BD29=6,AC29,0)+IF(BD30=6,AC30,0)+IF(BD31=6,AC31,0)+IF(BD32=6,AC32,0)+IF(BD33=6,AC33,0)+IF(BD34=6,AC34,0)+IF(BD35=6,AC35,0)+IF(BD36=6,AC36,0)+IF(BD37=6,AC37,0)+IF(BD38=6,AC38,0)+IF(BD39=6,AC39,0)+IF(BD40=6,AC40,0)+IF(BD41=6,AC41,0)+IF(BD42=6,AC42,0)+IF(BD43=6,AC43,0)+IF(BD44=6,AC44,0)+IF(BD45=6,AC45,0)+IF(BD46=6,AC46,0)</f>
        <v>0</v>
      </c>
      <c r="BK32" s="43">
        <f>IF(BD27=6,AF27,0)+IF(BD28=6,AF28,0)+IF(BD29=6,AF29,0)+IF(BD30=6,AF30,0)+IF(BD31=6,AF31,0)+IF(BD32=6,AF32,0)+IF(BD33=6,AF33,0)+IF(BD34=6,AF34,0)+IF(BD35=6,AF35,0)+IF(BD36=6,AF36,0)+IF(BD37=6,AF37,0)+IF(BD38=6,AF38,0)+IF(BD39=6,AF39,0)+IF(BD40=6,AF40,0)+IF(BD41=6,AF41,0)+IF(BD42=6,AF42,0)+IF(BD43=6,AF43,0)+IF(BD44=6,AF44,0)+IF(BD45=6,AF45,0)+IF(BD46=6,AF46,0)</f>
        <v>0</v>
      </c>
      <c r="BL32" s="43">
        <f>IF(BD27=6,AI27,0)+IF(BD28=6,AI28,0)+IF(BD29=6,AI29,0)+IF(BD30=6,AI30,0)+IF(BD31=6,AI31,0)+IF(BD32=6,AI32,0)+IF(BD33=6,AI33,0)+IF(BD34=6,AI34,0)+IF(BD35=6,AI35,0)+IF(BD36=6,AI36,0)+IF(BD37=6,AI37,0)+IF(BD38=6,AI38,0)+IF(BD39=6,AI39,0)+IF(BD40=6,AI40,0)+IF(BD41=6,AI41,0)+IF(BD42=6,AI42,0)+IF(BD43=6,AI43,0)+IF(BD44=6,AI44,0)+IF(BD45=6,AI45,0)+IF(BD46=6,AI46,0)</f>
        <v>0</v>
      </c>
      <c r="BM32" s="43">
        <f>IF(BD27=6,AK27,0)+IF(BD28=6,AK28,0)+IF(BD29=6,AK29,0)+IF(BD30=6,AK30,0)+IF(BD31=6,AK31,0)+IF(BD32=6,AK32,0)+IF(BD33=6,AK33,0)+IF(BD34=6,AK34,0)+IF(BD35=6,AK35,0)+IF(BD36=6,AK36,0)+IF(BD37=6,AK37,0)+IF(BD38=6,AK38,0)+IF(BD39=6,AK39,0)+IF(BD40=6,AK40,0)+IF(BD41=6,AK41,0)+IF(BD42=6,AK42,0)+IF(BD43=6,AK43,0)+IF(BD44=6,AK44,0)+IF(BD45=6,AK45,0)+IF(BD46=6,AK46,0)</f>
        <v>17</v>
      </c>
      <c r="BN32" s="43">
        <f>IF(BD27=6,AM27,0)+IF(BD28=6,AM28,0)+IF(BD29=6,AM29,0)+IF(BD30=6,AM30,0)+IF(BD31=6,AM31,0)+IF(BD32=6,AM32,0)+IF(BD33=6,AM33,0)+IF(BD34=6,AM34,0)+IF(BD35=6,AM35,0)+IF(BD36=6,AM36,0)+IF(BD37=6,AM37,0)+IF(BD38=6,AM38,0)+IF(BD39=6,AM39,0)+IF(BD40=6,AM40,0)+IF(BD41=6,AM41,0)+IF(BD42=6,AM42,0)+IF(BD43=6,AM43,0)+IF(BD44=6,AM44,0)+IF(BD45=6,AM45,0)+IF(BD46=6,AM46,0)</f>
        <v>7</v>
      </c>
      <c r="BO32" s="43">
        <f>IF(BD27=6,AO27,0)+IF(BD28=6,AO28,0)+IF(BD29=6,AO29,0)+IF(BD30=6,AO30,0)+IF(BD31=6,AO31,0)+IF(BD32=6,AO32,0)+IF(BD33=6,AO33,0)+IF(BD34=6,AO34,0)+IF(BD35=6,AO35,0)+IF(BD36=6,AO36,0)+IF(BD37=6,AO37,0)+IF(BD38=6,AO38,0)+IF(BD39=6,AO39,0)+IF(BD40=6,AO40,0)+IF(BD41=6,AO41,0)+IF(BD42=6,AO42,0)+IF(BD43=6,AO43,0)+IF(BD44=6,AO44,0)+IF(BD45=6,AO45,0)+IF(BD46=6,AO46,0)</f>
        <v>5</v>
      </c>
      <c r="BP32" s="43">
        <f>IF(BD27=6,AQ27,0)+IF(BD28=6,AQ28,0)+IF(BD29=6,AQ29,0)+IF(BD30=6,AQ30,0)+IF(BD31=6,AQ31,0)+IF(BD32=6,AQ32,0)+IF(BD33=6,AQ33,0)+IF(BD34=6,AQ34,0)+IF(BD35=6,AQ35,0)+IF(BD36=6,AQ36,0)+IF(BD37=6,AQ37,0)+IF(BD38=6,AQ38,0)+IF(BD39=6,AQ39,0)+IF(BD40=6,AQ40,0)+IF(BD41=6,AQ41,0)+IF(BD42=6,AQ42,0)+IF(BD43=6,AQ43,0)+IF(BD44=6,AQ44,0)+IF(BD45=6,AQ45,0)+IF(BD46=6,AQ46,0)</f>
        <v>5</v>
      </c>
      <c r="BQ32" s="43">
        <f>IF(BD27=6,AT27,0)+IF(BD28=6,AT28,0)+IF(BD29=6,AT29,0)+IF(BD30=6,AT30,0)+IF(BD31=6,AT31,0)+IF(BD32=6,AT32,0)+IF(BD33=6,AT33,0)+IF(BD34=6,AT34,0)+IF(BD35=6,AT35,0)+IF(BD36=6,AT36,0)+IF(BD37=6,AT37,0)+IF(BD38=6,AT38,0)+IF(BD39=6,AT39,0)+IF(BD40=6,AT40,0)+IF(BD41=6,AT41,0)+IF(BD42=6,AT42,0)+IF(BD43=6,AT43,0)+IF(BD44=6,AT44,0)+IF(BD45=6,AT45,0)+IF(BD46=6,AT46,0)</f>
        <v>109</v>
      </c>
      <c r="BR32" s="43">
        <f>IF(BD27=6,AW27,0)+IF(BD28=6,AW28,0)+IF(BD29=6,AW29,0)+IF(BD30=6,AW30,0)+IF(BD31=6,AW31,0)+IF(BD32=6,AW32,0)+IF(BD33=6,AW33,0)+IF(BD34=6,AW34,0)+IF(BD35=6,AW35,0)+IF(BD36=6,AW36,0)+IF(BD37=6,AW37,0)+IF(BD38=6,AW38,0)+IF(BD39=6,AW39,0)+IF(BD40=6,AW40,0)+IF(BD41=6,AW41,0)+IF(BD42=6,AW42,0)+IF(BD43=6,AW43,0)+IF(BD44=6,AW44,0)+IF(BD45=6,AW45,0)+IF(BD46=6,AW46,0)</f>
        <v>110</v>
      </c>
      <c r="BS32" s="44">
        <f>IF(BD27=6,AZ27,0)+IF(BD28=6,AZ28,0)+IF(BD29=6,AZ29,0)+IF(BD30=6,AZ30,0)+IF(BD31=6,AZ31,0)+IF(BD32=6,AZ32,0)+IF(BD33=6,AZ33,0)+IF(BD34=6,AZ34,0)+IF(BD35=6,AZ35,0)+IF(BD36=6,AZ36,0)+IF(BD37=6,AZ37,0)+IF(BD38=6,AZ38,0)+IF(BD39=6,AZ39,0)+IF(BD40=6,AZ40,0)+IF(BD41=6,AZ41,0)+IF(BD42=6,AZ42,0)+IF(BD43=6,AZ43,0)+IF(BD44=6,AZ44,0)+IF(BD45=6,AZ45,0)+IF(BD46=6,AZ46,0)</f>
        <v>26</v>
      </c>
    </row>
    <row r="33" spans="1:71" x14ac:dyDescent="0.15">
      <c r="A33" s="43" t="str">
        <f>[2]DB!E33</f>
        <v>ÅZÆTZØW</v>
      </c>
      <c r="B33" s="43" t="str">
        <f>[2]DB!F33</f>
        <v>Højgård</v>
      </c>
      <c r="C33" s="43">
        <f>[2]DB!G33</f>
        <v>7</v>
      </c>
      <c r="D33" s="43">
        <f>[2]DB!H33</f>
        <v>5</v>
      </c>
      <c r="E33" s="43" t="str">
        <f>[2]DB!I33</f>
        <v>Håvard</v>
      </c>
      <c r="F33" s="43" t="str">
        <f>[2]DB!J33</f>
        <v>Nielsen</v>
      </c>
      <c r="G33" s="43">
        <f>'3. Division'!J47</f>
        <v>7</v>
      </c>
      <c r="H33" s="43">
        <f>'3. Division'!P47</f>
        <v>9</v>
      </c>
      <c r="I33" s="43" t="str">
        <f>'[3]Endeligt program - 3. Division'!A40</f>
        <v>Sergio</v>
      </c>
      <c r="J33" s="44" t="str">
        <f>'[3]Endeligt program - 3. Division'!C40</f>
        <v>Gunners</v>
      </c>
      <c r="K33" s="45" t="str">
        <f>[2]DB!K33</f>
        <v>Fox</v>
      </c>
      <c r="L33" s="43">
        <f>[2]DB!L33</f>
        <v>16</v>
      </c>
      <c r="M33" s="43">
        <f>[2]DB!N33</f>
        <v>0</v>
      </c>
      <c r="N33" s="43">
        <f>IF(OR(M33=1,Rækker!N28="Disket",DB!V33&gt;5),1,0)</f>
        <v>0</v>
      </c>
      <c r="O33" s="43">
        <f>[2]DB!P33</f>
        <v>0</v>
      </c>
      <c r="P33" s="43">
        <f>IF(OR(O33=1,Rækker!N28="Udmeldt"),1,0)</f>
        <v>0</v>
      </c>
      <c r="Q33" s="43">
        <f>[2]DB!S33</f>
        <v>0</v>
      </c>
      <c r="R33" s="43">
        <f>IF(Rækker!N28="Res",1,0)</f>
        <v>0</v>
      </c>
      <c r="S33" s="43">
        <f t="shared" si="1"/>
        <v>0</v>
      </c>
      <c r="T33" s="43">
        <f>[2]DB!V33</f>
        <v>0</v>
      </c>
      <c r="U33" s="43">
        <f>IF(Rækker!N28="MR",1,0)</f>
        <v>0</v>
      </c>
      <c r="V33" s="43">
        <f t="shared" si="2"/>
        <v>0</v>
      </c>
      <c r="W33" s="44" t="str">
        <f t="shared" si="3"/>
        <v/>
      </c>
      <c r="X33" s="45" t="str">
        <f>[2]DB!BF33</f>
        <v>Laplace</v>
      </c>
      <c r="Y33" s="43">
        <f>IF(X33=K27,L27,0)+IF(X33=K28,L28,0)+IF(X33=K29,L29,0)+IF(X33=K30,L30,0)+IF(X33=K31,L31,0)+IF(X33=K32,L32,0)+IF(X33=K33,L33,0)+IF(X33=K34,L34,0)+IF(X33=K35,L35,0)+IF(X33=K36,L36,0)+IF(X33=K37,L37,0)+IF(X33=K38,L38,0)+IF(X33=K39,L39,0)+IF(X33=K40,L40,0)+IF(X33=K41,L41,0)+IF(X33=K42,L42,0)+IF(X33=K43,L43,0)+IF(X33=K44,L44,0)+IF(X33=K45,L45,0)+IF(X33=K46,L46,0)</f>
        <v>31</v>
      </c>
      <c r="Z33" s="43">
        <f>[2]DB!BI33</f>
        <v>0</v>
      </c>
      <c r="AA33" s="43">
        <f>IF(X33=K27,N27,0)+IF(X33=K28,N28,0)+IF(X33=K29,N29,0)+IF(X33=K30,N30,0)+IF(X33=K31,N31,0)+IF(X33=K32,N32,0)+IF(X33=K33,N33,0)+IF(X33=K34,N34,0)+IF(X33=K35,N35,0)+IF(X33=K36,N36,0)+IF(X33=K37,N37,0)+IF(X33=K38,N38,0)+IF(X33=K39,N39,0)+IF(X33=K40,N40,0)+IF(X33=K41,N41,0)+IF(X33=K42,N42,0)+IF(X33=K43,N43,0)+IF(X33=K44,N44,0)+IF(X33=K45,N45,0)+IF(X33=K46,N46,0)</f>
        <v>0</v>
      </c>
      <c r="AB33" s="43">
        <f>[2]DB!BJ33</f>
        <v>0</v>
      </c>
      <c r="AC33" s="43">
        <f>IF(X33=K27,P27,0)+IF(X33=K28,P28,0)+IF(X33=K29,P29,0)+IF(X33=K30,P30,0)+IF(X33=K31,P31,0)+IF(X33=K32,P32,0)+IF(X33=K33,P33,0)+IF(X33=K34,P34,0)+IF(X33=K35,P35,0)+IF(X33=K36,P36,0)+IF(X33=K37,P37,0)+IF(X33=K38,P38,0)+IF(X33=K39,P39,0)+IF(X33=K40,P40,0)+IF(X33=K41,P41,0)+IF(X33=K42,P42,0)+IF(X33=K43,P43,0)+IF(X33=K44,P44,0)+IF(X33=K45,P45,0)+IF(X33=K46,P46,0)</f>
        <v>0</v>
      </c>
      <c r="AD33" s="43">
        <f>[2]DB!BK33</f>
        <v>0</v>
      </c>
      <c r="AE33" s="43">
        <f>IF(X33=K27,R27,0)+IF(X33=K28,R28,0)+IF(X33=K29,R29,0)+IF(X33=K30,R30,0)+IF(X33=K31,R31,0)+IF(X33=K32,R32,0)+IF(X33=K33,R33,0)+IF(X33=K34,R34,0)+IF(X33=K35,R35,0)+IF(X33=K36,R36,0)+IF(X33=K37,R37,0)+IF(X33=K38,R38,0)+IF(X33=K39,R39,0)+IF(X33=K40,R40,0)+IF(X33=K41,R41,0)+IF(X33=K42,R42,0)+IF(X33=K43,R43,0)+IF(X33=K44,R44,0)+IF(X33=K45,R45,0)+IF(X33=K46,R46,0)</f>
        <v>0</v>
      </c>
      <c r="AF33" s="43">
        <f t="shared" si="4"/>
        <v>0</v>
      </c>
      <c r="AG33" s="43">
        <f>[2]DB!BL33</f>
        <v>0</v>
      </c>
      <c r="AH33" s="43">
        <f>IF(X33=K27,U27,0)+IF(X33=K28,U28,0)+IF(X33=K29,U29,0)+IF(X33=K30,U30,0)+IF(X33=K31,U31,0)+IF(X33=K32,U32,0)+IF(X33=K33,U33,0)+IF(X33=K34,U34,0)+IF(X33=K35,U35,0)+IF(X33=K36,U36,0)+IF(X33=K37,U37,0)+IF(X33=K38,U38,0)+IF(X33=K39,U39,0)+IF(X33=K40,U40,0)+IF(X33=K41,U41,0)+IF(X33=K42,U42,0)+IF(X33=K43,U43,0)+IF(X33=K44,U44,0)+IF(X33=K45,U45,0)+IF(X33=K46,U46,0)</f>
        <v>0</v>
      </c>
      <c r="AI33" s="43">
        <f>IF(X33=K27,V27,0)+IF(X33=K28,V28,0)+IF(X33=K29,V29,0)+IF(X33=K30,V30,0)+IF(X33=K31,V31,0)+IF(X33=K32,V32,0)+IF(X33=K33,V33,0)+IF(X33=K34,V34,0)+IF(X33=K35,V35,0)+IF(X33=K36,V36,0)+IF(X33=K37,V37,0)+IF(X33=K38,V38,0)+IF(X33=K39,V39,0)+IF(X33=K40,V40,0)+IF(X33=K41,V41,0)+IF(X33=K42,V42,0)+IF(X33=K43,V43,0)+IF(X33=K44,V44,0)+IF(X33=K45,V45,0)+IF(X33=K46,V46,0)</f>
        <v>0</v>
      </c>
      <c r="AJ33" s="43">
        <f>[2]DB!BM33</f>
        <v>16</v>
      </c>
      <c r="AK33" s="43">
        <f t="shared" si="5"/>
        <v>17</v>
      </c>
      <c r="AL33" s="43">
        <f>[2]DB!BN33</f>
        <v>6</v>
      </c>
      <c r="AM33" s="43">
        <f t="shared" si="14"/>
        <v>6</v>
      </c>
      <c r="AN33" s="43">
        <f>[2]DB!BO33</f>
        <v>6</v>
      </c>
      <c r="AO33" s="43">
        <f t="shared" si="15"/>
        <v>7</v>
      </c>
      <c r="AP33" s="43">
        <f>[2]DB!BP33</f>
        <v>4</v>
      </c>
      <c r="AQ33" s="43">
        <f t="shared" si="16"/>
        <v>4</v>
      </c>
      <c r="AR33" s="43">
        <f>[2]DB!BQ33</f>
        <v>100</v>
      </c>
      <c r="AS33" s="43">
        <f>IF(X33=E17,G17,0)+IF(X33=E18,G18,0)+IF(X33=E19,G19,0)+IF(X33=E20,G20,0)+IF(X33=E21,G21,0)+IF(X33=E22,G22,0)+IF(X33=E23,G23,0)+IF(X33=E24,G24,0)+IF(X33=E25,G25,0)+IF(X33=E26,G26,0)+IF(X33=F17,H17,0)+IF(X33=F18,H18,0)+IF(X33=F19,H19,0)+IF(X33=F20,H20,0)+IF(X33=F21,H21,0)+IF(X33=F22,H22,0)+IF(X33=F23,H23,0)+IF(X33=F24,H24,0)+IF(X33=F25,H25,0)+IF(X33=F26,H26,0)</f>
        <v>6</v>
      </c>
      <c r="AT33" s="43">
        <f t="shared" si="13"/>
        <v>106</v>
      </c>
      <c r="AU33" s="43">
        <f>[2]DB!BR33</f>
        <v>98</v>
      </c>
      <c r="AV33" s="43">
        <f>IF(X33=E17,H17,0)+IF(X33=E18,H18,0)+IF(X33=E19,H19,0)+IF(X33=E20,H20,0)+IF(X33=E21,H21,0)+IF(X33=E22,H22,0)+IF(X33=E23,H23,0)+IF(X33=E24,H24,0)+IF(X33=E25,H25,0)+IF(X33=E26,H26,0)+IF(X33=F17,G17,0)+IF(X33=F18,G18,0)+IF(X33=F19,G19,0)+IF(X33=F20,G20,0)+IF(X33=F21,G21,0)+IF(X33=F22,G22,0)+IF(X33=F23,G23,0)+IF(X33=F24,G24,0)+IF(X33=F25,G25,0)+IF(X33=F26,G26,0)</f>
        <v>6</v>
      </c>
      <c r="AW33" s="43">
        <f t="shared" si="9"/>
        <v>104</v>
      </c>
      <c r="AX33" s="43">
        <f>[2]DB!BS33</f>
        <v>24</v>
      </c>
      <c r="AY33" s="43">
        <f t="shared" si="10"/>
        <v>1</v>
      </c>
      <c r="AZ33" s="43">
        <f t="shared" si="11"/>
        <v>25</v>
      </c>
      <c r="BA33" s="43">
        <f>[2]DB!BE33</f>
        <v>7</v>
      </c>
      <c r="BB33" s="43">
        <f>RANK(BC33,BC27:BC46,0)</f>
        <v>8</v>
      </c>
      <c r="BC33" s="43">
        <f t="shared" si="12"/>
        <v>260496</v>
      </c>
      <c r="BD33" s="44">
        <f>IF(BB33=BB27,IF(Y33&gt;Y27,1,0),0)+IF(BB33=BB28,IF(Y33&gt;Y28,1,0),0)+IF(BB33=BB29,IF(Y33&gt;Y29,1,0),0)+IF(BB33=BB30,IF(Y33&gt;Y30,1,0),0)+IF(BB33=BB31,IF(Y33&gt;Y31,1,0),0)+IF(BB33=BB32,IF(Y33&gt;Y32,1,0),0)+IF(BB33=BB33,IF(Y33&gt;Y33,1,0),0)+IF(BB33=BB34,IF(Y33&gt;Y34,1,0),0)+IF(BB33=BB35,IF(Y33&gt;Y35,1,0),0)+IF(BB33=BB36,IF(Y33&gt;Y36,1,0),0)+IF(BB33=BB37,IF(Y33&gt;Y37,1,0),0)+IF(BB33=BB38,IF(Y33&gt;Y38,1,0),0)+IF(BB33=BB39,IF(Y33&gt;Y39,1,0),0)+IF(BB33=BB40,IF(Y33&gt;Y40,1,0),0)+IF(BB33=BB41,IF(Y33&gt;Y41,1,0),0)+IF(BB33=BB42,IF(Y33&gt;Y42,1,0),0)+IF(BB33=BB43,IF(Y33&gt;Y43,1,0),0)+IF(BB33=BB44,IF(Y33&gt;Y44,1,0),0)+IF(BB33=BB45,IF(Y33&gt;Y45,1,0),0)+IF(BB33=BB46,IF(Y33&gt;Y46,1,0),0)+BB33</f>
        <v>8</v>
      </c>
      <c r="BE33" s="45">
        <f>IF(BD27=7,BB27,0)+IF(BD28=7,BB28,0)+IF(BD29=7,BB29,0)+IF(BD30=7,BB30,0)+IF(BD31=7,BB31,0)+IF(BD32=7,BB32,0)+IF(BD33=7,BB33,0)+IF(BD34=7,BB34,0)+IF(BD35=7,BB35,0)+IF(BD36=7,BB36,0)+IF(BD37=7,BB37,0)+IF(BD38=7,BB38,0)+IF(BD39=7,BB39,0)+IF(BD40=7,BB40,0)+IF(BD41=7,BB41,0)+IF(BD42=7,BB42,0)+IF(BD43=7,BB43,0)+IF(BD44=7,BB44,0)+IF(BD45=7,BB45,0)+IF(BD46=7,BB46,0)</f>
        <v>7</v>
      </c>
      <c r="BF33" s="43" t="str">
        <f>IF(BD27=7,X27,IF(BD28=7,X28,IF(BD29=7,X29,IF(BD30=7,X30,IF(BD31=7,X31,IF(BD32=7,X32,IF(BD33=7,X33,IF(BD34=7,X34,BG33))))))))</f>
        <v>Far</v>
      </c>
      <c r="BG33" s="43" t="str">
        <f>IF(BD35=7,X35,IF(BD36=7,X36,IF(BD37=7,X37,IF(BD38=7,X38,IF(BD39=7,X39,IF(BD40=7,X40,IF(BD41=7,X41,IF(BD42=7,X42,BH33))))))))</f>
        <v>Livpool</v>
      </c>
      <c r="BH33" s="43" t="str">
        <f>IF(BD43=7,X43,IF(BD44=7,X44,IF(BD45=7,X45,X46)))</f>
        <v>Livpool</v>
      </c>
      <c r="BI33" s="43">
        <f>IF(BD27=7,AA27,0)+IF(BD28=7,AA28,0)+IF(BD29=7,AA29,0)+IF(BD30=7,AA30,0)+IF(BD31=7,AA31,0)+IF(BD32=7,AA32,0)+IF(BD33=7,AA33,0)+IF(BD34=7,AA34,0)+IF(BD35=7,AA35,0)+IF(BD36=7,AA36,0)+IF(BD37=7,AA37,0)+IF(BD38=7,AA38,0)+IF(BD39=7,AA39,0)+IF(BD40=7,AA40,0)+IF(BD41=7,AA41,0)+IF(BD42=7,AA42,0)+IF(BD43=7,AA43,0)+IF(BD44=7,AA44,0)+IF(BD45=7,AA45,0)+IF(BD46=7,AA46,0)</f>
        <v>0</v>
      </c>
      <c r="BJ33" s="43">
        <f>IF(BD27=7,AC27,0)+IF(BD28=7,AC28,0)+IF(BD29=7,AC29,0)+IF(BD30=7,AC30,0)+IF(BD31=7,AC31,0)+IF(BD32=7,AC32,0)+IF(BD33=7,AC33,0)+IF(BD34=7,AC34,0)+IF(BD35=7,AC35,0)+IF(BD36=7,AC36,0)+IF(BD37=7,AC37,0)+IF(BD38=7,AC38,0)+IF(BD39=7,AC39,0)+IF(BD40=7,AC40,0)+IF(BD41=7,AC41,0)+IF(BD42=7,AC42,0)+IF(BD43=7,AC43,0)+IF(BD44=7,AC44,0)+IF(BD45=7,AC45,0)+IF(BD46=7,AC46,0)</f>
        <v>0</v>
      </c>
      <c r="BK33" s="43">
        <f>IF(BD27=7,AF27,0)+IF(BD28=7,AF28,0)+IF(BD29=7,AF29,0)+IF(BD30=7,AF30,0)+IF(BD31=7,AF31,0)+IF(BD32=7,AF32,0)+IF(BD33=7,AF33,0)+IF(BD34=7,AF34,0)+IF(BD35=7,AF35,0)+IF(BD36=7,AF36,0)+IF(BD37=7,AF37,0)+IF(BD38=7,AF38,0)+IF(BD39=7,AF39,0)+IF(BD40=7,AF40,0)+IF(BD41=7,AF41,0)+IF(BD42=7,AF42,0)+IF(BD43=7,AF43,0)+IF(BD44=7,AF44,0)+IF(BD45=7,AF45,0)+IF(BD46=7,AF46,0)</f>
        <v>0</v>
      </c>
      <c r="BL33" s="43">
        <f>IF(BD27=7,AI27,0)+IF(BD28=7,AI28,0)+IF(BD29=7,AI29,0)+IF(BD30=7,AI30,0)+IF(BD31=7,AI31,0)+IF(BD32=7,AI32,0)+IF(BD33=7,AI33,0)+IF(BD34=7,AI34,0)+IF(BD35=7,AI35,0)+IF(BD36=7,AI36,0)+IF(BD37=7,AI37,0)+IF(BD38=7,AI38,0)+IF(BD39=7,AI39,0)+IF(BD40=7,AI40,0)+IF(BD41=7,AI41,0)+IF(BD42=7,AI42,0)+IF(BD43=7,AI43,0)+IF(BD44=7,AI44,0)+IF(BD45=7,AI45,0)+IF(BD46=7,AI46,0)</f>
        <v>0</v>
      </c>
      <c r="BM33" s="43">
        <f>IF(BD27=7,AK27,0)+IF(BD28=7,AK28,0)+IF(BD29=7,AK29,0)+IF(BD30=7,AK30,0)+IF(BD31=7,AK31,0)+IF(BD32=7,AK32,0)+IF(BD33=7,AK33,0)+IF(BD34=7,AK34,0)+IF(BD35=7,AK35,0)+IF(BD36=7,AK36,0)+IF(BD37=7,AK37,0)+IF(BD38=7,AK38,0)+IF(BD39=7,AK39,0)+IF(BD40=7,AK40,0)+IF(BD41=7,AK41,0)+IF(BD42=7,AK42,0)+IF(BD43=7,AK43,0)+IF(BD44=7,AK44,0)+IF(BD45=7,AK45,0)+IF(BD46=7,AK46,0)</f>
        <v>17</v>
      </c>
      <c r="BN33" s="43">
        <f>IF(BD27=7,AM27,0)+IF(BD28=7,AM28,0)+IF(BD29=7,AM29,0)+IF(BD30=7,AM30,0)+IF(BD31=7,AM31,0)+IF(BD32=7,AM32,0)+IF(BD33=7,AM33,0)+IF(BD34=7,AM34,0)+IF(BD35=7,AM35,0)+IF(BD36=7,AM36,0)+IF(BD37=7,AM37,0)+IF(BD38=7,AM38,0)+IF(BD39=7,AM39,0)+IF(BD40=7,AM40,0)+IF(BD41=7,AM41,0)+IF(BD42=7,AM42,0)+IF(BD43=7,AM43,0)+IF(BD44=7,AM44,0)+IF(BD45=7,AM45,0)+IF(BD46=7,AM46,0)</f>
        <v>6</v>
      </c>
      <c r="BO33" s="43">
        <f>IF(BD27=7,AO27,0)+IF(BD28=7,AO28,0)+IF(BD29=7,AO29,0)+IF(BD30=7,AO30,0)+IF(BD31=7,AO31,0)+IF(BD32=7,AO32,0)+IF(BD33=7,AO33,0)+IF(BD34=7,AO34,0)+IF(BD35=7,AO35,0)+IF(BD36=7,AO36,0)+IF(BD37=7,AO37,0)+IF(BD38=7,AO38,0)+IF(BD39=7,AO39,0)+IF(BD40=7,AO40,0)+IF(BD41=7,AO41,0)+IF(BD42=7,AO42,0)+IF(BD43=7,AO43,0)+IF(BD44=7,AO44,0)+IF(BD45=7,AO45,0)+IF(BD46=7,AO46,0)</f>
        <v>7</v>
      </c>
      <c r="BP33" s="43">
        <f>IF(BD27=7,AQ27,0)+IF(BD28=7,AQ28,0)+IF(BD29=7,AQ29,0)+IF(BD30=7,AQ30,0)+IF(BD31=7,AQ31,0)+IF(BD32=7,AQ32,0)+IF(BD33=7,AQ33,0)+IF(BD34=7,AQ34,0)+IF(BD35=7,AQ35,0)+IF(BD36=7,AQ36,0)+IF(BD37=7,AQ37,0)+IF(BD38=7,AQ38,0)+IF(BD39=7,AQ39,0)+IF(BD40=7,AQ40,0)+IF(BD41=7,AQ41,0)+IF(BD42=7,AQ42,0)+IF(BD43=7,AQ43,0)+IF(BD44=7,AQ44,0)+IF(BD45=7,AQ45,0)+IF(BD46=7,AQ46,0)</f>
        <v>4</v>
      </c>
      <c r="BQ33" s="43">
        <f>IF(BD27=7,AT27,0)+IF(BD28=7,AT28,0)+IF(BD29=7,AT29,0)+IF(BD30=7,AT30,0)+IF(BD31=7,AT31,0)+IF(BD32=7,AT32,0)+IF(BD33=7,AT33,0)+IF(BD34=7,AT34,0)+IF(BD35=7,AT35,0)+IF(BD36=7,AT36,0)+IF(BD37=7,AT37,0)+IF(BD38=7,AT38,0)+IF(BD39=7,AT39,0)+IF(BD40=7,AT40,0)+IF(BD41=7,AT41,0)+IF(BD42=7,AT42,0)+IF(BD43=7,AT43,0)+IF(BD44=7,AT44,0)+IF(BD45=7,AT45,0)+IF(BD46=7,AT46,0)</f>
        <v>114</v>
      </c>
      <c r="BR33" s="43">
        <f>IF(BD27=7,AW27,0)+IF(BD28=7,AW28,0)+IF(BD29=7,AW29,0)+IF(BD30=7,AW30,0)+IF(BD31=7,AW31,0)+IF(BD32=7,AW32,0)+IF(BD33=7,AW33,0)+IF(BD34=7,AW34,0)+IF(BD35=7,AW35,0)+IF(BD36=7,AW36,0)+IF(BD37=7,AW37,0)+IF(BD38=7,AW38,0)+IF(BD39=7,AW39,0)+IF(BD40=7,AW40,0)+IF(BD41=7,AW41,0)+IF(BD42=7,AW42,0)+IF(BD43=7,AW43,0)+IF(BD44=7,AW44,0)+IF(BD45=7,AW45,0)+IF(BD46=7,AW46,0)</f>
        <v>112</v>
      </c>
      <c r="BS33" s="44">
        <f>IF(BD27=7,AZ27,0)+IF(BD28=7,AZ28,0)+IF(BD29=7,AZ29,0)+IF(BD30=7,AZ30,0)+IF(BD31=7,AZ31,0)+IF(BD32=7,AZ32,0)+IF(BD33=7,AZ33,0)+IF(BD34=7,AZ34,0)+IF(BD35=7,AZ35,0)+IF(BD36=7,AZ36,0)+IF(BD37=7,AZ37,0)+IF(BD38=7,AZ38,0)+IF(BD39=7,AZ39,0)+IF(BD40=7,AZ40,0)+IF(BD41=7,AZ41,0)+IF(BD42=7,AZ42,0)+IF(BD43=7,AZ43,0)+IF(BD44=7,AZ44,0)+IF(BD45=7,AZ45,0)+IF(BD46=7,AZ46,0)</f>
        <v>25</v>
      </c>
    </row>
    <row r="34" spans="1:71" x14ac:dyDescent="0.15">
      <c r="A34" s="43" t="str">
        <f>[2]DB!E34</f>
        <v>brula</v>
      </c>
      <c r="B34" s="43" t="str">
        <f>[2]DB!F34</f>
        <v>McCoist</v>
      </c>
      <c r="C34" s="43">
        <f>[2]DB!G34</f>
        <v>6</v>
      </c>
      <c r="D34" s="43">
        <f>[2]DB!H34</f>
        <v>6</v>
      </c>
      <c r="E34" s="43" t="str">
        <f>[2]DB!I34</f>
        <v>Sebjoh</v>
      </c>
      <c r="F34" s="43" t="str">
        <f>[2]DB!J34</f>
        <v>ÅZÆTZØW</v>
      </c>
      <c r="G34" s="43">
        <f>'3. Division'!V47</f>
        <v>6</v>
      </c>
      <c r="H34" s="43">
        <f>'3. Division'!AB47</f>
        <v>6</v>
      </c>
      <c r="I34" s="43" t="str">
        <f>'[3]Endeligt program - 3. Division'!A41</f>
        <v>Kudsken</v>
      </c>
      <c r="J34" s="44" t="str">
        <f>'[3]Endeligt program - 3. Division'!C41</f>
        <v>ÅZÆTZØW</v>
      </c>
      <c r="K34" s="45" t="str">
        <f>[2]DB!K34</f>
        <v>Halvor</v>
      </c>
      <c r="L34" s="43">
        <f>[2]DB!L34</f>
        <v>20</v>
      </c>
      <c r="M34" s="43">
        <f>[2]DB!N34</f>
        <v>0</v>
      </c>
      <c r="N34" s="43">
        <f>IF(OR(M34=1,Rækker!P28="Disket",DB!V34&gt;5),1,0)</f>
        <v>0</v>
      </c>
      <c r="O34" s="43">
        <f>[2]DB!P34</f>
        <v>0</v>
      </c>
      <c r="P34" s="43">
        <f>IF(OR(O34=1,Rækker!P28="Udmeldt"),1,0)</f>
        <v>0</v>
      </c>
      <c r="Q34" s="43">
        <f>[2]DB!S34</f>
        <v>0</v>
      </c>
      <c r="R34" s="43">
        <f>IF(Rækker!P28="Res",1,0)</f>
        <v>0</v>
      </c>
      <c r="S34" s="43">
        <f t="shared" si="1"/>
        <v>0</v>
      </c>
      <c r="T34" s="43">
        <f>[2]DB!V34</f>
        <v>0</v>
      </c>
      <c r="U34" s="43">
        <f>IF(Rækker!P28="MR",1,0)</f>
        <v>0</v>
      </c>
      <c r="V34" s="43">
        <f t="shared" si="2"/>
        <v>0</v>
      </c>
      <c r="W34" s="44" t="str">
        <f t="shared" si="3"/>
        <v/>
      </c>
      <c r="X34" s="45" t="str">
        <f>[2]DB!BF34</f>
        <v>Nemelig</v>
      </c>
      <c r="Y34" s="43">
        <f>IF(X34=K27,L27,0)+IF(X34=K28,L28,0)+IF(X34=K29,L29,0)+IF(X34=K30,L30,0)+IF(X34=K31,L31,0)+IF(X34=K32,L32,0)+IF(X34=K33,L33,0)+IF(X34=K34,L34,0)+IF(X34=K35,L35,0)+IF(X34=K36,L36,0)+IF(X34=K37,L37,0)+IF(X34=K38,L38,0)+IF(X34=K39,L39,0)+IF(X34=K40,L40,0)+IF(X34=K41,L41,0)+IF(X34=K42,L42,0)+IF(X34=K43,L43,0)+IF(X34=K44,L44,0)+IF(X34=K45,L45,0)+IF(X34=K46,L46,0)</f>
        <v>42</v>
      </c>
      <c r="Z34" s="43">
        <f>[2]DB!BI34</f>
        <v>0</v>
      </c>
      <c r="AA34" s="43">
        <f>IF(X34=K27,N27,0)+IF(X34=K28,N28,0)+IF(X34=K29,N29,0)+IF(X34=K30,N30,0)+IF(X34=K31,N31,0)+IF(X34=K32,N32,0)+IF(X34=K33,N33,0)+IF(X34=K34,N34,0)+IF(X34=K35,N35,0)+IF(X34=K36,N36,0)+IF(X34=K37,N37,0)+IF(X34=K38,N38,0)+IF(X34=K39,N39,0)+IF(X34=K40,N40,0)+IF(X34=K41,N41,0)+IF(X34=K42,N42,0)+IF(X34=K43,N43,0)+IF(X34=K44,N44,0)+IF(X34=K45,N45,0)+IF(X34=K46,N46,0)</f>
        <v>0</v>
      </c>
      <c r="AB34" s="43">
        <f>[2]DB!BJ34</f>
        <v>0</v>
      </c>
      <c r="AC34" s="43">
        <f>IF(X34=K27,P27,0)+IF(X34=K28,P28,0)+IF(X34=K29,P29,0)+IF(X34=K30,P30,0)+IF(X34=K31,P31,0)+IF(X34=K32,P32,0)+IF(X34=K33,P33,0)+IF(X34=K34,P34,0)+IF(X34=K35,P35,0)+IF(X34=K36,P36,0)+IF(X34=K37,P37,0)+IF(X34=K38,P38,0)+IF(X34=K39,P39,0)+IF(X34=K40,P40,0)+IF(X34=K41,P41,0)+IF(X34=K42,P42,0)+IF(X34=K43,P43,0)+IF(X34=K44,P44,0)+IF(X34=K45,P45,0)+IF(X34=K46,P46,0)</f>
        <v>0</v>
      </c>
      <c r="AD34" s="43">
        <f>[2]DB!BK34</f>
        <v>0</v>
      </c>
      <c r="AE34" s="43">
        <f>IF(X34=K27,R27,0)+IF(X34=K28,R28,0)+IF(X34=K29,R29,0)+IF(X34=K30,R30,0)+IF(X34=K31,R31,0)+IF(X34=K32,R32,0)+IF(X34=K33,R33,0)+IF(X34=K34,R34,0)+IF(X34=K35,R35,0)+IF(X34=K36,R36,0)+IF(X34=K37,R37,0)+IF(X34=K38,R38,0)+IF(X34=K39,R39,0)+IF(X34=K40,R40,0)+IF(X34=K41,R41,0)+IF(X34=K42,R42,0)+IF(X34=K43,R43,0)+IF(X34=K44,R44,0)+IF(X34=K45,R45,0)+IF(X34=K46,R46,0)</f>
        <v>0</v>
      </c>
      <c r="AF34" s="43">
        <f t="shared" si="4"/>
        <v>0</v>
      </c>
      <c r="AG34" s="43">
        <f>[2]DB!BL34</f>
        <v>0</v>
      </c>
      <c r="AH34" s="43">
        <f>IF(X34=K27,U27,0)+IF(X34=K28,U28,0)+IF(X34=K29,U29,0)+IF(X34=K30,U30,0)+IF(X34=K31,U31,0)+IF(X34=K32,U32,0)+IF(X34=K33,U33,0)+IF(X34=K34,U34,0)+IF(X34=K35,U35,0)+IF(X34=K36,U36,0)+IF(X34=K37,U37,0)+IF(X34=K38,U38,0)+IF(X34=K39,U39,0)+IF(X34=K40,U40,0)+IF(X34=K41,U41,0)+IF(X34=K42,U42,0)+IF(X34=K43,U43,0)+IF(X34=K44,U44,0)+IF(X34=K45,U45,0)+IF(X34=K46,U46,0)</f>
        <v>0</v>
      </c>
      <c r="AI34" s="43">
        <f>IF(X34=K27,V27,0)+IF(X34=K28,V28,0)+IF(X34=K29,V29,0)+IF(X34=K30,V30,0)+IF(X34=K31,V31,0)+IF(X34=K32,V32,0)+IF(X34=K33,V33,0)+IF(X34=K34,V34,0)+IF(X34=K35,V35,0)+IF(X34=K36,V36,0)+IF(X34=K37,V37,0)+IF(X34=K38,V38,0)+IF(X34=K39,V39,0)+IF(X34=K40,V40,0)+IF(X34=K41,V41,0)+IF(X34=K42,V42,0)+IF(X34=K43,V43,0)+IF(X34=K44,V44,0)+IF(X34=K45,V45,0)+IF(X34=K46,V46,0)</f>
        <v>0</v>
      </c>
      <c r="AJ34" s="43">
        <f>[2]DB!BM34</f>
        <v>16</v>
      </c>
      <c r="AK34" s="43">
        <f t="shared" si="5"/>
        <v>17</v>
      </c>
      <c r="AL34" s="43">
        <f>[2]DB!BN34</f>
        <v>7</v>
      </c>
      <c r="AM34" s="43">
        <f t="shared" si="14"/>
        <v>8</v>
      </c>
      <c r="AN34" s="43">
        <f>[2]DB!BO34</f>
        <v>2</v>
      </c>
      <c r="AO34" s="43">
        <f t="shared" si="15"/>
        <v>2</v>
      </c>
      <c r="AP34" s="43">
        <f>[2]DB!BP34</f>
        <v>7</v>
      </c>
      <c r="AQ34" s="43">
        <f t="shared" si="16"/>
        <v>7</v>
      </c>
      <c r="AR34" s="43">
        <f>[2]DB!BQ34</f>
        <v>110</v>
      </c>
      <c r="AS34" s="43">
        <f>IF(X34=E17,G17,0)+IF(X34=E18,G18,0)+IF(X34=E19,G19,0)+IF(X34=E20,G20,0)+IF(X34=E21,G21,0)+IF(X34=E22,G22,0)+IF(X34=E23,G23,0)+IF(X34=E24,G24,0)+IF(X34=E25,G25,0)+IF(X34=E26,G26,0)+IF(X34=F17,H17,0)+IF(X34=F18,H18,0)+IF(X34=F19,H19,0)+IF(X34=F20,H20,0)+IF(X34=F21,H21,0)+IF(X34=F22,H22,0)+IF(X34=F23,H23,0)+IF(X34=F24,H24,0)+IF(X34=F25,H25,0)+IF(X34=F26,H26,0)</f>
        <v>7</v>
      </c>
      <c r="AT34" s="43">
        <f t="shared" si="13"/>
        <v>117</v>
      </c>
      <c r="AU34" s="43">
        <f>[2]DB!BR34</f>
        <v>104</v>
      </c>
      <c r="AV34" s="43">
        <f>IF(X34=E17,H17,0)+IF(X34=E18,H18,0)+IF(X34=E19,H19,0)+IF(X34=E20,H20,0)+IF(X34=E21,H21,0)+IF(X34=E22,H22,0)+IF(X34=E23,H23,0)+IF(X34=E24,H24,0)+IF(X34=E25,H25,0)+IF(X34=E26,H26,0)+IF(X34=F17,G17,0)+IF(X34=F18,G18,0)+IF(X34=F19,G19,0)+IF(X34=F20,G20,0)+IF(X34=F21,G21,0)+IF(X34=F22,G22,0)+IF(X34=F23,G23,0)+IF(X34=F24,G24,0)+IF(X34=F25,G25,0)+IF(X34=F26,G26,0)</f>
        <v>5</v>
      </c>
      <c r="AW34" s="43">
        <f t="shared" si="9"/>
        <v>109</v>
      </c>
      <c r="AX34" s="43">
        <f>[2]DB!BS34</f>
        <v>23</v>
      </c>
      <c r="AY34" s="43">
        <f t="shared" si="10"/>
        <v>3</v>
      </c>
      <c r="AZ34" s="43">
        <f t="shared" si="11"/>
        <v>26</v>
      </c>
      <c r="BA34" s="43">
        <f>[2]DB!BE34</f>
        <v>8</v>
      </c>
      <c r="BB34" s="43">
        <f>RANK(BC34,BC27:BC46,0)</f>
        <v>4</v>
      </c>
      <c r="BC34" s="43">
        <f t="shared" si="12"/>
        <v>271591</v>
      </c>
      <c r="BD34" s="44">
        <f>IF(BB34=BB27,IF(Y34&gt;Y27,1,0),0)+IF(BB34=BB28,IF(Y34&gt;Y28,1,0),0)+IF(BB34=BB29,IF(Y34&gt;Y29,1,0),0)+IF(BB34=BB30,IF(Y34&gt;Y30,1,0),0)+IF(BB34=BB31,IF(Y34&gt;Y31,1,0),0)+IF(BB34=BB32,IF(Y34&gt;Y32,1,0),0)+IF(BB34=BB33,IF(Y34&gt;Y33,1,0),0)+IF(BB34=BB34,IF(Y34&gt;Y34,1,0),0)+IF(BB34=BB35,IF(Y34&gt;Y35,1,0),0)+IF(BB34=BB36,IF(Y34&gt;Y36,1,0),0)+IF(BB34=BB37,IF(Y34&gt;Y37,1,0),0)+IF(BB34=BB38,IF(Y34&gt;Y38,1,0),0)+IF(BB34=BB39,IF(Y34&gt;Y39,1,0),0)+IF(BB34=BB40,IF(Y34&gt;Y40,1,0),0)+IF(BB34=BB41,IF(Y34&gt;Y41,1,0),0)+IF(BB34=BB42,IF(Y34&gt;Y42,1,0),0)+IF(BB34=BB43,IF(Y34&gt;Y43,1,0),0)+IF(BB34=BB44,IF(Y34&gt;Y44,1,0),0)+IF(BB34=BB45,IF(Y34&gt;Y45,1,0),0)+IF(BB34=BB46,IF(Y34&gt;Y46,1,0),0)+BB34</f>
        <v>4</v>
      </c>
      <c r="BE34" s="45">
        <f>IF(BD27=8,BB27,0)+IF(BD28=8,BB28,0)+IF(BD29=8,BB29,0)+IF(BD30=8,BB30,0)+IF(BD31=8,BB31,0)+IF(BD32=8,BB32,0)+IF(BD33=8,BB33,0)+IF(BD34=8,BB34,0)+IF(BD35=8,BB35,0)+IF(BD36=8,BB36,0)+IF(BD37=8,BB37,0)+IF(BD38=8,BB38,0)+IF(BD39=8,BB39,0)+IF(BD40=8,BB40,0)+IF(BD41=8,BB41,0)+IF(BD42=8,BB42,0)+IF(BD43=8,BB43,0)+IF(BD44=8,BB44,0)+IF(BD45=8,BB45,0)+IF(BD46=8,BB46,0)</f>
        <v>8</v>
      </c>
      <c r="BF34" s="43" t="str">
        <f>IF(BD27=8,X27,IF(BD28=8,X28,IF(BD29=8,X29,IF(BD30=8,X30,IF(BD31=8,X31,IF(BD32=8,X32,IF(BD33=8,X33,IF(BD34=8,X34,BG34))))))))</f>
        <v>Laplace</v>
      </c>
      <c r="BG34" s="43" t="str">
        <f>IF(BD35=8,X35,IF(BD36=8,X36,IF(BD37=8,X37,IF(BD38=8,X38,IF(BD39=8,X39,IF(BD40=8,X40,IF(BD41=8,X41,IF(BD42=8,X42,BH34))))))))</f>
        <v>Livpool</v>
      </c>
      <c r="BH34" s="43" t="str">
        <f>IF(BD43=8,X43,IF(BD44=8,X44,IF(BD45=8,X45,X46)))</f>
        <v>Livpool</v>
      </c>
      <c r="BI34" s="43">
        <f>IF(BD27=8,AA27,0)+IF(BD28=8,AA28,0)+IF(BD29=8,AA29,0)+IF(BD30=8,AA30,0)+IF(BD31=8,AA31,0)+IF(BD32=8,AA32,0)+IF(BD33=8,AA33,0)+IF(BD34=8,AA34,0)+IF(BD35=8,AA35,0)+IF(BD36=8,AA36,0)+IF(BD37=8,AA37,0)+IF(BD38=8,AA38,0)+IF(BD39=8,AA39,0)+IF(BD40=8,AA40,0)+IF(BD41=8,AA41,0)+IF(BD42=8,AA42,0)+IF(BD43=8,AA43,0)+IF(BD44=8,AA44,0)+IF(BD45=8,AA45,0)+IF(BD46=8,AA46,0)</f>
        <v>0</v>
      </c>
      <c r="BJ34" s="43">
        <f>IF(BD27=8,AC27,0)+IF(BD28=8,AC28,0)+IF(BD29=8,AC29,0)+IF(BD30=8,AC30,0)+IF(BD31=8,AC31,0)+IF(BD32=8,AC32,0)+IF(BD33=8,AC33,0)+IF(BD34=8,AC34,0)+IF(BD35=8,AC35,0)+IF(BD36=8,AC36,0)+IF(BD37=8,AC37,0)+IF(BD38=8,AC38,0)+IF(BD39=8,AC39,0)+IF(BD40=8,AC40,0)+IF(BD41=8,AC41,0)+IF(BD42=8,AC42,0)+IF(BD43=8,AC43,0)+IF(BD44=8,AC44,0)+IF(BD45=8,AC45,0)+IF(BD46=8,AC46,0)</f>
        <v>0</v>
      </c>
      <c r="BK34" s="43">
        <f>IF(BD27=8,AF27,0)+IF(BD28=8,AF28,0)+IF(BD29=8,AF29,0)+IF(BD30=8,AF30,0)+IF(BD31=8,AF31,0)+IF(BD32=8,AF32,0)+IF(BD33=8,AF33,0)+IF(BD34=8,AF34,0)+IF(BD35=8,AF35,0)+IF(BD36=8,AF36,0)+IF(BD37=8,AF37,0)+IF(BD38=8,AF38,0)+IF(BD39=8,AF39,0)+IF(BD40=8,AF40,0)+IF(BD41=8,AF41,0)+IF(BD42=8,AF42,0)+IF(BD43=8,AF43,0)+IF(BD44=8,AF44,0)+IF(BD45=8,AF45,0)+IF(BD46=8,AF46,0)</f>
        <v>0</v>
      </c>
      <c r="BL34" s="43">
        <f>IF(BD27=8,AI27,0)+IF(BD28=8,AI28,0)+IF(BD29=8,AI29,0)+IF(BD30=8,AI30,0)+IF(BD31=8,AI31,0)+IF(BD32=8,AI32,0)+IF(BD33=8,AI33,0)+IF(BD34=8,AI34,0)+IF(BD35=8,AI35,0)+IF(BD36=8,AI36,0)+IF(BD37=8,AI37,0)+IF(BD38=8,AI38,0)+IF(BD39=8,AI39,0)+IF(BD40=8,AI40,0)+IF(BD41=8,AI41,0)+IF(BD42=8,AI42,0)+IF(BD43=8,AI43,0)+IF(BD44=8,AI44,0)+IF(BD45=8,AI45,0)+IF(BD46=8,AI46,0)</f>
        <v>0</v>
      </c>
      <c r="BM34" s="43">
        <f>IF(BD27=8,AK27,0)+IF(BD28=8,AK28,0)+IF(BD29=8,AK29,0)+IF(BD30=8,AK30,0)+IF(BD31=8,AK31,0)+IF(BD32=8,AK32,0)+IF(BD33=8,AK33,0)+IF(BD34=8,AK34,0)+IF(BD35=8,AK35,0)+IF(BD36=8,AK36,0)+IF(BD37=8,AK37,0)+IF(BD38=8,AK38,0)+IF(BD39=8,AK39,0)+IF(BD40=8,AK40,0)+IF(BD41=8,AK41,0)+IF(BD42=8,AK42,0)+IF(BD43=8,AK43,0)+IF(BD44=8,AK44,0)+IF(BD45=8,AK45,0)+IF(BD46=8,AK46,0)</f>
        <v>17</v>
      </c>
      <c r="BN34" s="43">
        <f>IF(BD27=8,AM27,0)+IF(BD28=8,AM28,0)+IF(BD29=8,AM29,0)+IF(BD30=8,AM30,0)+IF(BD31=8,AM31,0)+IF(BD32=8,AM32,0)+IF(BD33=8,AM33,0)+IF(BD34=8,AM34,0)+IF(BD35=8,AM35,0)+IF(BD36=8,AM36,0)+IF(BD37=8,AM37,0)+IF(BD38=8,AM38,0)+IF(BD39=8,AM39,0)+IF(BD40=8,AM40,0)+IF(BD41=8,AM41,0)+IF(BD42=8,AM42,0)+IF(BD43=8,AM43,0)+IF(BD44=8,AM44,0)+IF(BD45=8,AM45,0)+IF(BD46=8,AM46,0)</f>
        <v>6</v>
      </c>
      <c r="BO34" s="43">
        <f>IF(BD27=8,AO27,0)+IF(BD28=8,AO28,0)+IF(BD29=8,AO29,0)+IF(BD30=8,AO30,0)+IF(BD31=8,AO31,0)+IF(BD32=8,AO32,0)+IF(BD33=8,AO33,0)+IF(BD34=8,AO34,0)+IF(BD35=8,AO35,0)+IF(BD36=8,AO36,0)+IF(BD37=8,AO37,0)+IF(BD38=8,AO38,0)+IF(BD39=8,AO39,0)+IF(BD40=8,AO40,0)+IF(BD41=8,AO41,0)+IF(BD42=8,AO42,0)+IF(BD43=8,AO43,0)+IF(BD44=8,AO44,0)+IF(BD45=8,AO45,0)+IF(BD46=8,AO46,0)</f>
        <v>7</v>
      </c>
      <c r="BP34" s="43">
        <f>IF(BD27=8,AQ27,0)+IF(BD28=8,AQ28,0)+IF(BD29=8,AQ29,0)+IF(BD30=8,AQ30,0)+IF(BD31=8,AQ31,0)+IF(BD32=8,AQ32,0)+IF(BD33=8,AQ33,0)+IF(BD34=8,AQ34,0)+IF(BD35=8,AQ35,0)+IF(BD36=8,AQ36,0)+IF(BD37=8,AQ37,0)+IF(BD38=8,AQ38,0)+IF(BD39=8,AQ39,0)+IF(BD40=8,AQ40,0)+IF(BD41=8,AQ41,0)+IF(BD42=8,AQ42,0)+IF(BD43=8,AQ43,0)+IF(BD44=8,AQ44,0)+IF(BD45=8,AQ45,0)+IF(BD46=8,AQ46,0)</f>
        <v>4</v>
      </c>
      <c r="BQ34" s="43">
        <f>IF(BD27=8,AT27,0)+IF(BD28=8,AT28,0)+IF(BD29=8,AT29,0)+IF(BD30=8,AT30,0)+IF(BD31=8,AT31,0)+IF(BD32=8,AT32,0)+IF(BD33=8,AT33,0)+IF(BD34=8,AT34,0)+IF(BD35=8,AT35,0)+IF(BD36=8,AT36,0)+IF(BD37=8,AT37,0)+IF(BD38=8,AT38,0)+IF(BD39=8,AT39,0)+IF(BD40=8,AT40,0)+IF(BD41=8,AT41,0)+IF(BD42=8,AT42,0)+IF(BD43=8,AT43,0)+IF(BD44=8,AT44,0)+IF(BD45=8,AT45,0)+IF(BD46=8,AT46,0)</f>
        <v>106</v>
      </c>
      <c r="BR34" s="43">
        <f>IF(BD27=8,AW27,0)+IF(BD28=8,AW28,0)+IF(BD29=8,AW29,0)+IF(BD30=8,AW30,0)+IF(BD31=8,AW31,0)+IF(BD32=8,AW32,0)+IF(BD33=8,AW33,0)+IF(BD34=8,AW34,0)+IF(BD35=8,AW35,0)+IF(BD36=8,AW36,0)+IF(BD37=8,AW37,0)+IF(BD38=8,AW38,0)+IF(BD39=8,AW39,0)+IF(BD40=8,AW40,0)+IF(BD41=8,AW41,0)+IF(BD42=8,AW42,0)+IF(BD43=8,AW43,0)+IF(BD44=8,AW44,0)+IF(BD45=8,AW45,0)+IF(BD46=8,AW46,0)</f>
        <v>104</v>
      </c>
      <c r="BS34" s="44">
        <f>IF(BD27=8,AZ27,0)+IF(BD28=8,AZ28,0)+IF(BD29=8,AZ29,0)+IF(BD30=8,AZ30,0)+IF(BD31=8,AZ31,0)+IF(BD32=8,AZ32,0)+IF(BD33=8,AZ33,0)+IF(BD34=8,AZ34,0)+IF(BD35=8,AZ35,0)+IF(BD36=8,AZ36,0)+IF(BD37=8,AZ37,0)+IF(BD38=8,AZ38,0)+IF(BD39=8,AZ39,0)+IF(BD40=8,AZ40,0)+IF(BD41=8,AZ41,0)+IF(BD42=8,AZ42,0)+IF(BD43=8,AZ43,0)+IF(BD44=8,AZ44,0)+IF(BD45=8,AZ45,0)+IF(BD46=8,AZ46,0)</f>
        <v>25</v>
      </c>
    </row>
    <row r="35" spans="1:71" x14ac:dyDescent="0.15">
      <c r="A35" s="43" t="str">
        <f>[2]DB!E35</f>
        <v>Sebjoh</v>
      </c>
      <c r="B35" s="43" t="str">
        <f>[2]DB!F35</f>
        <v>Kudsken</v>
      </c>
      <c r="C35" s="43">
        <f>[2]DB!G35</f>
        <v>8</v>
      </c>
      <c r="D35" s="43">
        <f>[2]DB!H35</f>
        <v>6</v>
      </c>
      <c r="E35" s="43" t="str">
        <f>[2]DB!I35</f>
        <v>Randers</v>
      </c>
      <c r="F35" s="43" t="str">
        <f>[2]DB!J35</f>
        <v>Magpies</v>
      </c>
      <c r="G35" s="43">
        <f>'3. Division'!AH47</f>
        <v>6</v>
      </c>
      <c r="H35" s="43">
        <f>'3. Division'!AN47</f>
        <v>7</v>
      </c>
      <c r="I35" s="43" t="str">
        <f>'[3]Endeligt program - 3. Division'!A42</f>
        <v>Nielsen</v>
      </c>
      <c r="J35" s="44" t="str">
        <f>'[3]Endeligt program - 3. Division'!C42</f>
        <v>Magpies</v>
      </c>
      <c r="K35" s="45" t="str">
        <f>[2]DB!K35</f>
        <v>Himbo</v>
      </c>
      <c r="L35" s="43">
        <f>[2]DB!L35</f>
        <v>23</v>
      </c>
      <c r="M35" s="43">
        <f>[2]DB!N35</f>
        <v>0</v>
      </c>
      <c r="N35" s="43">
        <f>IF(OR(M35=1,Rækker!R28="Disket",DB!V35&gt;5),1,0)</f>
        <v>0</v>
      </c>
      <c r="O35" s="43">
        <f>[2]DB!P35</f>
        <v>0</v>
      </c>
      <c r="P35" s="43">
        <f>IF(OR(O35=1,Rækker!R28="Udmeldt"),1,0)</f>
        <v>0</v>
      </c>
      <c r="Q35" s="43">
        <f>[2]DB!S35</f>
        <v>0</v>
      </c>
      <c r="R35" s="43">
        <f>IF(Rækker!R28="Res",1,0)</f>
        <v>0</v>
      </c>
      <c r="S35" s="43">
        <f t="shared" si="1"/>
        <v>0</v>
      </c>
      <c r="T35" s="43">
        <f>[2]DB!V35</f>
        <v>0</v>
      </c>
      <c r="U35" s="43">
        <f>IF(Rækker!R28="MR",1,0)</f>
        <v>0</v>
      </c>
      <c r="V35" s="43">
        <f t="shared" si="2"/>
        <v>0</v>
      </c>
      <c r="W35" s="44" t="str">
        <f t="shared" si="3"/>
        <v/>
      </c>
      <c r="X35" s="45" t="str">
        <f>[2]DB!BF35</f>
        <v>Tøfting</v>
      </c>
      <c r="Y35" s="43">
        <f>IF(X35=K27,L27,0)+IF(X35=K28,L28,0)+IF(X35=K29,L29,0)+IF(X35=K30,L30,0)+IF(X35=K31,L31,0)+IF(X35=K32,L32,0)+IF(X35=K33,L33,0)+IF(X35=K34,L34,0)+IF(X35=K35,L35,0)+IF(X35=K36,L36,0)+IF(X35=K37,L37,0)+IF(X35=K38,L38,0)+IF(X35=K39,L39,0)+IF(X35=K40,L40,0)+IF(X35=K41,L41,0)+IF(X35=K42,L42,0)+IF(X35=K43,L43,0)+IF(X35=K44,L44,0)+IF(X35=K45,L45,0)+IF(X35=K46,L46,0)</f>
        <v>57</v>
      </c>
      <c r="Z35" s="43">
        <f>[2]DB!BI35</f>
        <v>0</v>
      </c>
      <c r="AA35" s="43">
        <f>IF(X35=K27,N27,0)+IF(X35=K28,N28,0)+IF(X35=K29,N29,0)+IF(X35=K30,N30,0)+IF(X35=K31,N31,0)+IF(X35=K32,N32,0)+IF(X35=K33,N33,0)+IF(X35=K34,N34,0)+IF(X35=K35,N35,0)+IF(X35=K36,N36,0)+IF(X35=K37,N37,0)+IF(X35=K38,N38,0)+IF(X35=K39,N39,0)+IF(X35=K40,N40,0)+IF(X35=K41,N41,0)+IF(X35=K42,N42,0)+IF(X35=K43,N43,0)+IF(X35=K44,N44,0)+IF(X35=K45,N45,0)+IF(X35=K46,N46,0)</f>
        <v>0</v>
      </c>
      <c r="AB35" s="43">
        <f>[2]DB!BJ35</f>
        <v>0</v>
      </c>
      <c r="AC35" s="43">
        <f>IF(X35=K27,P27,0)+IF(X35=K28,P28,0)+IF(X35=K29,P29,0)+IF(X35=K30,P30,0)+IF(X35=K31,P31,0)+IF(X35=K32,P32,0)+IF(X35=K33,P33,0)+IF(X35=K34,P34,0)+IF(X35=K35,P35,0)+IF(X35=K36,P36,0)+IF(X35=K37,P37,0)+IF(X35=K38,P38,0)+IF(X35=K39,P39,0)+IF(X35=K40,P40,0)+IF(X35=K41,P41,0)+IF(X35=K42,P42,0)+IF(X35=K43,P43,0)+IF(X35=K44,P44,0)+IF(X35=K45,P45,0)+IF(X35=K46,P46,0)</f>
        <v>0</v>
      </c>
      <c r="AD35" s="43">
        <f>[2]DB!BK35</f>
        <v>0</v>
      </c>
      <c r="AE35" s="43">
        <f>IF(X35=K27,R27,0)+IF(X35=K28,R28,0)+IF(X35=K29,R29,0)+IF(X35=K30,R30,0)+IF(X35=K31,R31,0)+IF(X35=K32,R32,0)+IF(X35=K33,R33,0)+IF(X35=K34,R34,0)+IF(X35=K35,R35,0)+IF(X35=K36,R36,0)+IF(X35=K37,R37,0)+IF(X35=K38,R38,0)+IF(X35=K39,R39,0)+IF(X35=K40,R40,0)+IF(X35=K41,R41,0)+IF(X35=K42,R42,0)+IF(X35=K43,R43,0)+IF(X35=K44,R44,0)+IF(X35=K45,R45,0)+IF(X35=K46,R46,0)</f>
        <v>0</v>
      </c>
      <c r="AF35" s="43">
        <f t="shared" si="4"/>
        <v>0</v>
      </c>
      <c r="AG35" s="43">
        <f>[2]DB!BL35</f>
        <v>0</v>
      </c>
      <c r="AH35" s="43">
        <f>IF(X35=K27,U27,0)+IF(X35=K28,U28,0)+IF(X35=K29,U29,0)+IF(X35=K30,U30,0)+IF(X35=K31,U31,0)+IF(X35=K32,U32,0)+IF(X35=K33,U33,0)+IF(X35=K34,U34,0)+IF(X35=K35,U35,0)+IF(X35=K36,U36,0)+IF(X35=K37,U37,0)+IF(X35=K38,U38,0)+IF(X35=K39,U39,0)+IF(X35=K40,U40,0)+IF(X35=K41,U41,0)+IF(X35=K42,U42,0)+IF(X35=K43,U43,0)+IF(X35=K44,U44,0)+IF(X35=K45,U45,0)+IF(X35=K46,U46,0)</f>
        <v>0</v>
      </c>
      <c r="AI35" s="43">
        <f>IF(X35=K27,V27,0)+IF(X35=K28,V28,0)+IF(X35=K29,V29,0)+IF(X35=K30,V30,0)+IF(X35=K31,V31,0)+IF(X35=K32,V32,0)+IF(X35=K33,V33,0)+IF(X35=K34,V34,0)+IF(X35=K35,V35,0)+IF(X35=K36,V36,0)+IF(X35=K37,V37,0)+IF(X35=K38,V38,0)+IF(X35=K39,V39,0)+IF(X35=K40,V40,0)+IF(X35=K41,V41,0)+IF(X35=K42,V42,0)+IF(X35=K43,V43,0)+IF(X35=K44,V44,0)+IF(X35=K45,V45,0)+IF(X35=K46,V46,0)</f>
        <v>0</v>
      </c>
      <c r="AJ35" s="43">
        <f>[2]DB!BM35</f>
        <v>16</v>
      </c>
      <c r="AK35" s="43">
        <f t="shared" si="5"/>
        <v>17</v>
      </c>
      <c r="AL35" s="43">
        <f>[2]DB!BN35</f>
        <v>4</v>
      </c>
      <c r="AM35" s="43">
        <f t="shared" si="14"/>
        <v>4</v>
      </c>
      <c r="AN35" s="43">
        <f>[2]DB!BO35</f>
        <v>11</v>
      </c>
      <c r="AO35" s="43">
        <f t="shared" si="15"/>
        <v>12</v>
      </c>
      <c r="AP35" s="43">
        <f>[2]DB!BP35</f>
        <v>1</v>
      </c>
      <c r="AQ35" s="43">
        <f t="shared" si="16"/>
        <v>1</v>
      </c>
      <c r="AR35" s="43">
        <f>[2]DB!BQ35</f>
        <v>98</v>
      </c>
      <c r="AS35" s="43">
        <f>IF(X35=E17,G17,0)+IF(X35=E18,G18,0)+IF(X35=E19,G19,0)+IF(X35=E20,G20,0)+IF(X35=E21,G21,0)+IF(X35=E22,G22,0)+IF(X35=E23,G23,0)+IF(X35=E24,G24,0)+IF(X35=E25,G25,0)+IF(X35=E26,G26,0)+IF(X35=F17,H17,0)+IF(X35=F18,H18,0)+IF(X35=F19,H19,0)+IF(X35=F20,H20,0)+IF(X35=F21,H21,0)+IF(X35=F22,H22,0)+IF(X35=F23,H23,0)+IF(X35=F24,H24,0)+IF(X35=F25,H25,0)+IF(X35=F26,H26,0)</f>
        <v>7</v>
      </c>
      <c r="AT35" s="43">
        <f t="shared" si="13"/>
        <v>105</v>
      </c>
      <c r="AU35" s="43">
        <f>[2]DB!BR35</f>
        <v>97</v>
      </c>
      <c r="AV35" s="43">
        <f>IF(X35=E17,H17,0)+IF(X35=E18,H18,0)+IF(X35=E19,H19,0)+IF(X35=E20,H20,0)+IF(X35=E21,H21,0)+IF(X35=E22,H22,0)+IF(X35=E23,H23,0)+IF(X35=E24,H24,0)+IF(X35=E25,H25,0)+IF(X35=E26,H26,0)+IF(X35=F17,G17,0)+IF(X35=F18,G18,0)+IF(X35=F19,G19,0)+IF(X35=F20,G20,0)+IF(X35=F21,G21,0)+IF(X35=F22,G22,0)+IF(X35=F23,G23,0)+IF(X35=F24,G24,0)+IF(X35=F25,G25,0)+IF(X35=F26,G26,0)</f>
        <v>7</v>
      </c>
      <c r="AW35" s="43">
        <f t="shared" si="9"/>
        <v>104</v>
      </c>
      <c r="AX35" s="43">
        <f>[2]DB!BS35</f>
        <v>23</v>
      </c>
      <c r="AY35" s="43">
        <f t="shared" si="10"/>
        <v>1</v>
      </c>
      <c r="AZ35" s="43">
        <f t="shared" si="11"/>
        <v>24</v>
      </c>
      <c r="BA35" s="43">
        <f>[2]DB!BE35</f>
        <v>9</v>
      </c>
      <c r="BB35" s="43">
        <f>RANK(BC35,BC27:BC46,0)</f>
        <v>10</v>
      </c>
      <c r="BC35" s="43">
        <f t="shared" si="12"/>
        <v>250396</v>
      </c>
      <c r="BD35" s="44">
        <f>IF(BB35=BB27,IF(Y35&gt;Y27,1,0),0)+IF(BB35=BB28,IF(Y35&gt;Y28,1,0),0)+IF(BB35=BB29,IF(Y35&gt;Y29,1,0),0)+IF(BB35=BB30,IF(Y35&gt;Y30,1,0),0)+IF(BB35=BB31,IF(Y35&gt;Y31,1,0),0)+IF(BB35=BB32,IF(Y35&gt;Y32,1,0),0)+IF(BB35=BB33,IF(Y35&gt;Y33,1,0),0)+IF(BB35=BB34,IF(Y35&gt;Y34,1,0),0)+IF(BB35=BB35,IF(Y35&gt;Y35,1,0),0)+IF(BB35=BB36,IF(Y35&gt;Y36,1,0),0)+IF(BB35=BB37,IF(Y35&gt;Y37,1,0),0)+IF(BB35=BB38,IF(Y35&gt;Y38,1,0),0)+IF(BB35=BB39,IF(Y35&gt;Y39,1,0),0)+IF(BB35=BB40,IF(Y35&gt;Y40,1,0),0)+IF(BB35=BB41,IF(Y35&gt;Y41,1,0),0)+IF(BB35=BB42,IF(Y35&gt;Y42,1,0),0)+IF(BB35=BB43,IF(Y35&gt;Y43,1,0),0)+IF(BB35=BB44,IF(Y35&gt;Y44,1,0),0)+IF(BB35=BB45,IF(Y35&gt;Y45,1,0),0)+IF(BB35=BB46,IF(Y35&gt;Y46,1,0),0)+BB35</f>
        <v>10</v>
      </c>
      <c r="BE35" s="45">
        <f>IF(BD27=9,BB27,0)+IF(BD28=9,BB28,0)+IF(BD29=9,BB29,0)+IF(BD30=9,BB30,0)+IF(BD31=9,BB31,0)+IF(BD32=9,BB32,0)+IF(BD33=9,BB33,0)+IF(BD34=9,BB34,0)+IF(BD35=9,BB35,0)+IF(BD36=9,BB36,0)+IF(BD37=9,BB37,0)+IF(BD38=9,BB38,0)+IF(BD39=9,BB39,0)+IF(BD40=9,BB40,0)+IF(BD41=9,BB41,0)+IF(BD42=9,BB42,0)+IF(BD43=9,BB43,0)+IF(BD44=9,BB44,0)+IF(BD45=9,BB45,0)+IF(BD46=9,BB46,0)</f>
        <v>9</v>
      </c>
      <c r="BF35" s="43" t="str">
        <f>IF(BD27=9,X27,IF(BD28=9,X28,IF(BD29=9,X29,IF(BD30=9,X30,IF(BD31=9,X31,IF(BD32=9,X32,IF(BD33=9,X33,IF(BD34=9,X34,BG35))))))))</f>
        <v>Culopip</v>
      </c>
      <c r="BG35" s="43" t="str">
        <f>IF(BD35=9,X35,IF(BD36=9,X36,IF(BD37=9,X37,IF(BD38=9,X38,IF(BD39=9,X39,IF(BD40=9,X40,IF(BD41=9,X41,IF(BD42=9,X42,BH35))))))))</f>
        <v>Culopip</v>
      </c>
      <c r="BH35" s="43" t="str">
        <f>IF(BD43=9,X43,IF(BD44=9,X44,IF(BD45=9,X45,X46)))</f>
        <v>Livpool</v>
      </c>
      <c r="BI35" s="43">
        <f>IF(BD27=9,AA27,0)+IF(BD28=9,AA28,0)+IF(BD29=9,AA29,0)+IF(BD30=9,AA30,0)+IF(BD31=9,AA31,0)+IF(BD32=9,AA32,0)+IF(BD33=9,AA33,0)+IF(BD34=9,AA34,0)+IF(BD35=9,AA35,0)+IF(BD36=9,AA36,0)+IF(BD37=9,AA37,0)+IF(BD38=9,AA38,0)+IF(BD39=9,AA39,0)+IF(BD40=9,AA40,0)+IF(BD41=9,AA41,0)+IF(BD42=9,AA42,0)+IF(BD43=9,AA43,0)+IF(BD44=9,AA44,0)+IF(BD45=9,AA45,0)+IF(BD46=9,AA46,0)</f>
        <v>0</v>
      </c>
      <c r="BJ35" s="43">
        <f>IF(BD27=9,AC27,0)+IF(BD28=9,AC28,0)+IF(BD29=9,AC29,0)+IF(BD30=9,AC30,0)+IF(BD31=9,AC31,0)+IF(BD32=9,AC32,0)+IF(BD33=9,AC33,0)+IF(BD34=9,AC34,0)+IF(BD35=9,AC35,0)+IF(BD36=9,AC36,0)+IF(BD37=9,AC37,0)+IF(BD38=9,AC38,0)+IF(BD39=9,AC39,0)+IF(BD40=9,AC40,0)+IF(BD41=9,AC41,0)+IF(BD42=9,AC42,0)+IF(BD43=9,AC43,0)+IF(BD44=9,AC44,0)+IF(BD45=9,AC45,0)+IF(BD46=9,AC46,0)</f>
        <v>0</v>
      </c>
      <c r="BK35" s="43">
        <f>IF(BD27=9,AF27,0)+IF(BD28=9,AF28,0)+IF(BD29=9,AF29,0)+IF(BD30=9,AF30,0)+IF(BD31=9,AF31,0)+IF(BD32=9,AF32,0)+IF(BD33=9,AF33,0)+IF(BD34=9,AF34,0)+IF(BD35=9,AF35,0)+IF(BD36=9,AF36,0)+IF(BD37=9,AF37,0)+IF(BD38=9,AF38,0)+IF(BD39=9,AF39,0)+IF(BD40=9,AF40,0)+IF(BD41=9,AF41,0)+IF(BD42=9,AF42,0)+IF(BD43=9,AF43,0)+IF(BD44=9,AF44,0)+IF(BD45=9,AF45,0)+IF(BD46=9,AF46,0)</f>
        <v>0</v>
      </c>
      <c r="BL35" s="43">
        <f>IF(BD27=9,AI27,0)+IF(BD28=9,AI28,0)+IF(BD29=9,AI29,0)+IF(BD30=9,AI30,0)+IF(BD31=9,AI31,0)+IF(BD32=9,AI32,0)+IF(BD33=9,AI33,0)+IF(BD34=9,AI34,0)+IF(BD35=9,AI35,0)+IF(BD36=9,AI36,0)+IF(BD37=9,AI37,0)+IF(BD38=9,AI38,0)+IF(BD39=9,AI39,0)+IF(BD40=9,AI40,0)+IF(BD41=9,AI41,0)+IF(BD42=9,AI42,0)+IF(BD43=9,AI43,0)+IF(BD44=9,AI44,0)+IF(BD45=9,AI45,0)+IF(BD46=9,AI46,0)</f>
        <v>0</v>
      </c>
      <c r="BM35" s="43">
        <f>IF(BD27=9,AK27,0)+IF(BD28=9,AK28,0)+IF(BD29=9,AK29,0)+IF(BD30=9,AK30,0)+IF(BD31=9,AK31,0)+IF(BD32=9,AK32,0)+IF(BD33=9,AK33,0)+IF(BD34=9,AK34,0)+IF(BD35=9,AK35,0)+IF(BD36=9,AK36,0)+IF(BD37=9,AK37,0)+IF(BD38=9,AK38,0)+IF(BD39=9,AK39,0)+IF(BD40=9,AK40,0)+IF(BD41=9,AK41,0)+IF(BD42=9,AK42,0)+IF(BD43=9,AK43,0)+IF(BD44=9,AK44,0)+IF(BD45=9,AK45,0)+IF(BD46=9,AK46,0)</f>
        <v>17</v>
      </c>
      <c r="BN35" s="43">
        <f>IF(BD27=9,AM27,0)+IF(BD28=9,AM28,0)+IF(BD29=9,AM29,0)+IF(BD30=9,AM30,0)+IF(BD31=9,AM31,0)+IF(BD32=9,AM32,0)+IF(BD33=9,AM33,0)+IF(BD34=9,AM34,0)+IF(BD35=9,AM35,0)+IF(BD36=9,AM36,0)+IF(BD37=9,AM37,0)+IF(BD38=9,AM38,0)+IF(BD39=9,AM39,0)+IF(BD40=9,AM40,0)+IF(BD41=9,AM41,0)+IF(BD42=9,AM42,0)+IF(BD43=9,AM43,0)+IF(BD44=9,AM44,0)+IF(BD45=9,AM45,0)+IF(BD46=9,AM46,0)</f>
        <v>6</v>
      </c>
      <c r="BO35" s="43">
        <f>IF(BD27=9,AO27,0)+IF(BD28=9,AO28,0)+IF(BD29=9,AO29,0)+IF(BD30=9,AO30,0)+IF(BD31=9,AO31,0)+IF(BD32=9,AO32,0)+IF(BD33=9,AO33,0)+IF(BD34=9,AO34,0)+IF(BD35=9,AO35,0)+IF(BD36=9,AO36,0)+IF(BD37=9,AO37,0)+IF(BD38=9,AO38,0)+IF(BD39=9,AO39,0)+IF(BD40=9,AO40,0)+IF(BD41=9,AO41,0)+IF(BD42=9,AO42,0)+IF(BD43=9,AO43,0)+IF(BD44=9,AO44,0)+IF(BD45=9,AO45,0)+IF(BD46=9,AO46,0)</f>
        <v>6</v>
      </c>
      <c r="BP35" s="43">
        <f>IF(BD27=9,AQ27,0)+IF(BD28=9,AQ28,0)+IF(BD29=9,AQ29,0)+IF(BD30=9,AQ30,0)+IF(BD31=9,AQ31,0)+IF(BD32=9,AQ32,0)+IF(BD33=9,AQ33,0)+IF(BD34=9,AQ34,0)+IF(BD35=9,AQ35,0)+IF(BD36=9,AQ36,0)+IF(BD37=9,AQ37,0)+IF(BD38=9,AQ38,0)+IF(BD39=9,AQ39,0)+IF(BD40=9,AQ40,0)+IF(BD41=9,AQ41,0)+IF(BD42=9,AQ42,0)+IF(BD43=9,AQ43,0)+IF(BD44=9,AQ44,0)+IF(BD45=9,AQ45,0)+IF(BD46=9,AQ46,0)</f>
        <v>5</v>
      </c>
      <c r="BQ35" s="43">
        <f>IF(BD27=9,AT27,0)+IF(BD28=9,AT28,0)+IF(BD29=9,AT29,0)+IF(BD30=9,AT30,0)+IF(BD31=9,AT31,0)+IF(BD32=9,AT32,0)+IF(BD33=9,AT33,0)+IF(BD34=9,AT34,0)+IF(BD35=9,AT35,0)+IF(BD36=9,AT36,0)+IF(BD37=9,AT37,0)+IF(BD38=9,AT38,0)+IF(BD39=9,AT39,0)+IF(BD40=9,AT40,0)+IF(BD41=9,AT41,0)+IF(BD42=9,AT42,0)+IF(BD43=9,AT43,0)+IF(BD44=9,AT44,0)+IF(BD45=9,AT45,0)+IF(BD46=9,AT46,0)</f>
        <v>112</v>
      </c>
      <c r="BR35" s="43">
        <f>IF(BD27=9,AW27,0)+IF(BD28=9,AW28,0)+IF(BD29=9,AW29,0)+IF(BD30=9,AW30,0)+IF(BD31=9,AW31,0)+IF(BD32=9,AW32,0)+IF(BD33=9,AW33,0)+IF(BD34=9,AW34,0)+IF(BD35=9,AW35,0)+IF(BD36=9,AW36,0)+IF(BD37=9,AW37,0)+IF(BD38=9,AW38,0)+IF(BD39=9,AW39,0)+IF(BD40=9,AW40,0)+IF(BD41=9,AW41,0)+IF(BD42=9,AW42,0)+IF(BD43=9,AW43,0)+IF(BD44=9,AW44,0)+IF(BD45=9,AW45,0)+IF(BD46=9,AW46,0)</f>
        <v>110</v>
      </c>
      <c r="BS35" s="44">
        <f>IF(BD27=9,AZ27,0)+IF(BD28=9,AZ28,0)+IF(BD29=9,AZ29,0)+IF(BD30=9,AZ30,0)+IF(BD31=9,AZ31,0)+IF(BD32=9,AZ32,0)+IF(BD33=9,AZ33,0)+IF(BD34=9,AZ34,0)+IF(BD35=9,AZ35,0)+IF(BD36=9,AZ36,0)+IF(BD37=9,AZ37,0)+IF(BD38=9,AZ38,0)+IF(BD39=9,AZ39,0)+IF(BD40=9,AZ40,0)+IF(BD41=9,AZ41,0)+IF(BD42=9,AZ42,0)+IF(BD43=9,AZ43,0)+IF(BD44=9,AZ44,0)+IF(BD45=9,AZ45,0)+IF(BD46=9,AZ46,0)</f>
        <v>24</v>
      </c>
    </row>
    <row r="36" spans="1:71" x14ac:dyDescent="0.15">
      <c r="A36" s="43" t="str">
        <f>[2]DB!E36</f>
        <v>Gunners</v>
      </c>
      <c r="B36" s="43" t="str">
        <f>[2]DB!F36</f>
        <v>Schøn</v>
      </c>
      <c r="C36" s="43">
        <f>[2]DB!G36</f>
        <v>5</v>
      </c>
      <c r="D36" s="43">
        <f>[2]DB!H36</f>
        <v>9</v>
      </c>
      <c r="E36" s="43" t="str">
        <f>[2]DB!I36</f>
        <v>Hede</v>
      </c>
      <c r="F36" s="43" t="str">
        <f>[2]DB!J36</f>
        <v>Anfield</v>
      </c>
      <c r="G36" s="43">
        <f>'3. Division'!AT47</f>
        <v>7</v>
      </c>
      <c r="H36" s="43">
        <f>'3. Division'!AZ47</f>
        <v>8</v>
      </c>
      <c r="I36" s="43" t="str">
        <f>'[3]Endeligt program - 3. Division'!A43</f>
        <v>Anfield</v>
      </c>
      <c r="J36" s="44" t="str">
        <f>'[3]Endeligt program - 3. Division'!C43</f>
        <v>LPHJ</v>
      </c>
      <c r="K36" s="45" t="str">
        <f>[2]DB!K36</f>
        <v>IANRUSH</v>
      </c>
      <c r="L36" s="43">
        <f>[2]DB!L36</f>
        <v>26</v>
      </c>
      <c r="M36" s="43">
        <f>[2]DB!N36</f>
        <v>0</v>
      </c>
      <c r="N36" s="43">
        <f>IF(OR(M36=1,Rækker!T28="Disket",DB!V36&gt;5),1,0)</f>
        <v>0</v>
      </c>
      <c r="O36" s="43">
        <f>[2]DB!P36</f>
        <v>0</v>
      </c>
      <c r="P36" s="43">
        <f>IF(OR(O36=1,Rækker!T28="Udmeldt"),1,0)</f>
        <v>0</v>
      </c>
      <c r="Q36" s="43">
        <f>[2]DB!S36</f>
        <v>0</v>
      </c>
      <c r="R36" s="43">
        <f>IF(Rækker!T28="Res",1,0)</f>
        <v>1</v>
      </c>
      <c r="S36" s="43">
        <f t="shared" si="1"/>
        <v>1</v>
      </c>
      <c r="T36" s="43">
        <f>[2]DB!V36</f>
        <v>0</v>
      </c>
      <c r="U36" s="43">
        <f>IF(Rækker!T28="MR",1,0)</f>
        <v>0</v>
      </c>
      <c r="V36" s="43">
        <f t="shared" si="2"/>
        <v>0</v>
      </c>
      <c r="W36" s="44" t="str">
        <f t="shared" si="3"/>
        <v>Res 1</v>
      </c>
      <c r="X36" s="45" t="str">
        <f>[2]DB!BF36</f>
        <v>Culopip</v>
      </c>
      <c r="Y36" s="43">
        <f>IF(X36=K27,L27,0)+IF(X36=K28,L28,0)+IF(X36=K29,L29,0)+IF(X36=K30,L30,0)+IF(X36=K31,L31,0)+IF(X36=K32,L32,0)+IF(X36=K33,L33,0)+IF(X36=K34,L34,0)+IF(X36=K35,L35,0)+IF(X36=K36,L36,0)+IF(X36=K37,L37,0)+IF(X36=K38,L38,0)+IF(X36=K39,L39,0)+IF(X36=K40,L40,0)+IF(X36=K41,L41,0)+IF(X36=K42,L42,0)+IF(X36=K43,L43,0)+IF(X36=K44,L44,0)+IF(X36=K45,L45,0)+IF(X36=K46,L46,0)</f>
        <v>11</v>
      </c>
      <c r="Z36" s="43">
        <f>[2]DB!BI36</f>
        <v>0</v>
      </c>
      <c r="AA36" s="43">
        <f>IF(X36=K27,N27,0)+IF(X36=K28,N28,0)+IF(X36=K29,N29,0)+IF(X36=K30,N30,0)+IF(X36=K31,N31,0)+IF(X36=K32,N32,0)+IF(X36=K33,N33,0)+IF(X36=K34,N34,0)+IF(X36=K35,N35,0)+IF(X36=K36,N36,0)+IF(X36=K37,N37,0)+IF(X36=K38,N38,0)+IF(X36=K39,N39,0)+IF(X36=K40,N40,0)+IF(X36=K41,N41,0)+IF(X36=K42,N42,0)+IF(X36=K43,N43,0)+IF(X36=K44,N44,0)+IF(X36=K45,N45,0)+IF(X36=K46,N46,0)</f>
        <v>0</v>
      </c>
      <c r="AB36" s="43">
        <f>[2]DB!BJ36</f>
        <v>0</v>
      </c>
      <c r="AC36" s="43">
        <f>IF(X36=K27,P27,0)+IF(X36=K28,P28,0)+IF(X36=K29,P29,0)+IF(X36=K30,P30,0)+IF(X36=K31,P31,0)+IF(X36=K32,P32,0)+IF(X36=K33,P33,0)+IF(X36=K34,P34,0)+IF(X36=K35,P35,0)+IF(X36=K36,P36,0)+IF(X36=K37,P37,0)+IF(X36=K38,P38,0)+IF(X36=K39,P39,0)+IF(X36=K40,P40,0)+IF(X36=K41,P41,0)+IF(X36=K42,P42,0)+IF(X36=K43,P43,0)+IF(X36=K44,P44,0)+IF(X36=K45,P45,0)+IF(X36=K46,P46,0)</f>
        <v>0</v>
      </c>
      <c r="AD36" s="43">
        <f>[2]DB!BK36</f>
        <v>0</v>
      </c>
      <c r="AE36" s="43">
        <f>IF(X36=K27,R27,0)+IF(X36=K28,R28,0)+IF(X36=K29,R29,0)+IF(X36=K30,R30,0)+IF(X36=K31,R31,0)+IF(X36=K32,R32,0)+IF(X36=K33,R33,0)+IF(X36=K34,R34,0)+IF(X36=K35,R35,0)+IF(X36=K36,R36,0)+IF(X36=K37,R37,0)+IF(X36=K38,R38,0)+IF(X36=K39,R39,0)+IF(X36=K40,R40,0)+IF(X36=K41,R41,0)+IF(X36=K42,R42,0)+IF(X36=K43,R43,0)+IF(X36=K44,R44,0)+IF(X36=K45,R45,0)+IF(X36=K46,R46,0)</f>
        <v>0</v>
      </c>
      <c r="AF36" s="43">
        <f t="shared" si="4"/>
        <v>0</v>
      </c>
      <c r="AG36" s="43">
        <f>[2]DB!BL36</f>
        <v>0</v>
      </c>
      <c r="AH36" s="43">
        <f>IF(X36=K27,U27,0)+IF(X36=K28,U28,0)+IF(X36=K29,U29,0)+IF(X36=K30,U30,0)+IF(X36=K31,U31,0)+IF(X36=K32,U32,0)+IF(X36=K33,U33,0)+IF(X36=K34,U34,0)+IF(X36=K35,U35,0)+IF(X36=K36,U36,0)+IF(X36=K37,U37,0)+IF(X36=K38,U38,0)+IF(X36=K39,U39,0)+IF(X36=K40,U40,0)+IF(X36=K41,U41,0)+IF(X36=K42,U42,0)+IF(X36=K43,U43,0)+IF(X36=K44,U44,0)+IF(X36=K45,U45,0)+IF(X36=K46,U46,0)</f>
        <v>0</v>
      </c>
      <c r="AI36" s="43">
        <f>IF(X36=K27,V27,0)+IF(X36=K28,V28,0)+IF(X36=K29,V29,0)+IF(X36=K30,V30,0)+IF(X36=K31,V31,0)+IF(X36=K32,V32,0)+IF(X36=K33,V33,0)+IF(X36=K34,V34,0)+IF(X36=K35,V35,0)+IF(X36=K36,V36,0)+IF(X36=K37,V37,0)+IF(X36=K38,V38,0)+IF(X36=K39,V39,0)+IF(X36=K40,V40,0)+IF(X36=K41,V41,0)+IF(X36=K42,V42,0)+IF(X36=K43,V43,0)+IF(X36=K44,V44,0)+IF(X36=K45,V45,0)+IF(X36=K46,V46,0)</f>
        <v>0</v>
      </c>
      <c r="AJ36" s="43">
        <f>[2]DB!BM36</f>
        <v>16</v>
      </c>
      <c r="AK36" s="43">
        <f t="shared" si="5"/>
        <v>17</v>
      </c>
      <c r="AL36" s="43">
        <f>[2]DB!BN36</f>
        <v>5</v>
      </c>
      <c r="AM36" s="43">
        <f t="shared" si="14"/>
        <v>6</v>
      </c>
      <c r="AN36" s="43">
        <f>[2]DB!BO36</f>
        <v>6</v>
      </c>
      <c r="AO36" s="43">
        <f t="shared" si="15"/>
        <v>6</v>
      </c>
      <c r="AP36" s="43">
        <f>[2]DB!BP36</f>
        <v>5</v>
      </c>
      <c r="AQ36" s="43">
        <f t="shared" si="16"/>
        <v>5</v>
      </c>
      <c r="AR36" s="43">
        <f>[2]DB!BQ36</f>
        <v>104</v>
      </c>
      <c r="AS36" s="43">
        <f>IF(X36=E17,G17,0)+IF(X36=E18,G18,0)+IF(X36=E19,G19,0)+IF(X36=E20,G20,0)+IF(X36=E21,G21,0)+IF(X36=E22,G22,0)+IF(X36=E23,G23,0)+IF(X36=E24,G24,0)+IF(X36=E25,G25,0)+IF(X36=E26,G26,0)+IF(X36=F17,H17,0)+IF(X36=F18,H18,0)+IF(X36=F19,H19,0)+IF(X36=F20,H20,0)+IF(X36=F21,H21,0)+IF(X36=F22,H22,0)+IF(X36=F23,H23,0)+IF(X36=F24,H24,0)+IF(X36=F25,H25,0)+IF(X36=F26,H26,0)</f>
        <v>8</v>
      </c>
      <c r="AT36" s="43">
        <f t="shared" si="13"/>
        <v>112</v>
      </c>
      <c r="AU36" s="43">
        <f>[2]DB!BR36</f>
        <v>104</v>
      </c>
      <c r="AV36" s="43">
        <f>IF(X36=E17,H17,0)+IF(X36=E18,H18,0)+IF(X36=E19,H19,0)+IF(X36=E20,H20,0)+IF(X36=E21,H21,0)+IF(X36=E22,H22,0)+IF(X36=E23,H23,0)+IF(X36=E24,H24,0)+IF(X36=E25,H25,0)+IF(X36=E26,H26,0)+IF(X36=F17,G17,0)+IF(X36=F18,G18,0)+IF(X36=F19,G19,0)+IF(X36=F20,G20,0)+IF(X36=F21,G21,0)+IF(X36=F22,G22,0)+IF(X36=F23,G23,0)+IF(X36=F24,G24,0)+IF(X36=F25,G25,0)+IF(X36=F26,G26,0)</f>
        <v>6</v>
      </c>
      <c r="AW36" s="43">
        <f t="shared" si="9"/>
        <v>110</v>
      </c>
      <c r="AX36" s="43">
        <f>[2]DB!BS36</f>
        <v>21</v>
      </c>
      <c r="AY36" s="43">
        <f t="shared" si="10"/>
        <v>3</v>
      </c>
      <c r="AZ36" s="43">
        <f t="shared" si="11"/>
        <v>24</v>
      </c>
      <c r="BA36" s="43">
        <f>[2]DB!BE36</f>
        <v>10</v>
      </c>
      <c r="BB36" s="43">
        <f>RANK(BC36,BC27:BC46,0)</f>
        <v>9</v>
      </c>
      <c r="BC36" s="43">
        <f t="shared" si="12"/>
        <v>251090</v>
      </c>
      <c r="BD36" s="44">
        <f>IF(BB36=BB27,IF(Y36&gt;Y27,1,0),0)+IF(BB36=BB28,IF(Y36&gt;Y28,1,0),0)+IF(BB36=BB29,IF(Y36&gt;Y29,1,0),0)+IF(BB36=BB30,IF(Y36&gt;Y30,1,0),0)+IF(BB36=BB31,IF(Y36&gt;Y31,1,0),0)+IF(BB36=BB32,IF(Y36&gt;Y32,1,0),0)+IF(BB36=BB33,IF(Y36&gt;Y33,1,0),0)+IF(BB36=BB34,IF(Y36&gt;Y34,1,0),0)+IF(BB36=BB35,IF(Y36&gt;Y35,1,0),0)+IF(BB36=BB36,IF(Y36&gt;Y36,1,0),0)+IF(BB36=BB37,IF(Y36&gt;Y37,1,0),0)+IF(BB36=BB38,IF(Y36&gt;Y38,1,0),0)+IF(BB36=BB39,IF(Y36&gt;Y39,1,0),0)+IF(BB36=BB40,IF(Y36&gt;Y40,1,0),0)+IF(BB36=BB41,IF(Y36&gt;Y41,1,0),0)+IF(BB36=BB42,IF(Y36&gt;Y42,1,0),0)+IF(BB36=BB43,IF(Y36&gt;Y43,1,0),0)+IF(BB36=BB44,IF(Y36&gt;Y44,1,0),0)+IF(BB36=BB45,IF(Y36&gt;Y45,1,0),0)+IF(BB36=BB46,IF(Y36&gt;Y46,1,0),0)+BB36</f>
        <v>9</v>
      </c>
      <c r="BE36" s="45">
        <f>IF(BD27=10,BB27,0)+IF(BD28=10,BB28,0)+IF(BD29=10,BB29,0)+IF(BD30=10,BB30,0)+IF(BD31=10,BB31,0)+IF(BD32=10,BB32,0)+IF(BD33=10,BB33,0)+IF(BD34=10,BB34,0)+IF(BD35=10,BB35,0)+IF(BD36=10,BB36,0)+IF(BD37=10,BB37,0)+IF(BD38=10,BB38,0)+IF(BD39=10,BB39,0)+IF(BD40=10,BB40,0)+IF(BD41=10,BB41,0)+IF(BD42=10,BB42,0)+IF(BD43=10,BB43,0)+IF(BD44=10,BB44,0)+IF(BD45=10,BB45,0)+IF(BD46=10,BB46,0)</f>
        <v>10</v>
      </c>
      <c r="BF36" s="43" t="str">
        <f>IF(BD27=10,X27,IF(BD28=10,X28,IF(BD29=10,X29,IF(BD30=10,X30,IF(BD31=10,X31,IF(BD32=10,X32,IF(BD33=10,X33,IF(BD34=10,X34,BG36))))))))</f>
        <v>Tøfting</v>
      </c>
      <c r="BG36" s="43" t="str">
        <f>IF(BD35=10,X35,IF(BD36=10,X36,IF(BD37=10,X37,IF(BD38=10,X38,IF(BD39=10,X39,IF(BD40=10,X40,IF(BD41=10,X41,IF(BD42=10,X42,BH36))))))))</f>
        <v>Tøfting</v>
      </c>
      <c r="BH36" s="43" t="str">
        <f>IF(BD43=10,X43,IF(BD44=10,X44,IF(BD45=10,X45,X46)))</f>
        <v>Livpool</v>
      </c>
      <c r="BI36" s="43">
        <f>IF(BD27=10,AA27,0)+IF(BD28=10,AA28,0)+IF(BD29=10,AA29,0)+IF(BD30=10,AA30,0)+IF(BD31=10,AA31,0)+IF(BD32=10,AA32,0)+IF(BD33=10,AA33,0)+IF(BD34=10,AA34,0)+IF(BD35=10,AA35,0)+IF(BD36=10,AA36,0)+IF(BD37=10,AA37,0)+IF(BD38=10,AA38,0)+IF(BD39=10,AA39,0)+IF(BD40=10,AA40,0)+IF(BD41=10,AA41,0)+IF(BD42=10,AA42,0)+IF(BD43=10,AA43,0)+IF(BD44=10,AA44,0)+IF(BD45=10,AA45,0)+IF(BD46=10,AA46,0)</f>
        <v>0</v>
      </c>
      <c r="BJ36" s="43">
        <f>IF(BD27=10,AC27,0)+IF(BD28=10,AC28,0)+IF(BD29=10,AC29,0)+IF(BD30=10,AC30,0)+IF(BD31=10,AC31,0)+IF(BD32=10,AC32,0)+IF(BD33=10,AC33,0)+IF(BD34=10,AC34,0)+IF(BD35=10,AC35,0)+IF(BD36=10,AC36,0)+IF(BD37=10,AC37,0)+IF(BD38=10,AC38,0)+IF(BD39=10,AC39,0)+IF(BD40=10,AC40,0)+IF(BD41=10,AC41,0)+IF(BD42=10,AC42,0)+IF(BD43=10,AC43,0)+IF(BD44=10,AC44,0)+IF(BD45=10,AC45,0)+IF(BD46=10,AC46,0)</f>
        <v>0</v>
      </c>
      <c r="BK36" s="43">
        <f>IF(BD27=10,AF27,0)+IF(BD28=10,AF28,0)+IF(BD29=10,AF29,0)+IF(BD30=10,AF30,0)+IF(BD31=10,AF31,0)+IF(BD32=10,AF32,0)+IF(BD33=10,AF33,0)+IF(BD34=10,AF34,0)+IF(BD35=10,AF35,0)+IF(BD36=10,AF36,0)+IF(BD37=10,AF37,0)+IF(BD38=10,AF38,0)+IF(BD39=10,AF39,0)+IF(BD40=10,AF40,0)+IF(BD41=10,AF41,0)+IF(BD42=10,AF42,0)+IF(BD43=10,AF43,0)+IF(BD44=10,AF44,0)+IF(BD45=10,AF45,0)+IF(BD46=10,AF46,0)</f>
        <v>0</v>
      </c>
      <c r="BL36" s="43">
        <f>IF(BD27=10,AI27,0)+IF(BD28=10,AI28,0)+IF(BD29=10,AI29,0)+IF(BD30=10,AI30,0)+IF(BD31=10,AI31,0)+IF(BD32=10,AI32,0)+IF(BD33=10,AI33,0)+IF(BD34=10,AI34,0)+IF(BD35=10,AI35,0)+IF(BD36=10,AI36,0)+IF(BD37=10,AI37,0)+IF(BD38=10,AI38,0)+IF(BD39=10,AI39,0)+IF(BD40=10,AI40,0)+IF(BD41=10,AI41,0)+IF(BD42=10,AI42,0)+IF(BD43=10,AI43,0)+IF(BD44=10,AI44,0)+IF(BD45=10,AI45,0)+IF(BD46=10,AI46,0)</f>
        <v>0</v>
      </c>
      <c r="BM36" s="43">
        <f>IF(BD27=10,AK27,0)+IF(BD28=10,AK28,0)+IF(BD29=10,AK29,0)+IF(BD30=10,AK30,0)+IF(BD31=10,AK31,0)+IF(BD32=10,AK32,0)+IF(BD33=10,AK33,0)+IF(BD34=10,AK34,0)+IF(BD35=10,AK35,0)+IF(BD36=10,AK36,0)+IF(BD37=10,AK37,0)+IF(BD38=10,AK38,0)+IF(BD39=10,AK39,0)+IF(BD40=10,AK40,0)+IF(BD41=10,AK41,0)+IF(BD42=10,AK42,0)+IF(BD43=10,AK43,0)+IF(BD44=10,AK44,0)+IF(BD45=10,AK45,0)+IF(BD46=10,AK46,0)</f>
        <v>17</v>
      </c>
      <c r="BN36" s="43">
        <f>IF(BD27=10,AM27,0)+IF(BD28=10,AM28,0)+IF(BD29=10,AM29,0)+IF(BD30=10,AM30,0)+IF(BD31=10,AM31,0)+IF(BD32=10,AM32,0)+IF(BD33=10,AM33,0)+IF(BD34=10,AM34,0)+IF(BD35=10,AM35,0)+IF(BD36=10,AM36,0)+IF(BD37=10,AM37,0)+IF(BD38=10,AM38,0)+IF(BD39=10,AM39,0)+IF(BD40=10,AM40,0)+IF(BD41=10,AM41,0)+IF(BD42=10,AM42,0)+IF(BD43=10,AM43,0)+IF(BD44=10,AM44,0)+IF(BD45=10,AM45,0)+IF(BD46=10,AM46,0)</f>
        <v>4</v>
      </c>
      <c r="BO36" s="43">
        <f>IF(BD27=10,AO27,0)+IF(BD28=10,AO28,0)+IF(BD29=10,AO29,0)+IF(BD30=10,AO30,0)+IF(BD31=10,AO31,0)+IF(BD32=10,AO32,0)+IF(BD33=10,AO33,0)+IF(BD34=10,AO34,0)+IF(BD35=10,AO35,0)+IF(BD36=10,AO36,0)+IF(BD37=10,AO37,0)+IF(BD38=10,AO38,0)+IF(BD39=10,AO39,0)+IF(BD40=10,AO40,0)+IF(BD41=10,AO41,0)+IF(BD42=10,AO42,0)+IF(BD43=10,AO43,0)+IF(BD44=10,AO44,0)+IF(BD45=10,AO45,0)+IF(BD46=10,AO46,0)</f>
        <v>12</v>
      </c>
      <c r="BP36" s="43">
        <f>IF(BD27=10,AQ27,0)+IF(BD28=10,AQ28,0)+IF(BD29=10,AQ29,0)+IF(BD30=10,AQ30,0)+IF(BD31=10,AQ31,0)+IF(BD32=10,AQ32,0)+IF(BD33=10,AQ33,0)+IF(BD34=10,AQ34,0)+IF(BD35=10,AQ35,0)+IF(BD36=10,AQ36,0)+IF(BD37=10,AQ37,0)+IF(BD38=10,AQ38,0)+IF(BD39=10,AQ39,0)+IF(BD40=10,AQ40,0)+IF(BD41=10,AQ41,0)+IF(BD42=10,AQ42,0)+IF(BD43=10,AQ43,0)+IF(BD44=10,AQ44,0)+IF(BD45=10,AQ45,0)+IF(BD46=10,AQ46,0)</f>
        <v>1</v>
      </c>
      <c r="BQ36" s="43">
        <f>IF(BD27=10,AT27,0)+IF(BD28=10,AT28,0)+IF(BD29=10,AT29,0)+IF(BD30=10,AT30,0)+IF(BD31=10,AT31,0)+IF(BD32=10,AT32,0)+IF(BD33=10,AT33,0)+IF(BD34=10,AT34,0)+IF(BD35=10,AT35,0)+IF(BD36=10,AT36,0)+IF(BD37=10,AT37,0)+IF(BD38=10,AT38,0)+IF(BD39=10,AT39,0)+IF(BD40=10,AT40,0)+IF(BD41=10,AT41,0)+IF(BD42=10,AT42,0)+IF(BD43=10,AT43,0)+IF(BD44=10,AT44,0)+IF(BD45=10,AT45,0)+IF(BD46=10,AT46,0)</f>
        <v>105</v>
      </c>
      <c r="BR36" s="43">
        <f>IF(BD27=10,AW27,0)+IF(BD28=10,AW28,0)+IF(BD29=10,AW29,0)+IF(BD30=10,AW30,0)+IF(BD31=10,AW31,0)+IF(BD32=10,AW32,0)+IF(BD33=10,AW33,0)+IF(BD34=10,AW34,0)+IF(BD35=10,AW35,0)+IF(BD36=10,AW36,0)+IF(BD37=10,AW37,0)+IF(BD38=10,AW38,0)+IF(BD39=10,AW39,0)+IF(BD40=10,AW40,0)+IF(BD41=10,AW41,0)+IF(BD42=10,AW42,0)+IF(BD43=10,AW43,0)+IF(BD44=10,AW44,0)+IF(BD45=10,AW45,0)+IF(BD46=10,AW46,0)</f>
        <v>104</v>
      </c>
      <c r="BS36" s="44">
        <f>IF(BD27=10,AZ27,0)+IF(BD28=10,AZ28,0)+IF(BD29=10,AZ29,0)+IF(BD30=10,AZ30,0)+IF(BD31=10,AZ31,0)+IF(BD32=10,AZ32,0)+IF(BD33=10,AZ33,0)+IF(BD34=10,AZ34,0)+IF(BD35=10,AZ35,0)+IF(BD36=10,AZ36,0)+IF(BD37=10,AZ37,0)+IF(BD38=10,AZ38,0)+IF(BD39=10,AZ39,0)+IF(BD40=10,AZ40,0)+IF(BD41=10,AZ41,0)+IF(BD42=10,AZ42,0)+IF(BD43=10,AZ43,0)+IF(BD44=10,AZ44,0)+IF(BD45=10,AZ45,0)+IF(BD46=10,AZ46,0)</f>
        <v>24</v>
      </c>
    </row>
    <row r="37" spans="1:71" x14ac:dyDescent="0.15">
      <c r="A37" s="43" t="str">
        <f>[2]DB!E37</f>
        <v>Lucky</v>
      </c>
      <c r="B37" s="43" t="str">
        <f>[2]DB!F37</f>
        <v>Randers</v>
      </c>
      <c r="C37" s="43">
        <f>[2]DB!G37</f>
        <v>6</v>
      </c>
      <c r="D37" s="43">
        <f>[2]DB!H37</f>
        <v>7</v>
      </c>
      <c r="E37" s="43" t="str">
        <f>[2]DB!I37</f>
        <v>Højgård</v>
      </c>
      <c r="F37" s="43" t="str">
        <f>[2]DB!J37</f>
        <v>Søknud</v>
      </c>
      <c r="G37" s="43">
        <f>'3. Division'!BF47</f>
        <v>6</v>
      </c>
      <c r="H37" s="43">
        <f>'3. Division'!BL47</f>
        <v>8</v>
      </c>
      <c r="I37" s="43" t="str">
        <f>'[3]Endeligt program - 3. Division'!A44</f>
        <v>Højgård</v>
      </c>
      <c r="J37" s="44" t="str">
        <f>'[3]Endeligt program - 3. Division'!C44</f>
        <v>LUFCMOT</v>
      </c>
      <c r="K37" s="45" t="str">
        <f>[2]DB!K37</f>
        <v>Kailua</v>
      </c>
      <c r="L37" s="43">
        <f>[2]DB!L37</f>
        <v>28</v>
      </c>
      <c r="M37" s="43">
        <f>[2]DB!N37</f>
        <v>0</v>
      </c>
      <c r="N37" s="43">
        <f>IF(OR(M37=1,Rækker!V28="Disket",DB!V37&gt;5),1,0)</f>
        <v>0</v>
      </c>
      <c r="O37" s="43">
        <f>[2]DB!P37</f>
        <v>0</v>
      </c>
      <c r="P37" s="43">
        <f>IF(OR(O37=1,Rækker!V28="Udmeldt"),1,0)</f>
        <v>0</v>
      </c>
      <c r="Q37" s="43">
        <f>[2]DB!S37</f>
        <v>0</v>
      </c>
      <c r="R37" s="43">
        <f>IF(Rækker!V28="Res",1,0)</f>
        <v>0</v>
      </c>
      <c r="S37" s="43">
        <f t="shared" si="1"/>
        <v>0</v>
      </c>
      <c r="T37" s="43">
        <f>[2]DB!V37</f>
        <v>0</v>
      </c>
      <c r="U37" s="43">
        <f>IF(Rækker!V28="MR",1,0)</f>
        <v>0</v>
      </c>
      <c r="V37" s="43">
        <f t="shared" si="2"/>
        <v>0</v>
      </c>
      <c r="W37" s="44" t="str">
        <f t="shared" si="3"/>
        <v/>
      </c>
      <c r="X37" s="45" t="str">
        <f>[2]DB!BF37</f>
        <v>Kinks</v>
      </c>
      <c r="Y37" s="43">
        <f>IF(X37=K27,L27,0)+IF(X37=K28,L28,0)+IF(X37=K29,L29,0)+IF(X37=K30,L30,0)+IF(X37=K31,L31,0)+IF(X37=K32,L32,0)+IF(X37=K33,L33,0)+IF(X37=K34,L34,0)+IF(X37=K35,L35,0)+IF(X37=K36,L36,0)+IF(X37=K37,L37,0)+IF(X37=K38,L38,0)+IF(X37=K39,L39,0)+IF(X37=K40,L40,0)+IF(X37=K41,L41,0)+IF(X37=K42,L42,0)+IF(X37=K43,L43,0)+IF(X37=K44,L44,0)+IF(X37=K45,L45,0)+IF(X37=K46,L46,0)</f>
        <v>29</v>
      </c>
      <c r="Z37" s="43">
        <f>[2]DB!BI37</f>
        <v>0</v>
      </c>
      <c r="AA37" s="43">
        <f>IF(X37=K27,N27,0)+IF(X37=K28,N28,0)+IF(X37=K29,N29,0)+IF(X37=K30,N30,0)+IF(X37=K31,N31,0)+IF(X37=K32,N32,0)+IF(X37=K33,N33,0)+IF(X37=K34,N34,0)+IF(X37=K35,N35,0)+IF(X37=K36,N36,0)+IF(X37=K37,N37,0)+IF(X37=K38,N38,0)+IF(X37=K39,N39,0)+IF(X37=K40,N40,0)+IF(X37=K41,N41,0)+IF(X37=K42,N42,0)+IF(X37=K43,N43,0)+IF(X37=K44,N44,0)+IF(X37=K45,N45,0)+IF(X37=K46,N46,0)</f>
        <v>0</v>
      </c>
      <c r="AB37" s="43">
        <f>[2]DB!BJ37</f>
        <v>0</v>
      </c>
      <c r="AC37" s="43">
        <f>IF(X37=K27,P27,0)+IF(X37=K28,P28,0)+IF(X37=K29,P29,0)+IF(X37=K30,P30,0)+IF(X37=K31,P31,0)+IF(X37=K32,P32,0)+IF(X37=K33,P33,0)+IF(X37=K34,P34,0)+IF(X37=K35,P35,0)+IF(X37=K36,P36,0)+IF(X37=K37,P37,0)+IF(X37=K38,P38,0)+IF(X37=K39,P39,0)+IF(X37=K40,P40,0)+IF(X37=K41,P41,0)+IF(X37=K42,P42,0)+IF(X37=K43,P43,0)+IF(X37=K44,P44,0)+IF(X37=K45,P45,0)+IF(X37=K46,P46,0)</f>
        <v>0</v>
      </c>
      <c r="AD37" s="43">
        <f>[2]DB!BK37</f>
        <v>0</v>
      </c>
      <c r="AE37" s="43">
        <f>IF(X37=K27,R27,0)+IF(X37=K28,R28,0)+IF(X37=K29,R29,0)+IF(X37=K30,R30,0)+IF(X37=K31,R31,0)+IF(X37=K32,R32,0)+IF(X37=K33,R33,0)+IF(X37=K34,R34,0)+IF(X37=K35,R35,0)+IF(X37=K36,R36,0)+IF(X37=K37,R37,0)+IF(X37=K38,R38,0)+IF(X37=K39,R39,0)+IF(X37=K40,R40,0)+IF(X37=K41,R41,0)+IF(X37=K42,R42,0)+IF(X37=K43,R43,0)+IF(X37=K44,R44,0)+IF(X37=K45,R45,0)+IF(X37=K46,R46,0)</f>
        <v>0</v>
      </c>
      <c r="AF37" s="43">
        <f t="shared" si="4"/>
        <v>0</v>
      </c>
      <c r="AG37" s="43">
        <f>[2]DB!BL37</f>
        <v>0</v>
      </c>
      <c r="AH37" s="43">
        <f>IF(X37=K27,U27,0)+IF(X37=K28,U28,0)+IF(X37=K29,U29,0)+IF(X37=K30,U30,0)+IF(X37=K31,U31,0)+IF(X37=K32,U32,0)+IF(X37=K33,U33,0)+IF(X37=K34,U34,0)+IF(X37=K35,U35,0)+IF(X37=K36,U36,0)+IF(X37=K37,U37,0)+IF(X37=K38,U38,0)+IF(X37=K39,U39,0)+IF(X37=K40,U40,0)+IF(X37=K41,U41,0)+IF(X37=K42,U42,0)+IF(X37=K43,U43,0)+IF(X37=K44,U44,0)+IF(X37=K45,U45,0)+IF(X37=K46,U46,0)</f>
        <v>0</v>
      </c>
      <c r="AI37" s="43">
        <f>IF(X37=K27,V27,0)+IF(X37=K28,V28,0)+IF(X37=K29,V29,0)+IF(X37=K30,V30,0)+IF(X37=K31,V31,0)+IF(X37=K32,V32,0)+IF(X37=K33,V33,0)+IF(X37=K34,V34,0)+IF(X37=K35,V35,0)+IF(X37=K36,V36,0)+IF(X37=K37,V37,0)+IF(X37=K38,V38,0)+IF(X37=K39,V39,0)+IF(X37=K40,V40,0)+IF(X37=K41,V41,0)+IF(X37=K42,V42,0)+IF(X37=K43,V43,0)+IF(X37=K44,V44,0)+IF(X37=K45,V45,0)+IF(X37=K46,V46,0)</f>
        <v>0</v>
      </c>
      <c r="AJ37" s="43">
        <f>[2]DB!BM37</f>
        <v>16</v>
      </c>
      <c r="AK37" s="43">
        <f t="shared" si="5"/>
        <v>17</v>
      </c>
      <c r="AL37" s="43">
        <f>[2]DB!BN37</f>
        <v>5</v>
      </c>
      <c r="AM37" s="43">
        <f t="shared" si="14"/>
        <v>5</v>
      </c>
      <c r="AN37" s="43">
        <f>[2]DB!BO37</f>
        <v>6</v>
      </c>
      <c r="AO37" s="43">
        <f t="shared" si="15"/>
        <v>7</v>
      </c>
      <c r="AP37" s="43">
        <f>[2]DB!BP37</f>
        <v>5</v>
      </c>
      <c r="AQ37" s="43">
        <f t="shared" si="16"/>
        <v>5</v>
      </c>
      <c r="AR37" s="43">
        <f>[2]DB!BQ37</f>
        <v>103</v>
      </c>
      <c r="AS37" s="43">
        <f>IF(X37=E17,G17,0)+IF(X37=E18,G18,0)+IF(X37=E19,G19,0)+IF(X37=E20,G20,0)+IF(X37=E21,G21,0)+IF(X37=E22,G22,0)+IF(X37=E23,G23,0)+IF(X37=E24,G24,0)+IF(X37=E25,G25,0)+IF(X37=E26,G26,0)+IF(X37=F17,H17,0)+IF(X37=F18,H18,0)+IF(X37=F19,H19,0)+IF(X37=F20,H20,0)+IF(X37=F21,H21,0)+IF(X37=F22,H22,0)+IF(X37=F23,H23,0)+IF(X37=F24,H24,0)+IF(X37=F25,H25,0)+IF(X37=F26,H26,0)</f>
        <v>7</v>
      </c>
      <c r="AT37" s="43">
        <f t="shared" si="13"/>
        <v>110</v>
      </c>
      <c r="AU37" s="43">
        <f>[2]DB!BR37</f>
        <v>103</v>
      </c>
      <c r="AV37" s="43">
        <f>IF(X37=E17,H17,0)+IF(X37=E18,H18,0)+IF(X37=E19,H19,0)+IF(X37=E20,H20,0)+IF(X37=E21,H21,0)+IF(X37=E22,H22,0)+IF(X37=E23,H23,0)+IF(X37=E24,H24,0)+IF(X37=E25,H25,0)+IF(X37=E26,H26,0)+IF(X37=F17,G17,0)+IF(X37=F18,G18,0)+IF(X37=F19,G19,0)+IF(X37=F20,G20,0)+IF(X37=F21,G21,0)+IF(X37=F22,G22,0)+IF(X37=F23,G23,0)+IF(X37=F24,G24,0)+IF(X37=F25,G25,0)+IF(X37=F26,G26,0)</f>
        <v>7</v>
      </c>
      <c r="AW37" s="43">
        <f t="shared" si="9"/>
        <v>110</v>
      </c>
      <c r="AX37" s="43">
        <f>[2]DB!BS37</f>
        <v>21</v>
      </c>
      <c r="AY37" s="43">
        <f t="shared" si="10"/>
        <v>1</v>
      </c>
      <c r="AZ37" s="43">
        <f t="shared" si="11"/>
        <v>22</v>
      </c>
      <c r="BA37" s="43">
        <f>[2]DB!BE37</f>
        <v>11</v>
      </c>
      <c r="BB37" s="43">
        <f>RANK(BC37,BC27:BC46,0)</f>
        <v>11</v>
      </c>
      <c r="BC37" s="43">
        <f t="shared" si="12"/>
        <v>230890</v>
      </c>
      <c r="BD37" s="44">
        <f>IF(BB37=BB27,IF(Y37&gt;Y27,1,0),0)+IF(BB37=BB28,IF(Y37&gt;Y28,1,0),0)+IF(BB37=BB29,IF(Y37&gt;Y29,1,0),0)+IF(BB37=BB30,IF(Y37&gt;Y30,1,0),0)+IF(BB37=BB31,IF(Y37&gt;Y31,1,0),0)+IF(BB37=BB32,IF(Y37&gt;Y32,1,0),0)+IF(BB37=BB33,IF(Y37&gt;Y33,1,0),0)+IF(BB37=BB34,IF(Y37&gt;Y34,1,0),0)+IF(BB37=BB35,IF(Y37&gt;Y35,1,0),0)+IF(BB37=BB36,IF(Y37&gt;Y36,1,0),0)+IF(BB37=BB37,IF(Y37&gt;Y37,1,0),0)+IF(BB37=BB38,IF(Y37&gt;Y38,1,0),0)+IF(BB37=BB39,IF(Y37&gt;Y39,1,0),0)+IF(BB37=BB40,IF(Y37&gt;Y40,1,0),0)+IF(BB37=BB41,IF(Y37&gt;Y41,1,0),0)+IF(BB37=BB42,IF(Y37&gt;Y42,1,0),0)+IF(BB37=BB43,IF(Y37&gt;Y43,1,0),0)+IF(BB37=BB44,IF(Y37&gt;Y44,1,0),0)+IF(BB37=BB45,IF(Y37&gt;Y45,1,0),0)+IF(BB37=BB46,IF(Y37&gt;Y46,1,0),0)+BB37</f>
        <v>11</v>
      </c>
      <c r="BE37" s="45">
        <f>IF(BD27=11,BB27,0)+IF(BD28=11,BB28,0)+IF(BD29=11,BB29,0)+IF(BD30=11,BB30,0)+IF(BD31=11,BB31,0)+IF(BD32=11,BB32,0)+IF(BD33=11,BB33,0)+IF(BD34=11,BB34,0)+IF(BD35=11,BB35,0)+IF(BD36=11,BB36,0)+IF(BD37=11,BB37,0)+IF(BD38=11,BB38,0)+IF(BD39=11,BB39,0)+IF(BD40=11,BB40,0)+IF(BD41=11,BB41,0)+IF(BD42=11,BB42,0)+IF(BD43=11,BB43,0)+IF(BD44=11,BB44,0)+IF(BD45=11,BB45,0)+IF(BD46=11,BB46,0)</f>
        <v>11</v>
      </c>
      <c r="BF37" s="43" t="str">
        <f>IF(BD27=11,X27,IF(BD28=11,X28,IF(BD29=11,X29,IF(BD30=11,X30,IF(BD31=11,X31,IF(BD32=11,X32,IF(BD33=11,X33,IF(BD34=11,X34,BG37))))))))</f>
        <v>Kinks</v>
      </c>
      <c r="BG37" s="43" t="str">
        <f>IF(BD35=11,X35,IF(BD36=11,X36,IF(BD37=11,X37,IF(BD38=11,X38,IF(BD39=11,X39,IF(BD40=11,X40,IF(BD41=11,X41,IF(BD42=11,X42,BH37))))))))</f>
        <v>Kinks</v>
      </c>
      <c r="BH37" s="43" t="str">
        <f>IF(BD43=11,X43,IF(BD44=11,X44,IF(BD45=11,X45,X46)))</f>
        <v>Livpool</v>
      </c>
      <c r="BI37" s="43">
        <f>IF(BD27=11,AA27,0)+IF(BD28=11,AA28,0)+IF(BD29=11,AA29,0)+IF(BD30=11,AA30,0)+IF(BD31=11,AA31,0)+IF(BD32=11,AA32,0)+IF(BD33=11,AA33,0)+IF(BD34=11,AA34,0)+IF(BD35=11,AA35,0)+IF(BD36=11,AA36,0)+IF(BD37=11,AA37,0)+IF(BD38=11,AA38,0)+IF(BD39=11,AA39,0)+IF(BD40=11,AA40,0)+IF(BD41=11,AA41,0)+IF(BD42=11,AA42,0)+IF(BD43=11,AA43,0)+IF(BD44=11,AA44,0)+IF(BD45=11,AA45,0)+IF(BD46=11,AA46,0)</f>
        <v>0</v>
      </c>
      <c r="BJ37" s="43">
        <f>IF(BD27=11,AC27,0)+IF(BD28=11,AC28,0)+IF(BD29=11,AC29,0)+IF(BD30=11,AC30,0)+IF(BD31=11,AC31,0)+IF(BD32=11,AC32,0)+IF(BD33=11,AC33,0)+IF(BD34=11,AC34,0)+IF(BD35=11,AC35,0)+IF(BD36=11,AC36,0)+IF(BD37=11,AC37,0)+IF(BD38=11,AC38,0)+IF(BD39=11,AC39,0)+IF(BD40=11,AC40,0)+IF(BD41=11,AC41,0)+IF(BD42=11,AC42,0)+IF(BD43=11,AC43,0)+IF(BD44=11,AC44,0)+IF(BD45=11,AC45,0)+IF(BD46=11,AC46,0)</f>
        <v>0</v>
      </c>
      <c r="BK37" s="43">
        <f>IF(BD27=11,AF27,0)+IF(BD28=11,AF28,0)+IF(BD29=11,AF29,0)+IF(BD30=11,AF30,0)+IF(BD31=11,AF31,0)+IF(BD32=11,AF32,0)+IF(BD33=11,AF33,0)+IF(BD34=11,AF34,0)+IF(BD35=11,AF35,0)+IF(BD36=11,AF36,0)+IF(BD37=11,AF37,0)+IF(BD38=11,AF38,0)+IF(BD39=11,AF39,0)+IF(BD40=11,AF40,0)+IF(BD41=11,AF41,0)+IF(BD42=11,AF42,0)+IF(BD43=11,AF43,0)+IF(BD44=11,AF44,0)+IF(BD45=11,AF45,0)+IF(BD46=11,AF46,0)</f>
        <v>0</v>
      </c>
      <c r="BL37" s="43">
        <f>IF(BD27=11,AI27,0)+IF(BD28=11,AI28,0)+IF(BD29=11,AI29,0)+IF(BD30=11,AI30,0)+IF(BD31=11,AI31,0)+IF(BD32=11,AI32,0)+IF(BD33=11,AI33,0)+IF(BD34=11,AI34,0)+IF(BD35=11,AI35,0)+IF(BD36=11,AI36,0)+IF(BD37=11,AI37,0)+IF(BD38=11,AI38,0)+IF(BD39=11,AI39,0)+IF(BD40=11,AI40,0)+IF(BD41=11,AI41,0)+IF(BD42=11,AI42,0)+IF(BD43=11,AI43,0)+IF(BD44=11,AI44,0)+IF(BD45=11,AI45,0)+IF(BD46=11,AI46,0)</f>
        <v>0</v>
      </c>
      <c r="BM37" s="43">
        <f>IF(BD27=11,AK27,0)+IF(BD28=11,AK28,0)+IF(BD29=11,AK29,0)+IF(BD30=11,AK30,0)+IF(BD31=11,AK31,0)+IF(BD32=11,AK32,0)+IF(BD33=11,AK33,0)+IF(BD34=11,AK34,0)+IF(BD35=11,AK35,0)+IF(BD36=11,AK36,0)+IF(BD37=11,AK37,0)+IF(BD38=11,AK38,0)+IF(BD39=11,AK39,0)+IF(BD40=11,AK40,0)+IF(BD41=11,AK41,0)+IF(BD42=11,AK42,0)+IF(BD43=11,AK43,0)+IF(BD44=11,AK44,0)+IF(BD45=11,AK45,0)+IF(BD46=11,AK46,0)</f>
        <v>17</v>
      </c>
      <c r="BN37" s="43">
        <f>IF(BD27=11,AM27,0)+IF(BD28=11,AM28,0)+IF(BD29=11,AM29,0)+IF(BD30=11,AM30,0)+IF(BD31=11,AM31,0)+IF(BD32=11,AM32,0)+IF(BD33=11,AM33,0)+IF(BD34=11,AM34,0)+IF(BD35=11,AM35,0)+IF(BD36=11,AM36,0)+IF(BD37=11,AM37,0)+IF(BD38=11,AM38,0)+IF(BD39=11,AM39,0)+IF(BD40=11,AM40,0)+IF(BD41=11,AM41,0)+IF(BD42=11,AM42,0)+IF(BD43=11,AM43,0)+IF(BD44=11,AM44,0)+IF(BD45=11,AM45,0)+IF(BD46=11,AM46,0)</f>
        <v>5</v>
      </c>
      <c r="BO37" s="43">
        <f>IF(BD27=11,AO27,0)+IF(BD28=11,AO28,0)+IF(BD29=11,AO29,0)+IF(BD30=11,AO30,0)+IF(BD31=11,AO31,0)+IF(BD32=11,AO32,0)+IF(BD33=11,AO33,0)+IF(BD34=11,AO34,0)+IF(BD35=11,AO35,0)+IF(BD36=11,AO36,0)+IF(BD37=11,AO37,0)+IF(BD38=11,AO38,0)+IF(BD39=11,AO39,0)+IF(BD40=11,AO40,0)+IF(BD41=11,AO41,0)+IF(BD42=11,AO42,0)+IF(BD43=11,AO43,0)+IF(BD44=11,AO44,0)+IF(BD45=11,AO45,0)+IF(BD46=11,AO46,0)</f>
        <v>7</v>
      </c>
      <c r="BP37" s="43">
        <f>IF(BD27=11,AQ27,0)+IF(BD28=11,AQ28,0)+IF(BD29=11,AQ29,0)+IF(BD30=11,AQ30,0)+IF(BD31=11,AQ31,0)+IF(BD32=11,AQ32,0)+IF(BD33=11,AQ33,0)+IF(BD34=11,AQ34,0)+IF(BD35=11,AQ35,0)+IF(BD36=11,AQ36,0)+IF(BD37=11,AQ37,0)+IF(BD38=11,AQ38,0)+IF(BD39=11,AQ39,0)+IF(BD40=11,AQ40,0)+IF(BD41=11,AQ41,0)+IF(BD42=11,AQ42,0)+IF(BD43=11,AQ43,0)+IF(BD44=11,AQ44,0)+IF(BD45=11,AQ45,0)+IF(BD46=11,AQ46,0)</f>
        <v>5</v>
      </c>
      <c r="BQ37" s="43">
        <f>IF(BD27=11,AT27,0)+IF(BD28=11,AT28,0)+IF(BD29=11,AT29,0)+IF(BD30=11,AT30,0)+IF(BD31=11,AT31,0)+IF(BD32=11,AT32,0)+IF(BD33=11,AT33,0)+IF(BD34=11,AT34,0)+IF(BD35=11,AT35,0)+IF(BD36=11,AT36,0)+IF(BD37=11,AT37,0)+IF(BD38=11,AT38,0)+IF(BD39=11,AT39,0)+IF(BD40=11,AT40,0)+IF(BD41=11,AT41,0)+IF(BD42=11,AT42,0)+IF(BD43=11,AT43,0)+IF(BD44=11,AT44,0)+IF(BD45=11,AT45,0)+IF(BD46=11,AT46,0)</f>
        <v>110</v>
      </c>
      <c r="BR37" s="43">
        <f>IF(BD27=11,AW27,0)+IF(BD28=11,AW28,0)+IF(BD29=11,AW29,0)+IF(BD30=11,AW30,0)+IF(BD31=11,AW31,0)+IF(BD32=11,AW32,0)+IF(BD33=11,AW33,0)+IF(BD34=11,AW34,0)+IF(BD35=11,AW35,0)+IF(BD36=11,AW36,0)+IF(BD37=11,AW37,0)+IF(BD38=11,AW38,0)+IF(BD39=11,AW39,0)+IF(BD40=11,AW40,0)+IF(BD41=11,AW41,0)+IF(BD42=11,AW42,0)+IF(BD43=11,AW43,0)+IF(BD44=11,AW44,0)+IF(BD45=11,AW45,0)+IF(BD46=11,AW46,0)</f>
        <v>110</v>
      </c>
      <c r="BS37" s="44">
        <f>IF(BD27=11,AZ27,0)+IF(BD28=11,AZ28,0)+IF(BD29=11,AZ29,0)+IF(BD30=11,AZ30,0)+IF(BD31=11,AZ31,0)+IF(BD32=11,AZ32,0)+IF(BD33=11,AZ33,0)+IF(BD34=11,AZ34,0)+IF(BD35=11,AZ35,0)+IF(BD36=11,AZ36,0)+IF(BD37=11,AZ37,0)+IF(BD38=11,AZ38,0)+IF(BD39=11,AZ39,0)+IF(BD40=11,AZ40,0)+IF(BD41=11,AZ41,0)+IF(BD42=11,AZ42,0)+IF(BD43=11,AZ43,0)+IF(BD44=11,AZ44,0)+IF(BD45=11,AZ45,0)+IF(BD46=11,AZ46,0)</f>
        <v>22</v>
      </c>
    </row>
    <row r="38" spans="1:71" x14ac:dyDescent="0.15">
      <c r="A38" s="43"/>
      <c r="B38" s="43"/>
      <c r="C38" s="43"/>
      <c r="D38" s="43"/>
      <c r="E38" s="43"/>
      <c r="F38" s="43"/>
      <c r="G38" s="43"/>
      <c r="H38" s="43"/>
      <c r="I38" s="43"/>
      <c r="J38" s="44"/>
      <c r="K38" s="45" t="str">
        <f>[2]DB!K38</f>
        <v>Kinks</v>
      </c>
      <c r="L38" s="43">
        <f>[2]DB!L38</f>
        <v>29</v>
      </c>
      <c r="M38" s="43">
        <f>[2]DB!N38</f>
        <v>0</v>
      </c>
      <c r="N38" s="43">
        <f>IF(OR(M38=1,Rækker!X28="Disket",DB!V38&gt;5),1,0)</f>
        <v>0</v>
      </c>
      <c r="O38" s="43">
        <f>[2]DB!P38</f>
        <v>0</v>
      </c>
      <c r="P38" s="43">
        <f>IF(OR(O38=1,Rækker!X28="Udmeldt"),1,0)</f>
        <v>0</v>
      </c>
      <c r="Q38" s="43">
        <f>[2]DB!S38</f>
        <v>0</v>
      </c>
      <c r="R38" s="43">
        <f>IF(Rækker!X28="Res",1,0)</f>
        <v>0</v>
      </c>
      <c r="S38" s="43">
        <f t="shared" si="1"/>
        <v>0</v>
      </c>
      <c r="T38" s="43">
        <f>[2]DB!V38</f>
        <v>0</v>
      </c>
      <c r="U38" s="43">
        <f>IF(Rækker!X28="MR",1,0)</f>
        <v>0</v>
      </c>
      <c r="V38" s="43">
        <f t="shared" si="2"/>
        <v>0</v>
      </c>
      <c r="W38" s="44" t="str">
        <f t="shared" si="3"/>
        <v/>
      </c>
      <c r="X38" s="45" t="str">
        <f>[2]DB!BF38</f>
        <v>Zico</v>
      </c>
      <c r="Y38" s="43">
        <f>IF(X38=K27,L27,0)+IF(X38=K28,L28,0)+IF(X38=K29,L29,0)+IF(X38=K30,L30,0)+IF(X38=K31,L31,0)+IF(X38=K32,L32,0)+IF(X38=K33,L33,0)+IF(X38=K34,L34,0)+IF(X38=K35,L35,0)+IF(X38=K36,L36,0)+IF(X38=K37,L37,0)+IF(X38=K38,L38,0)+IF(X38=K39,L39,0)+IF(X38=K40,L40,0)+IF(X38=K41,L41,0)+IF(X38=K42,L42,0)+IF(X38=K43,L43,0)+IF(X38=K44,L44,0)+IF(X38=K45,L45,0)+IF(X38=K46,L46,0)</f>
        <v>59</v>
      </c>
      <c r="Z38" s="43">
        <f>[2]DB!BI38</f>
        <v>0</v>
      </c>
      <c r="AA38" s="43">
        <f>IF(X38=K27,N27,0)+IF(X38=K28,N28,0)+IF(X38=K29,N29,0)+IF(X38=K30,N30,0)+IF(X38=K31,N31,0)+IF(X38=K32,N32,0)+IF(X38=K33,N33,0)+IF(X38=K34,N34,0)+IF(X38=K35,N35,0)+IF(X38=K36,N36,0)+IF(X38=K37,N37,0)+IF(X38=K38,N38,0)+IF(X38=K39,N39,0)+IF(X38=K40,N40,0)+IF(X38=K41,N41,0)+IF(X38=K42,N42,0)+IF(X38=K43,N43,0)+IF(X38=K44,N44,0)+IF(X38=K45,N45,0)+IF(X38=K46,N46,0)</f>
        <v>0</v>
      </c>
      <c r="AB38" s="43">
        <f>[2]DB!BJ38</f>
        <v>0</v>
      </c>
      <c r="AC38" s="43">
        <f>IF(X38=K27,P27,0)+IF(X38=K28,P28,0)+IF(X38=K29,P29,0)+IF(X38=K30,P30,0)+IF(X38=K31,P31,0)+IF(X38=K32,P32,0)+IF(X38=K33,P33,0)+IF(X38=K34,P34,0)+IF(X38=K35,P35,0)+IF(X38=K36,P36,0)+IF(X38=K37,P37,0)+IF(X38=K38,P38,0)+IF(X38=K39,P39,0)+IF(X38=K40,P40,0)+IF(X38=K41,P41,0)+IF(X38=K42,P42,0)+IF(X38=K43,P43,0)+IF(X38=K44,P44,0)+IF(X38=K45,P45,0)+IF(X38=K46,P46,0)</f>
        <v>0</v>
      </c>
      <c r="AD38" s="43">
        <f>[2]DB!BK38</f>
        <v>0</v>
      </c>
      <c r="AE38" s="43">
        <f>IF(X38=K27,R27,0)+IF(X38=K28,R28,0)+IF(X38=K29,R29,0)+IF(X38=K30,R30,0)+IF(X38=K31,R31,0)+IF(X38=K32,R32,0)+IF(X38=K33,R33,0)+IF(X38=K34,R34,0)+IF(X38=K35,R35,0)+IF(X38=K36,R36,0)+IF(X38=K37,R37,0)+IF(X38=K38,R38,0)+IF(X38=K39,R39,0)+IF(X38=K40,R40,0)+IF(X38=K41,R41,0)+IF(X38=K42,R42,0)+IF(X38=K43,R43,0)+IF(X38=K44,R44,0)+IF(X38=K45,R45,0)+IF(X38=K46,R46,0)</f>
        <v>0</v>
      </c>
      <c r="AF38" s="43">
        <f t="shared" si="4"/>
        <v>0</v>
      </c>
      <c r="AG38" s="43">
        <f>[2]DB!BL38</f>
        <v>0</v>
      </c>
      <c r="AH38" s="43">
        <f>IF(X38=K27,U27,0)+IF(X38=K28,U28,0)+IF(X38=K29,U29,0)+IF(X38=K30,U30,0)+IF(X38=K31,U31,0)+IF(X38=K32,U32,0)+IF(X38=K33,U33,0)+IF(X38=K34,U34,0)+IF(X38=K35,U35,0)+IF(X38=K36,U36,0)+IF(X38=K37,U37,0)+IF(X38=K38,U38,0)+IF(X38=K39,U39,0)+IF(X38=K40,U40,0)+IF(X38=K41,U41,0)+IF(X38=K42,U42,0)+IF(X38=K43,U43,0)+IF(X38=K44,U44,0)+IF(X38=K45,U45,0)+IF(X38=K46,U46,0)</f>
        <v>0</v>
      </c>
      <c r="AI38" s="43">
        <f>IF(X38=K27,V27,0)+IF(X38=K28,V28,0)+IF(X38=K29,V29,0)+IF(X38=K30,V30,0)+IF(X38=K31,V31,0)+IF(X38=K32,V32,0)+IF(X38=K33,V33,0)+IF(X38=K34,V34,0)+IF(X38=K35,V35,0)+IF(X38=K36,V36,0)+IF(X38=K37,V37,0)+IF(X38=K38,V38,0)+IF(X38=K39,V39,0)+IF(X38=K40,V40,0)+IF(X38=K41,V41,0)+IF(X38=K42,V42,0)+IF(X38=K43,V43,0)+IF(X38=K44,V44,0)+IF(X38=K45,V45,0)+IF(X38=K46,V46,0)</f>
        <v>0</v>
      </c>
      <c r="AJ38" s="43">
        <f>[2]DB!BM38</f>
        <v>16</v>
      </c>
      <c r="AK38" s="43">
        <f t="shared" si="5"/>
        <v>17</v>
      </c>
      <c r="AL38" s="43">
        <f>[2]DB!BN38</f>
        <v>4</v>
      </c>
      <c r="AM38" s="43">
        <f t="shared" si="14"/>
        <v>4</v>
      </c>
      <c r="AN38" s="43">
        <f>[2]DB!BO38</f>
        <v>7</v>
      </c>
      <c r="AO38" s="43">
        <f t="shared" si="15"/>
        <v>7</v>
      </c>
      <c r="AP38" s="43">
        <f>[2]DB!BP38</f>
        <v>5</v>
      </c>
      <c r="AQ38" s="43">
        <f t="shared" si="16"/>
        <v>6</v>
      </c>
      <c r="AR38" s="43">
        <f>[2]DB!BQ38</f>
        <v>103</v>
      </c>
      <c r="AS38" s="43">
        <f>IF(X38=E17,G17,0)+IF(X38=E18,G18,0)+IF(X38=E19,G19,0)+IF(X38=E20,G20,0)+IF(X38=E21,G21,0)+IF(X38=E22,G22,0)+IF(X38=E23,G23,0)+IF(X38=E24,G24,0)+IF(X38=E25,G25,0)+IF(X38=E26,G26,0)+IF(X38=F17,H17,0)+IF(X38=F18,H18,0)+IF(X38=F19,H19,0)+IF(X38=F20,H20,0)+IF(X38=F21,H21,0)+IF(X38=F22,H22,0)+IF(X38=F23,H23,0)+IF(X38=F24,H24,0)+IF(X38=F25,H25,0)+IF(X38=F26,H26,0)</f>
        <v>5</v>
      </c>
      <c r="AT38" s="43">
        <f t="shared" si="13"/>
        <v>108</v>
      </c>
      <c r="AU38" s="43">
        <f>[2]DB!BR38</f>
        <v>104</v>
      </c>
      <c r="AV38" s="43">
        <f>IF(X38=E17,H17,0)+IF(X38=E18,H18,0)+IF(X38=E19,H19,0)+IF(X38=E20,H20,0)+IF(X38=E21,H21,0)+IF(X38=E22,H22,0)+IF(X38=E23,H23,0)+IF(X38=E24,H24,0)+IF(X38=E25,H25,0)+IF(X38=E26,H26,0)+IF(X38=F17,G17,0)+IF(X38=F18,G18,0)+IF(X38=F19,G19,0)+IF(X38=F20,G20,0)+IF(X38=F21,G21,0)+IF(X38=F22,G22,0)+IF(X38=F23,G23,0)+IF(X38=F24,G24,0)+IF(X38=F25,G25,0)+IF(X38=F26,G26,0)</f>
        <v>7</v>
      </c>
      <c r="AW38" s="43">
        <f t="shared" si="9"/>
        <v>111</v>
      </c>
      <c r="AX38" s="43">
        <f>[2]DB!BS38</f>
        <v>19</v>
      </c>
      <c r="AY38" s="43">
        <f t="shared" si="10"/>
        <v>0</v>
      </c>
      <c r="AZ38" s="43">
        <f t="shared" si="11"/>
        <v>19</v>
      </c>
      <c r="BA38" s="43">
        <f>[2]DB!BE38</f>
        <v>12</v>
      </c>
      <c r="BB38" s="43">
        <f>RANK(BC38,BC27:BC46,0)</f>
        <v>14</v>
      </c>
      <c r="BC38" s="43">
        <f t="shared" si="12"/>
        <v>200689</v>
      </c>
      <c r="BD38" s="44">
        <f>IF(BB38=BB27,IF(Y38&gt;Y27,1,0),0)+IF(BB38=BB28,IF(Y38&gt;Y28,1,0),0)+IF(BB38=BB29,IF(Y38&gt;Y29,1,0),0)+IF(BB38=BB30,IF(Y38&gt;Y30,1,0),0)+IF(BB38=BB31,IF(Y38&gt;Y31,1,0),0)+IF(BB38=BB32,IF(Y38&gt;Y32,1,0),0)+IF(BB38=BB33,IF(Y38&gt;Y33,1,0),0)+IF(BB38=BB34,IF(Y38&gt;Y34,1,0),0)+IF(BB38=BB35,IF(Y38&gt;Y35,1,0),0)+IF(BB38=BB36,IF(Y38&gt;Y36,1,0),0)+IF(BB38=BB37,IF(Y38&gt;Y37,1,0),0)+IF(BB38=BB38,IF(Y38&gt;Y38,1,0),0)+IF(BB38=BB39,IF(Y38&gt;Y39,1,0),0)+IF(BB38=BB40,IF(Y38&gt;Y40,1,0),0)+IF(BB38=BB41,IF(Y38&gt;Y41,1,0),0)+IF(BB38=BB42,IF(Y38&gt;Y42,1,0),0)+IF(BB38=BB43,IF(Y38&gt;Y43,1,0),0)+IF(BB38=BB44,IF(Y38&gt;Y44,1,0),0)+IF(BB38=BB45,IF(Y38&gt;Y45,1,0),0)+IF(BB38=BB46,IF(Y38&gt;Y46,1,0),0)+BB38</f>
        <v>14</v>
      </c>
      <c r="BE38" s="45">
        <f>IF(BD27=12,BB27,0)+IF(BD28=12,BB28,0)+IF(BD29=12,BB29,0)+IF(BD30=12,BB30,0)+IF(BD31=12,BB31,0)+IF(BD32=12,BB32,0)+IF(BD33=12,BB33,0)+IF(BD34=12,BB34,0)+IF(BD35=12,BB35,0)+IF(BD36=12,BB36,0)+IF(BD37=12,BB37,0)+IF(BD38=12,BB38,0)+IF(BD39=12,BB39,0)+IF(BD40=12,BB40,0)+IF(BD41=12,BB41,0)+IF(BD42=12,BB42,0)+IF(BD43=12,BB43,0)+IF(BD44=12,BB44,0)+IF(BD45=12,BB45,0)+IF(BD46=12,BB46,0)</f>
        <v>12</v>
      </c>
      <c r="BF38" s="43" t="str">
        <f>IF(BD27=12,X27,IF(BD28=12,X28,IF(BD29=12,X29,IF(BD30=12,X30,IF(BD31=12,X31,IF(BD32=12,X32,IF(BD33=12,X33,IF(BD34=12,X34,BG38))))))))</f>
        <v>Himbo</v>
      </c>
      <c r="BG38" s="43" t="str">
        <f>IF(BD35=12,X35,IF(BD36=12,X36,IF(BD37=12,X37,IF(BD38=12,X38,IF(BD39=12,X39,IF(BD40=12,X40,IF(BD41=12,X41,IF(BD42=12,X42,BH38))))))))</f>
        <v>Himbo</v>
      </c>
      <c r="BH38" s="43" t="str">
        <f>IF(BD43=12,X43,IF(BD44=12,X44,IF(BD45=12,X45,X46)))</f>
        <v>Livpool</v>
      </c>
      <c r="BI38" s="43">
        <f>IF(BD27=12,AA27,0)+IF(BD28=12,AA28,0)+IF(BD29=12,AA29,0)+IF(BD30=12,AA30,0)+IF(BD31=12,AA31,0)+IF(BD32=12,AA32,0)+IF(BD33=12,AA33,0)+IF(BD34=12,AA34,0)+IF(BD35=12,AA35,0)+IF(BD36=12,AA36,0)+IF(BD37=12,AA37,0)+IF(BD38=12,AA38,0)+IF(BD39=12,AA39,0)+IF(BD40=12,AA40,0)+IF(BD41=12,AA41,0)+IF(BD42=12,AA42,0)+IF(BD43=12,AA43,0)+IF(BD44=12,AA44,0)+IF(BD45=12,AA45,0)+IF(BD46=12,AA46,0)</f>
        <v>0</v>
      </c>
      <c r="BJ38" s="43">
        <f>IF(BD27=12,AC27,0)+IF(BD28=12,AC28,0)+IF(BD29=12,AC29,0)+IF(BD30=12,AC30,0)+IF(BD31=12,AC31,0)+IF(BD32=12,AC32,0)+IF(BD33=12,AC33,0)+IF(BD34=12,AC34,0)+IF(BD35=12,AC35,0)+IF(BD36=12,AC36,0)+IF(BD37=12,AC37,0)+IF(BD38=12,AC38,0)+IF(BD39=12,AC39,0)+IF(BD40=12,AC40,0)+IF(BD41=12,AC41,0)+IF(BD42=12,AC42,0)+IF(BD43=12,AC43,0)+IF(BD44=12,AC44,0)+IF(BD45=12,AC45,0)+IF(BD46=12,AC46,0)</f>
        <v>0</v>
      </c>
      <c r="BK38" s="43">
        <f>IF(BD27=12,AF27,0)+IF(BD28=12,AF28,0)+IF(BD29=12,AF29,0)+IF(BD30=12,AF30,0)+IF(BD31=12,AF31,0)+IF(BD32=12,AF32,0)+IF(BD33=12,AF33,0)+IF(BD34=12,AF34,0)+IF(BD35=12,AF35,0)+IF(BD36=12,AF36,0)+IF(BD37=12,AF37,0)+IF(BD38=12,AF38,0)+IF(BD39=12,AF39,0)+IF(BD40=12,AF40,0)+IF(BD41=12,AF41,0)+IF(BD42=12,AF42,0)+IF(BD43=12,AF43,0)+IF(BD44=12,AF44,0)+IF(BD45=12,AF45,0)+IF(BD46=12,AF46,0)</f>
        <v>0</v>
      </c>
      <c r="BL38" s="43">
        <f>IF(BD27=12,AI27,0)+IF(BD28=12,AI28,0)+IF(BD29=12,AI29,0)+IF(BD30=12,AI30,0)+IF(BD31=12,AI31,0)+IF(BD32=12,AI32,0)+IF(BD33=12,AI33,0)+IF(BD34=12,AI34,0)+IF(BD35=12,AI35,0)+IF(BD36=12,AI36,0)+IF(BD37=12,AI37,0)+IF(BD38=12,AI38,0)+IF(BD39=12,AI39,0)+IF(BD40=12,AI40,0)+IF(BD41=12,AI41,0)+IF(BD42=12,AI42,0)+IF(BD43=12,AI43,0)+IF(BD44=12,AI44,0)+IF(BD45=12,AI45,0)+IF(BD46=12,AI46,0)</f>
        <v>0</v>
      </c>
      <c r="BM38" s="43">
        <f>IF(BD27=12,AK27,0)+IF(BD28=12,AK28,0)+IF(BD29=12,AK29,0)+IF(BD30=12,AK30,0)+IF(BD31=12,AK31,0)+IF(BD32=12,AK32,0)+IF(BD33=12,AK33,0)+IF(BD34=12,AK34,0)+IF(BD35=12,AK35,0)+IF(BD36=12,AK36,0)+IF(BD37=12,AK37,0)+IF(BD38=12,AK38,0)+IF(BD39=12,AK39,0)+IF(BD40=12,AK40,0)+IF(BD41=12,AK41,0)+IF(BD42=12,AK42,0)+IF(BD43=12,AK43,0)+IF(BD44=12,AK44,0)+IF(BD45=12,AK45,0)+IF(BD46=12,AK46,0)</f>
        <v>17</v>
      </c>
      <c r="BN38" s="43">
        <f>IF(BD27=12,AM27,0)+IF(BD28=12,AM28,0)+IF(BD29=12,AM29,0)+IF(BD30=12,AM30,0)+IF(BD31=12,AM31,0)+IF(BD32=12,AM32,0)+IF(BD33=12,AM33,0)+IF(BD34=12,AM34,0)+IF(BD35=12,AM35,0)+IF(BD36=12,AM36,0)+IF(BD37=12,AM37,0)+IF(BD38=12,AM38,0)+IF(BD39=12,AM39,0)+IF(BD40=12,AM40,0)+IF(BD41=12,AM41,0)+IF(BD42=12,AM42,0)+IF(BD43=12,AM43,0)+IF(BD44=12,AM44,0)+IF(BD45=12,AM45,0)+IF(BD46=12,AM46,0)</f>
        <v>6</v>
      </c>
      <c r="BO38" s="43">
        <f>IF(BD27=12,AO27,0)+IF(BD28=12,AO28,0)+IF(BD29=12,AO29,0)+IF(BD30=12,AO30,0)+IF(BD31=12,AO31,0)+IF(BD32=12,AO32,0)+IF(BD33=12,AO33,0)+IF(BD34=12,AO34,0)+IF(BD35=12,AO35,0)+IF(BD36=12,AO36,0)+IF(BD37=12,AO37,0)+IF(BD38=12,AO38,0)+IF(BD39=12,AO39,0)+IF(BD40=12,AO40,0)+IF(BD41=12,AO41,0)+IF(BD42=12,AO42,0)+IF(BD43=12,AO43,0)+IF(BD44=12,AO44,0)+IF(BD45=12,AO45,0)+IF(BD46=12,AO46,0)</f>
        <v>4</v>
      </c>
      <c r="BP38" s="43">
        <f>IF(BD27=12,AQ27,0)+IF(BD28=12,AQ28,0)+IF(BD29=12,AQ29,0)+IF(BD30=12,AQ30,0)+IF(BD31=12,AQ31,0)+IF(BD32=12,AQ32,0)+IF(BD33=12,AQ33,0)+IF(BD34=12,AQ34,0)+IF(BD35=12,AQ35,0)+IF(BD36=12,AQ36,0)+IF(BD37=12,AQ37,0)+IF(BD38=12,AQ38,0)+IF(BD39=12,AQ39,0)+IF(BD40=12,AQ40,0)+IF(BD41=12,AQ41,0)+IF(BD42=12,AQ42,0)+IF(BD43=12,AQ43,0)+IF(BD44=12,AQ44,0)+IF(BD45=12,AQ45,0)+IF(BD46=12,AQ46,0)</f>
        <v>7</v>
      </c>
      <c r="BQ38" s="43">
        <f>IF(BD27=12,AT27,0)+IF(BD28=12,AT28,0)+IF(BD29=12,AT29,0)+IF(BD30=12,AT30,0)+IF(BD31=12,AT31,0)+IF(BD32=12,AT32,0)+IF(BD33=12,AT33,0)+IF(BD34=12,AT34,0)+IF(BD35=12,AT35,0)+IF(BD36=12,AT36,0)+IF(BD37=12,AT37,0)+IF(BD38=12,AT38,0)+IF(BD39=12,AT39,0)+IF(BD40=12,AT40,0)+IF(BD41=12,AT41,0)+IF(BD42=12,AT42,0)+IF(BD43=12,AT43,0)+IF(BD44=12,AT44,0)+IF(BD45=12,AT45,0)+IF(BD46=12,AT46,0)</f>
        <v>108</v>
      </c>
      <c r="BR38" s="43">
        <f>IF(BD27=12,AW27,0)+IF(BD28=12,AW28,0)+IF(BD29=12,AW29,0)+IF(BD30=12,AW30,0)+IF(BD31=12,AW31,0)+IF(BD32=12,AW32,0)+IF(BD33=12,AW33,0)+IF(BD34=12,AW34,0)+IF(BD35=12,AW35,0)+IF(BD36=12,AW36,0)+IF(BD37=12,AW37,0)+IF(BD38=12,AW38,0)+IF(BD39=12,AW39,0)+IF(BD40=12,AW40,0)+IF(BD41=12,AW41,0)+IF(BD42=12,AW42,0)+IF(BD43=12,AW43,0)+IF(BD44=12,AW44,0)+IF(BD45=12,AW45,0)+IF(BD46=12,AW46,0)</f>
        <v>112</v>
      </c>
      <c r="BS38" s="44">
        <f>IF(BD27=12,AZ27,0)+IF(BD28=12,AZ28,0)+IF(BD29=12,AZ29,0)+IF(BD30=12,AZ30,0)+IF(BD31=12,AZ31,0)+IF(BD32=12,AZ32,0)+IF(BD33=12,AZ33,0)+IF(BD34=12,AZ34,0)+IF(BD35=12,AZ35,0)+IF(BD36=12,AZ36,0)+IF(BD37=12,AZ37,0)+IF(BD38=12,AZ38,0)+IF(BD39=12,AZ39,0)+IF(BD40=12,AZ40,0)+IF(BD41=12,AZ41,0)+IF(BD42=12,AZ42,0)+IF(BD43=12,AZ43,0)+IF(BD44=12,AZ44,0)+IF(BD45=12,AZ45,0)+IF(BD46=12,AZ46,0)</f>
        <v>22</v>
      </c>
    </row>
    <row r="39" spans="1:71" x14ac:dyDescent="0.15">
      <c r="A39" s="43"/>
      <c r="B39" s="43"/>
      <c r="C39" s="43"/>
      <c r="D39" s="43"/>
      <c r="E39" s="43"/>
      <c r="F39" s="43"/>
      <c r="G39" s="43"/>
      <c r="H39" s="43"/>
      <c r="I39" s="43"/>
      <c r="J39" s="44"/>
      <c r="K39" s="45" t="str">
        <f>[2]DB!K39</f>
        <v>Laplace</v>
      </c>
      <c r="L39" s="43">
        <f>[2]DB!L39</f>
        <v>31</v>
      </c>
      <c r="M39" s="43">
        <f>[2]DB!N39</f>
        <v>0</v>
      </c>
      <c r="N39" s="43">
        <f>IF(OR(M39=1,Rækker!Z28="Disket",DB!V39&gt;5),1,0)</f>
        <v>0</v>
      </c>
      <c r="O39" s="43">
        <f>[2]DB!P39</f>
        <v>0</v>
      </c>
      <c r="P39" s="43">
        <f>IF(OR(O39=1,Rækker!Z28="Udmeldt"),1,0)</f>
        <v>0</v>
      </c>
      <c r="Q39" s="43">
        <f>[2]DB!S39</f>
        <v>0</v>
      </c>
      <c r="R39" s="43">
        <f>IF(Rækker!Z28="Res",1,0)</f>
        <v>0</v>
      </c>
      <c r="S39" s="43">
        <f t="shared" si="1"/>
        <v>0</v>
      </c>
      <c r="T39" s="43">
        <f>[2]DB!V39</f>
        <v>0</v>
      </c>
      <c r="U39" s="43">
        <f>IF(Rækker!Z28="MR",1,0)</f>
        <v>0</v>
      </c>
      <c r="V39" s="43">
        <f t="shared" si="2"/>
        <v>0</v>
      </c>
      <c r="W39" s="44" t="str">
        <f t="shared" si="3"/>
        <v/>
      </c>
      <c r="X39" s="45" t="str">
        <f>[2]DB!BF39</f>
        <v>Agger</v>
      </c>
      <c r="Y39" s="43">
        <f>IF(X39=K27,L27,0)+IF(X39=K28,L28,0)+IF(X39=K29,L29,0)+IF(X39=K30,L30,0)+IF(X39=K31,L31,0)+IF(X39=K32,L32,0)+IF(X39=K33,L33,0)+IF(X39=K34,L34,0)+IF(X39=K35,L35,0)+IF(X39=K36,L36,0)+IF(X39=K37,L37,0)+IF(X39=K38,L38,0)+IF(X39=K39,L39,0)+IF(X39=K40,L40,0)+IF(X39=K41,L41,0)+IF(X39=K42,L42,0)+IF(X39=K43,L43,0)+IF(X39=K44,L44,0)+IF(X39=K45,L45,0)+IF(X39=K46,L46,0)</f>
        <v>1</v>
      </c>
      <c r="Z39" s="43">
        <f>[2]DB!BI39</f>
        <v>0</v>
      </c>
      <c r="AA39" s="43">
        <f>IF(X39=K27,N27,0)+IF(X39=K28,N28,0)+IF(X39=K29,N29,0)+IF(X39=K30,N30,0)+IF(X39=K31,N31,0)+IF(X39=K32,N32,0)+IF(X39=K33,N33,0)+IF(X39=K34,N34,0)+IF(X39=K35,N35,0)+IF(X39=K36,N36,0)+IF(X39=K37,N37,0)+IF(X39=K38,N38,0)+IF(X39=K39,N39,0)+IF(X39=K40,N40,0)+IF(X39=K41,N41,0)+IF(X39=K42,N42,0)+IF(X39=K43,N43,0)+IF(X39=K44,N44,0)+IF(X39=K45,N45,0)+IF(X39=K46,N46,0)</f>
        <v>0</v>
      </c>
      <c r="AB39" s="43">
        <f>[2]DB!BJ39</f>
        <v>0</v>
      </c>
      <c r="AC39" s="43">
        <f>IF(X39=K27,P27,0)+IF(X39=K28,P28,0)+IF(X39=K29,P29,0)+IF(X39=K30,P30,0)+IF(X39=K31,P31,0)+IF(X39=K32,P32,0)+IF(X39=K33,P33,0)+IF(X39=K34,P34,0)+IF(X39=K35,P35,0)+IF(X39=K36,P36,0)+IF(X39=K37,P37,0)+IF(X39=K38,P38,0)+IF(X39=K39,P39,0)+IF(X39=K40,P40,0)+IF(X39=K41,P41,0)+IF(X39=K42,P42,0)+IF(X39=K43,P43,0)+IF(X39=K44,P44,0)+IF(X39=K45,P45,0)+IF(X39=K46,P46,0)</f>
        <v>0</v>
      </c>
      <c r="AD39" s="43">
        <f>[2]DB!BK39</f>
        <v>0</v>
      </c>
      <c r="AE39" s="43">
        <f>IF(X39=K27,R27,0)+IF(X39=K28,R28,0)+IF(X39=K29,R29,0)+IF(X39=K30,R30,0)+IF(X39=K31,R31,0)+IF(X39=K32,R32,0)+IF(X39=K33,R33,0)+IF(X39=K34,R34,0)+IF(X39=K35,R35,0)+IF(X39=K36,R36,0)+IF(X39=K37,R37,0)+IF(X39=K38,R38,0)+IF(X39=K39,R39,0)+IF(X39=K40,R40,0)+IF(X39=K41,R41,0)+IF(X39=K42,R42,0)+IF(X39=K43,R43,0)+IF(X39=K44,R44,0)+IF(X39=K45,R45,0)+IF(X39=K46,R46,0)</f>
        <v>0</v>
      </c>
      <c r="AF39" s="43">
        <f t="shared" si="4"/>
        <v>0</v>
      </c>
      <c r="AG39" s="43">
        <f>[2]DB!BL39</f>
        <v>0</v>
      </c>
      <c r="AH39" s="43">
        <f>IF(X39=K27,U27,0)+IF(X39=K28,U28,0)+IF(X39=K29,U29,0)+IF(X39=K30,U30,0)+IF(X39=K31,U31,0)+IF(X39=K32,U32,0)+IF(X39=K33,U33,0)+IF(X39=K34,U34,0)+IF(X39=K35,U35,0)+IF(X39=K36,U36,0)+IF(X39=K37,U37,0)+IF(X39=K38,U38,0)+IF(X39=K39,U39,0)+IF(X39=K40,U40,0)+IF(X39=K41,U41,0)+IF(X39=K42,U42,0)+IF(X39=K43,U43,0)+IF(X39=K44,U44,0)+IF(X39=K45,U45,0)+IF(X39=K46,U46,0)</f>
        <v>0</v>
      </c>
      <c r="AI39" s="43">
        <f>IF(X39=K27,V27,0)+IF(X39=K28,V28,0)+IF(X39=K29,V29,0)+IF(X39=K30,V30,0)+IF(X39=K31,V31,0)+IF(X39=K32,V32,0)+IF(X39=K33,V33,0)+IF(X39=K34,V34,0)+IF(X39=K35,V35,0)+IF(X39=K36,V36,0)+IF(X39=K37,V37,0)+IF(X39=K38,V38,0)+IF(X39=K39,V39,0)+IF(X39=K40,V40,0)+IF(X39=K41,V41,0)+IF(X39=K42,V42,0)+IF(X39=K43,V43,0)+IF(X39=K44,V44,0)+IF(X39=K45,V45,0)+IF(X39=K46,V46,0)</f>
        <v>0</v>
      </c>
      <c r="AJ39" s="43">
        <f>[2]DB!BM39</f>
        <v>16</v>
      </c>
      <c r="AK39" s="43">
        <f t="shared" si="5"/>
        <v>17</v>
      </c>
      <c r="AL39" s="43">
        <f>[2]DB!BN39</f>
        <v>5</v>
      </c>
      <c r="AM39" s="43">
        <f t="shared" si="14"/>
        <v>5</v>
      </c>
      <c r="AN39" s="43">
        <f>[2]DB!BO39</f>
        <v>4</v>
      </c>
      <c r="AO39" s="43">
        <f t="shared" si="15"/>
        <v>4</v>
      </c>
      <c r="AP39" s="43">
        <f>[2]DB!BP39</f>
        <v>7</v>
      </c>
      <c r="AQ39" s="43">
        <f t="shared" si="16"/>
        <v>8</v>
      </c>
      <c r="AR39" s="43">
        <f>[2]DB!BQ39</f>
        <v>102</v>
      </c>
      <c r="AS39" s="43">
        <f>IF(X39=E17,G17,0)+IF(X39=E18,G18,0)+IF(X39=E19,G19,0)+IF(X39=E20,G20,0)+IF(X39=E21,G21,0)+IF(X39=E22,G22,0)+IF(X39=E23,G23,0)+IF(X39=E24,G24,0)+IF(X39=E25,G25,0)+IF(X39=E26,G26,0)+IF(X39=F17,H17,0)+IF(X39=F18,H18,0)+IF(X39=F19,H19,0)+IF(X39=F20,H20,0)+IF(X39=F21,H21,0)+IF(X39=F22,H22,0)+IF(X39=F23,H23,0)+IF(X39=F24,H24,0)+IF(X39=F25,H25,0)+IF(X39=F26,H26,0)</f>
        <v>6</v>
      </c>
      <c r="AT39" s="43">
        <f t="shared" si="13"/>
        <v>108</v>
      </c>
      <c r="AU39" s="43">
        <f>[2]DB!BR39</f>
        <v>105</v>
      </c>
      <c r="AV39" s="43">
        <f>IF(X39=E17,H17,0)+IF(X39=E18,H18,0)+IF(X39=E19,H19,0)+IF(X39=E20,H20,0)+IF(X39=E21,H21,0)+IF(X39=E22,H22,0)+IF(X39=E23,H23,0)+IF(X39=E24,H24,0)+IF(X39=E25,H25,0)+IF(X39=E26,H26,0)+IF(X39=F17,G17,0)+IF(X39=F18,G18,0)+IF(X39=F19,G19,0)+IF(X39=F20,G20,0)+IF(X39=F21,G21,0)+IF(X39=F22,G22,0)+IF(X39=F23,G23,0)+IF(X39=F24,G24,0)+IF(X39=F25,G25,0)+IF(X39=F26,G26,0)</f>
        <v>8</v>
      </c>
      <c r="AW39" s="43">
        <f t="shared" si="9"/>
        <v>113</v>
      </c>
      <c r="AX39" s="43">
        <f>[2]DB!BS39</f>
        <v>19</v>
      </c>
      <c r="AY39" s="43">
        <f t="shared" si="10"/>
        <v>0</v>
      </c>
      <c r="AZ39" s="43">
        <f t="shared" si="11"/>
        <v>19</v>
      </c>
      <c r="BA39" s="43">
        <f>[2]DB!BE39</f>
        <v>13</v>
      </c>
      <c r="BB39" s="43">
        <f>RANK(BC39,BC27:BC46,0)</f>
        <v>15</v>
      </c>
      <c r="BC39" s="43">
        <f t="shared" si="12"/>
        <v>200687</v>
      </c>
      <c r="BD39" s="44">
        <f>IF(BB39=BB27,IF(Y39&gt;Y27,1,0),0)+IF(BB39=BB28,IF(Y39&gt;Y28,1,0),0)+IF(BB39=BB29,IF(Y39&gt;Y29,1,0),0)+IF(BB39=BB30,IF(Y39&gt;Y30,1,0),0)+IF(BB39=BB31,IF(Y39&gt;Y31,1,0),0)+IF(BB39=BB32,IF(Y39&gt;Y32,1,0),0)+IF(BB39=BB33,IF(Y39&gt;Y33,1,0),0)+IF(BB39=BB34,IF(Y39&gt;Y34,1,0),0)+IF(BB39=BB35,IF(Y39&gt;Y35,1,0),0)+IF(BB39=BB36,IF(Y39&gt;Y36,1,0),0)+IF(BB39=BB37,IF(Y39&gt;Y37,1,0),0)+IF(BB39=BB38,IF(Y39&gt;Y38,1,0),0)+IF(BB39=BB39,IF(Y39&gt;Y39,1,0),0)+IF(BB39=BB40,IF(Y39&gt;Y40,1,0),0)+IF(BB39=BB41,IF(Y39&gt;Y41,1,0),0)+IF(BB39=BB42,IF(Y39&gt;Y42,1,0),0)+IF(BB39=BB43,IF(Y39&gt;Y43,1,0),0)+IF(BB39=BB44,IF(Y39&gt;Y44,1,0),0)+IF(BB39=BB45,IF(Y39&gt;Y45,1,0),0)+IF(BB39=BB46,IF(Y39&gt;Y46,1,0),0)+BB39</f>
        <v>15</v>
      </c>
      <c r="BE39" s="45">
        <f>IF(BD27=13,BB27,0)+IF(BD28=13,BB28,0)+IF(BD29=13,BB29,0)+IF(BD30=13,BB30,0)+IF(BD31=13,BB31,0)+IF(BD32=13,BB32,0)+IF(BD33=13,BB33,0)+IF(BD34=13,BB34,0)+IF(BD35=13,BB35,0)+IF(BD36=13,BB36,0)+IF(BD37=13,BB37,0)+IF(BD38=13,BB38,0)+IF(BD39=13,BB39,0)+IF(BD40=13,BB40,0)+IF(BD41=13,BB41,0)+IF(BD42=13,BB42,0)+IF(BD43=13,BB43,0)+IF(BD44=13,BB44,0)+IF(BD45=13,BB45,0)+IF(BD46=13,BB46,0)</f>
        <v>13</v>
      </c>
      <c r="BF39" s="43" t="str">
        <f>IF(BD27=13,X27,IF(BD28=13,X28,IF(BD29=13,X29,IF(BD30=13,X30,IF(BD31=13,X31,IF(BD32=13,X32,IF(BD33=13,X33,IF(BD34=13,X34,BG39))))))))</f>
        <v>Lions</v>
      </c>
      <c r="BG39" s="43" t="str">
        <f>IF(BD35=13,X35,IF(BD36=13,X36,IF(BD37=13,X37,IF(BD38=13,X38,IF(BD39=13,X39,IF(BD40=13,X40,IF(BD41=13,X41,IF(BD42=13,X42,BH39))))))))</f>
        <v>Lions</v>
      </c>
      <c r="BH39" s="43" t="str">
        <f>IF(BD43=13,X43,IF(BD44=13,X44,IF(BD45=13,X45,X46)))</f>
        <v>Lions</v>
      </c>
      <c r="BI39" s="43">
        <f>IF(BD27=13,AA27,0)+IF(BD28=13,AA28,0)+IF(BD29=13,AA29,0)+IF(BD30=13,AA30,0)+IF(BD31=13,AA31,0)+IF(BD32=13,AA32,0)+IF(BD33=13,AA33,0)+IF(BD34=13,AA34,0)+IF(BD35=13,AA35,0)+IF(BD36=13,AA36,0)+IF(BD37=13,AA37,0)+IF(BD38=13,AA38,0)+IF(BD39=13,AA39,0)+IF(BD40=13,AA40,0)+IF(BD41=13,AA41,0)+IF(BD42=13,AA42,0)+IF(BD43=13,AA43,0)+IF(BD44=13,AA44,0)+IF(BD45=13,AA45,0)+IF(BD46=13,AA46,0)</f>
        <v>0</v>
      </c>
      <c r="BJ39" s="43">
        <f>IF(BD27=13,AC27,0)+IF(BD28=13,AC28,0)+IF(BD29=13,AC29,0)+IF(BD30=13,AC30,0)+IF(BD31=13,AC31,0)+IF(BD32=13,AC32,0)+IF(BD33=13,AC33,0)+IF(BD34=13,AC34,0)+IF(BD35=13,AC35,0)+IF(BD36=13,AC36,0)+IF(BD37=13,AC37,0)+IF(BD38=13,AC38,0)+IF(BD39=13,AC39,0)+IF(BD40=13,AC40,0)+IF(BD41=13,AC41,0)+IF(BD42=13,AC42,0)+IF(BD43=13,AC43,0)+IF(BD44=13,AC44,0)+IF(BD45=13,AC45,0)+IF(BD46=13,AC46,0)</f>
        <v>0</v>
      </c>
      <c r="BK39" s="43">
        <f>IF(BD27=13,AF27,0)+IF(BD28=13,AF28,0)+IF(BD29=13,AF29,0)+IF(BD30=13,AF30,0)+IF(BD31=13,AF31,0)+IF(BD32=13,AF32,0)+IF(BD33=13,AF33,0)+IF(BD34=13,AF34,0)+IF(BD35=13,AF35,0)+IF(BD36=13,AF36,0)+IF(BD37=13,AF37,0)+IF(BD38=13,AF38,0)+IF(BD39=13,AF39,0)+IF(BD40=13,AF40,0)+IF(BD41=13,AF41,0)+IF(BD42=13,AF42,0)+IF(BD43=13,AF43,0)+IF(BD44=13,AF44,0)+IF(BD45=13,AF45,0)+IF(BD46=13,AF46,0)</f>
        <v>0</v>
      </c>
      <c r="BL39" s="43">
        <f>IF(BD27=13,AI27,0)+IF(BD28=13,AI28,0)+IF(BD29=13,AI29,0)+IF(BD30=13,AI30,0)+IF(BD31=13,AI31,0)+IF(BD32=13,AI32,0)+IF(BD33=13,AI33,0)+IF(BD34=13,AI34,0)+IF(BD35=13,AI35,0)+IF(BD36=13,AI36,0)+IF(BD37=13,AI37,0)+IF(BD38=13,AI38,0)+IF(BD39=13,AI39,0)+IF(BD40=13,AI40,0)+IF(BD41=13,AI41,0)+IF(BD42=13,AI42,0)+IF(BD43=13,AI43,0)+IF(BD44=13,AI44,0)+IF(BD45=13,AI45,0)+IF(BD46=13,AI46,0)</f>
        <v>0</v>
      </c>
      <c r="BM39" s="43">
        <f>IF(BD27=13,AK27,0)+IF(BD28=13,AK28,0)+IF(BD29=13,AK29,0)+IF(BD30=13,AK30,0)+IF(BD31=13,AK31,0)+IF(BD32=13,AK32,0)+IF(BD33=13,AK33,0)+IF(BD34=13,AK34,0)+IF(BD35=13,AK35,0)+IF(BD36=13,AK36,0)+IF(BD37=13,AK37,0)+IF(BD38=13,AK38,0)+IF(BD39=13,AK39,0)+IF(BD40=13,AK40,0)+IF(BD41=13,AK41,0)+IF(BD42=13,AK42,0)+IF(BD43=13,AK43,0)+IF(BD44=13,AK44,0)+IF(BD45=13,AK45,0)+IF(BD46=13,AK46,0)</f>
        <v>17</v>
      </c>
      <c r="BN39" s="43">
        <f>IF(BD27=13,AM27,0)+IF(BD28=13,AM28,0)+IF(BD29=13,AM29,0)+IF(BD30=13,AM30,0)+IF(BD31=13,AM31,0)+IF(BD32=13,AM32,0)+IF(BD33=13,AM33,0)+IF(BD34=13,AM34,0)+IF(BD35=13,AM35,0)+IF(BD36=13,AM36,0)+IF(BD37=13,AM37,0)+IF(BD38=13,AM38,0)+IF(BD39=13,AM39,0)+IF(BD40=13,AM40,0)+IF(BD41=13,AM41,0)+IF(BD42=13,AM42,0)+IF(BD43=13,AM43,0)+IF(BD44=13,AM44,0)+IF(BD45=13,AM45,0)+IF(BD46=13,AM46,0)</f>
        <v>4</v>
      </c>
      <c r="BO39" s="43">
        <f>IF(BD27=13,AO27,0)+IF(BD28=13,AO28,0)+IF(BD29=13,AO29,0)+IF(BD30=13,AO30,0)+IF(BD31=13,AO31,0)+IF(BD32=13,AO32,0)+IF(BD33=13,AO33,0)+IF(BD34=13,AO34,0)+IF(BD35=13,AO35,0)+IF(BD36=13,AO36,0)+IF(BD37=13,AO37,0)+IF(BD38=13,AO38,0)+IF(BD39=13,AO39,0)+IF(BD40=13,AO40,0)+IF(BD41=13,AO41,0)+IF(BD42=13,AO42,0)+IF(BD43=13,AO43,0)+IF(BD44=13,AO44,0)+IF(BD45=13,AO45,0)+IF(BD46=13,AO46,0)</f>
        <v>7</v>
      </c>
      <c r="BP39" s="43">
        <f>IF(BD27=13,AQ27,0)+IF(BD28=13,AQ28,0)+IF(BD29=13,AQ29,0)+IF(BD30=13,AQ30,0)+IF(BD31=13,AQ31,0)+IF(BD32=13,AQ32,0)+IF(BD33=13,AQ33,0)+IF(BD34=13,AQ34,0)+IF(BD35=13,AQ35,0)+IF(BD36=13,AQ36,0)+IF(BD37=13,AQ37,0)+IF(BD38=13,AQ38,0)+IF(BD39=13,AQ39,0)+IF(BD40=13,AQ40,0)+IF(BD41=13,AQ41,0)+IF(BD42=13,AQ42,0)+IF(BD43=13,AQ43,0)+IF(BD44=13,AQ44,0)+IF(BD45=13,AQ45,0)+IF(BD46=13,AQ46,0)</f>
        <v>6</v>
      </c>
      <c r="BQ39" s="43">
        <f>IF(BD27=13,AT27,0)+IF(BD28=13,AT28,0)+IF(BD29=13,AT29,0)+IF(BD30=13,AT30,0)+IF(BD31=13,AT31,0)+IF(BD32=13,AT32,0)+IF(BD33=13,AT33,0)+IF(BD34=13,AT34,0)+IF(BD35=13,AT35,0)+IF(BD36=13,AT36,0)+IF(BD37=13,AT37,0)+IF(BD38=13,AT38,0)+IF(BD39=13,AT39,0)+IF(BD40=13,AT40,0)+IF(BD41=13,AT41,0)+IF(BD42=13,AT42,0)+IF(BD43=13,AT43,0)+IF(BD44=13,AT44,0)+IF(BD45=13,AT45,0)+IF(BD46=13,AT46,0)</f>
        <v>112</v>
      </c>
      <c r="BR39" s="43">
        <f>IF(BD27=13,AW27,0)+IF(BD28=13,AW28,0)+IF(BD29=13,AW29,0)+IF(BD30=13,AW30,0)+IF(BD31=13,AW31,0)+IF(BD32=13,AW32,0)+IF(BD33=13,AW33,0)+IF(BD34=13,AW34,0)+IF(BD35=13,AW35,0)+IF(BD36=13,AW36,0)+IF(BD37=13,AW37,0)+IF(BD38=13,AW38,0)+IF(BD39=13,AW39,0)+IF(BD40=13,AW40,0)+IF(BD41=13,AW41,0)+IF(BD42=13,AW42,0)+IF(BD43=13,AW43,0)+IF(BD44=13,AW44,0)+IF(BD45=13,AW45,0)+IF(BD46=13,AW46,0)</f>
        <v>115</v>
      </c>
      <c r="BS39" s="44">
        <f>IF(BD27=13,AZ27,0)+IF(BD28=13,AZ28,0)+IF(BD29=13,AZ29,0)+IF(BD30=13,AZ30,0)+IF(BD31=13,AZ31,0)+IF(BD32=13,AZ32,0)+IF(BD33=13,AZ33,0)+IF(BD34=13,AZ34,0)+IF(BD35=13,AZ35,0)+IF(BD36=13,AZ36,0)+IF(BD37=13,AZ37,0)+IF(BD38=13,AZ38,0)+IF(BD39=13,AZ39,0)+IF(BD40=13,AZ40,0)+IF(BD41=13,AZ41,0)+IF(BD42=13,AZ42,0)+IF(BD43=13,AZ43,0)+IF(BD44=13,AZ44,0)+IF(BD45=13,AZ45,0)+IF(BD46=13,AZ46,0)</f>
        <v>19</v>
      </c>
    </row>
    <row r="40" spans="1:71" x14ac:dyDescent="0.15">
      <c r="A40" s="43"/>
      <c r="B40" s="43"/>
      <c r="C40" s="43"/>
      <c r="D40" s="43"/>
      <c r="E40" s="43"/>
      <c r="F40" s="43"/>
      <c r="G40" s="43"/>
      <c r="H40" s="43"/>
      <c r="I40" s="43"/>
      <c r="J40" s="44"/>
      <c r="K40" s="45" t="str">
        <f>[2]DB!K40</f>
        <v>Lions</v>
      </c>
      <c r="L40" s="43">
        <f>[2]DB!L40</f>
        <v>32</v>
      </c>
      <c r="M40" s="43">
        <f>[2]DB!N40</f>
        <v>0</v>
      </c>
      <c r="N40" s="43">
        <f>IF(OR(M40=1,Rækker!AB28="Disket",DB!V40&gt;5),1,0)</f>
        <v>0</v>
      </c>
      <c r="O40" s="43">
        <f>[2]DB!P40</f>
        <v>0</v>
      </c>
      <c r="P40" s="43">
        <f>IF(OR(O40=1,Rækker!AB28="Udmeldt"),1,0)</f>
        <v>0</v>
      </c>
      <c r="Q40" s="43">
        <f>[2]DB!S40</f>
        <v>0</v>
      </c>
      <c r="R40" s="43">
        <f>IF(Rækker!AB28="Res",1,0)</f>
        <v>0</v>
      </c>
      <c r="S40" s="43">
        <f t="shared" si="1"/>
        <v>0</v>
      </c>
      <c r="T40" s="43">
        <f>[2]DB!V40</f>
        <v>0</v>
      </c>
      <c r="U40" s="43">
        <f>IF(Rækker!AB28="MR",1,0)</f>
        <v>0</v>
      </c>
      <c r="V40" s="43">
        <f t="shared" si="2"/>
        <v>0</v>
      </c>
      <c r="W40" s="44" t="str">
        <f t="shared" si="3"/>
        <v/>
      </c>
      <c r="X40" s="45" t="str">
        <f>[2]DB!BF40</f>
        <v>MFP</v>
      </c>
      <c r="Y40" s="43">
        <f>IF(X40=K27,L27,0)+IF(X40=K28,L28,0)+IF(X40=K29,L29,0)+IF(X40=K30,L30,0)+IF(X40=K31,L31,0)+IF(X40=K32,L32,0)+IF(X40=K33,L33,0)+IF(X40=K34,L34,0)+IF(X40=K35,L35,0)+IF(X40=K36,L36,0)+IF(X40=K37,L37,0)+IF(X40=K38,L38,0)+IF(X40=K39,L39,0)+IF(X40=K40,L40,0)+IF(X40=K41,L41,0)+IF(X40=K42,L42,0)+IF(X40=K43,L43,0)+IF(X40=K44,L44,0)+IF(X40=K45,L45,0)+IF(X40=K46,L46,0)</f>
        <v>40</v>
      </c>
      <c r="Z40" s="43">
        <f>[2]DB!BI40</f>
        <v>0</v>
      </c>
      <c r="AA40" s="43">
        <f>IF(X40=K27,N27,0)+IF(X40=K28,N28,0)+IF(X40=K29,N29,0)+IF(X40=K30,N30,0)+IF(X40=K31,N31,0)+IF(X40=K32,N32,0)+IF(X40=K33,N33,0)+IF(X40=K34,N34,0)+IF(X40=K35,N35,0)+IF(X40=K36,N36,0)+IF(X40=K37,N37,0)+IF(X40=K38,N38,0)+IF(X40=K39,N39,0)+IF(X40=K40,N40,0)+IF(X40=K41,N41,0)+IF(X40=K42,N42,0)+IF(X40=K43,N43,0)+IF(X40=K44,N44,0)+IF(X40=K45,N45,0)+IF(X40=K46,N46,0)</f>
        <v>0</v>
      </c>
      <c r="AB40" s="43">
        <f>[2]DB!BJ40</f>
        <v>0</v>
      </c>
      <c r="AC40" s="43">
        <f>IF(X40=K27,P27,0)+IF(X40=K28,P28,0)+IF(X40=K29,P29,0)+IF(X40=K30,P30,0)+IF(X40=K31,P31,0)+IF(X40=K32,P32,0)+IF(X40=K33,P33,0)+IF(X40=K34,P34,0)+IF(X40=K35,P35,0)+IF(X40=K36,P36,0)+IF(X40=K37,P37,0)+IF(X40=K38,P38,0)+IF(X40=K39,P39,0)+IF(X40=K40,P40,0)+IF(X40=K41,P41,0)+IF(X40=K42,P42,0)+IF(X40=K43,P43,0)+IF(X40=K44,P44,0)+IF(X40=K45,P45,0)+IF(X40=K46,P46,0)</f>
        <v>0</v>
      </c>
      <c r="AD40" s="43">
        <f>[2]DB!BK40</f>
        <v>0</v>
      </c>
      <c r="AE40" s="43">
        <f>IF(X40=K27,R27,0)+IF(X40=K28,R28,0)+IF(X40=K29,R29,0)+IF(X40=K30,R30,0)+IF(X40=K31,R31,0)+IF(X40=K32,R32,0)+IF(X40=K33,R33,0)+IF(X40=K34,R34,0)+IF(X40=K35,R35,0)+IF(X40=K36,R36,0)+IF(X40=K37,R37,0)+IF(X40=K38,R38,0)+IF(X40=K39,R39,0)+IF(X40=K40,R40,0)+IF(X40=K41,R41,0)+IF(X40=K42,R42,0)+IF(X40=K43,R43,0)+IF(X40=K44,R44,0)+IF(X40=K45,R45,0)+IF(X40=K46,R46,0)</f>
        <v>0</v>
      </c>
      <c r="AF40" s="43">
        <f t="shared" si="4"/>
        <v>0</v>
      </c>
      <c r="AG40" s="43">
        <f>[2]DB!BL40</f>
        <v>0</v>
      </c>
      <c r="AH40" s="43">
        <f>IF(X40=K27,U27,0)+IF(X40=K28,U28,0)+IF(X40=K29,U29,0)+IF(X40=K30,U30,0)+IF(X40=K31,U31,0)+IF(X40=K32,U32,0)+IF(X40=K33,U33,0)+IF(X40=K34,U34,0)+IF(X40=K35,U35,0)+IF(X40=K36,U36,0)+IF(X40=K37,U37,0)+IF(X40=K38,U38,0)+IF(X40=K39,U39,0)+IF(X40=K40,U40,0)+IF(X40=K41,U41,0)+IF(X40=K42,U42,0)+IF(X40=K43,U43,0)+IF(X40=K44,U44,0)+IF(X40=K45,U45,0)+IF(X40=K46,U46,0)</f>
        <v>0</v>
      </c>
      <c r="AI40" s="43">
        <f>IF(X40=K27,V27,0)+IF(X40=K28,V28,0)+IF(X40=K29,V29,0)+IF(X40=K30,V30,0)+IF(X40=K31,V31,0)+IF(X40=K32,V32,0)+IF(X40=K33,V33,0)+IF(X40=K34,V34,0)+IF(X40=K35,V35,0)+IF(X40=K36,V36,0)+IF(X40=K37,V37,0)+IF(X40=K38,V38,0)+IF(X40=K39,V39,0)+IF(X40=K40,V40,0)+IF(X40=K41,V41,0)+IF(X40=K42,V42,0)+IF(X40=K43,V43,0)+IF(X40=K44,V44,0)+IF(X40=K45,V45,0)+IF(X40=K46,V46,0)</f>
        <v>0</v>
      </c>
      <c r="AJ40" s="43">
        <f>[2]DB!BM40</f>
        <v>16</v>
      </c>
      <c r="AK40" s="43">
        <f t="shared" si="5"/>
        <v>17</v>
      </c>
      <c r="AL40" s="43">
        <f>[2]DB!BN40</f>
        <v>5</v>
      </c>
      <c r="AM40" s="43">
        <f t="shared" si="14"/>
        <v>5</v>
      </c>
      <c r="AN40" s="43">
        <f>[2]DB!BO40</f>
        <v>4</v>
      </c>
      <c r="AO40" s="43">
        <f t="shared" si="15"/>
        <v>4</v>
      </c>
      <c r="AP40" s="43">
        <f>[2]DB!BP40</f>
        <v>7</v>
      </c>
      <c r="AQ40" s="43">
        <f t="shared" si="16"/>
        <v>8</v>
      </c>
      <c r="AR40" s="43">
        <f>[2]DB!BQ40</f>
        <v>100</v>
      </c>
      <c r="AS40" s="43">
        <f>IF(X40=E17,G17,0)+IF(X40=E18,G18,0)+IF(X40=E19,G19,0)+IF(X40=E20,G20,0)+IF(X40=E21,G21,0)+IF(X40=E22,G22,0)+IF(X40=E23,G23,0)+IF(X40=E24,G24,0)+IF(X40=E25,G25,0)+IF(X40=E26,G26,0)+IF(X40=F17,H17,0)+IF(X40=F18,H18,0)+IF(X40=F19,H19,0)+IF(X40=F20,H20,0)+IF(X40=F21,H21,0)+IF(X40=F22,H22,0)+IF(X40=F23,H23,0)+IF(X40=F24,H24,0)+IF(X40=F25,H25,0)+IF(X40=F26,H26,0)</f>
        <v>6</v>
      </c>
      <c r="AT40" s="43">
        <f t="shared" si="13"/>
        <v>106</v>
      </c>
      <c r="AU40" s="43">
        <f>[2]DB!BR40</f>
        <v>101</v>
      </c>
      <c r="AV40" s="43">
        <f>IF(X40=E17,H17,0)+IF(X40=E18,H18,0)+IF(X40=E19,H19,0)+IF(X40=E20,H20,0)+IF(X40=E21,H21,0)+IF(X40=E22,H22,0)+IF(X40=E23,H23,0)+IF(X40=E24,H24,0)+IF(X40=E25,H25,0)+IF(X40=E26,H26,0)+IF(X40=F17,G17,0)+IF(X40=F18,G18,0)+IF(X40=F19,G19,0)+IF(X40=F20,G20,0)+IF(X40=F21,G21,0)+IF(X40=F22,G22,0)+IF(X40=F23,G23,0)+IF(X40=F24,G24,0)+IF(X40=F25,G25,0)+IF(X40=F26,G26,0)</f>
        <v>8</v>
      </c>
      <c r="AW40" s="43">
        <f t="shared" si="9"/>
        <v>109</v>
      </c>
      <c r="AX40" s="43">
        <f>[2]DB!BS40</f>
        <v>19</v>
      </c>
      <c r="AY40" s="43">
        <f t="shared" si="10"/>
        <v>0</v>
      </c>
      <c r="AZ40" s="43">
        <f t="shared" si="11"/>
        <v>19</v>
      </c>
      <c r="BA40" s="43">
        <f>[2]DB!BE40</f>
        <v>14</v>
      </c>
      <c r="BB40" s="43">
        <f>RANK(BC40,BC27:BC46,0)</f>
        <v>16</v>
      </c>
      <c r="BC40" s="43">
        <f t="shared" si="12"/>
        <v>200491</v>
      </c>
      <c r="BD40" s="44">
        <f>IF(BB40=BB27,IF(Y40&gt;Y27,1,0),0)+IF(BB40=BB28,IF(Y40&gt;Y28,1,0),0)+IF(BB40=BB29,IF(Y40&gt;Y29,1,0),0)+IF(BB40=BB30,IF(Y40&gt;Y30,1,0),0)+IF(BB40=BB31,IF(Y40&gt;Y31,1,0),0)+IF(BB40=BB32,IF(Y40&gt;Y32,1,0),0)+IF(BB40=BB33,IF(Y40&gt;Y33,1,0),0)+IF(BB40=BB34,IF(Y40&gt;Y34,1,0),0)+IF(BB40=BB35,IF(Y40&gt;Y35,1,0),0)+IF(BB40=BB36,IF(Y40&gt;Y36,1,0),0)+IF(BB40=BB37,IF(Y40&gt;Y37,1,0),0)+IF(BB40=BB38,IF(Y40&gt;Y38,1,0),0)+IF(BB40=BB39,IF(Y40&gt;Y39,1,0),0)+IF(BB40=BB40,IF(Y40&gt;Y40,1,0),0)+IF(BB40=BB41,IF(Y40&gt;Y41,1,0),0)+IF(BB40=BB42,IF(Y40&gt;Y42,1,0),0)+IF(BB40=BB43,IF(Y40&gt;Y43,1,0),0)+IF(BB40=BB44,IF(Y40&gt;Y44,1,0),0)+IF(BB40=BB45,IF(Y40&gt;Y45,1,0),0)+IF(BB40=BB46,IF(Y40&gt;Y46,1,0),0)+BB40</f>
        <v>16</v>
      </c>
      <c r="BE40" s="45">
        <f>IF(BD27=14,BB27,0)+IF(BD28=14,BB28,0)+IF(BD29=14,BB29,0)+IF(BD30=14,BB30,0)+IF(BD31=14,BB31,0)+IF(BD32=14,BB32,0)+IF(BD33=14,BB33,0)+IF(BD34=14,BB34,0)+IF(BD35=14,BB35,0)+IF(BD36=14,BB36,0)+IF(BD37=14,BB37,0)+IF(BD38=14,BB38,0)+IF(BD39=14,BB39,0)+IF(BD40=14,BB40,0)+IF(BD41=14,BB41,0)+IF(BD42=14,BB42,0)+IF(BD43=14,BB43,0)+IF(BD44=14,BB44,0)+IF(BD45=14,BB45,0)+IF(BD46=14,BB46,0)</f>
        <v>14</v>
      </c>
      <c r="BF40" s="43" t="str">
        <f>IF(BD27=14,X27,IF(BD28=14,X28,IF(BD29=14,X29,IF(BD30=14,X30,IF(BD31=14,X31,IF(BD32=14,X32,IF(BD33=14,X33,IF(BD34=14,X34,BG40))))))))</f>
        <v>Zico</v>
      </c>
      <c r="BG40" s="43" t="str">
        <f>IF(BD35=14,X35,IF(BD36=14,X36,IF(BD37=14,X37,IF(BD38=14,X38,IF(BD39=14,X39,IF(BD40=14,X40,IF(BD41=14,X41,IF(BD42=14,X42,BH40))))))))</f>
        <v>Zico</v>
      </c>
      <c r="BH40" s="43" t="str">
        <f>IF(BD43=14,X43,IF(BD44=14,X44,IF(BD45=14,X45,X46)))</f>
        <v>Livpool</v>
      </c>
      <c r="BI40" s="43">
        <f>IF(BD27=14,AA27,0)+IF(BD28=14,AA28,0)+IF(BD29=14,AA29,0)+IF(BD30=14,AA30,0)+IF(BD31=14,AA31,0)+IF(BD32=14,AA32,0)+IF(BD33=14,AA33,0)+IF(BD34=14,AA34,0)+IF(BD35=14,AA35,0)+IF(BD36=14,AA36,0)+IF(BD37=14,AA37,0)+IF(BD38=14,AA38,0)+IF(BD39=14,AA39,0)+IF(BD40=14,AA40,0)+IF(BD41=14,AA41,0)+IF(BD42=14,AA42,0)+IF(BD43=14,AA43,0)+IF(BD44=14,AA44,0)+IF(BD45=14,AA45,0)+IF(BD46=14,AA46,0)</f>
        <v>0</v>
      </c>
      <c r="BJ40" s="43">
        <f>IF(BD27=14,AC27,0)+IF(BD28=14,AC28,0)+IF(BD29=14,AC29,0)+IF(BD30=14,AC30,0)+IF(BD31=14,AC31,0)+IF(BD32=14,AC32,0)+IF(BD33=14,AC33,0)+IF(BD34=14,AC34,0)+IF(BD35=14,AC35,0)+IF(BD36=14,AC36,0)+IF(BD37=14,AC37,0)+IF(BD38=14,AC38,0)+IF(BD39=14,AC39,0)+IF(BD40=14,AC40,0)+IF(BD41=14,AC41,0)+IF(BD42=14,AC42,0)+IF(BD43=14,AC43,0)+IF(BD44=14,AC44,0)+IF(BD45=14,AC45,0)+IF(BD46=14,AC46,0)</f>
        <v>0</v>
      </c>
      <c r="BK40" s="43">
        <f>IF(BD27=14,AF27,0)+IF(BD28=14,AF28,0)+IF(BD29=14,AF29,0)+IF(BD30=14,AF30,0)+IF(BD31=14,AF31,0)+IF(BD32=14,AF32,0)+IF(BD33=14,AF33,0)+IF(BD34=14,AF34,0)+IF(BD35=14,AF35,0)+IF(BD36=14,AF36,0)+IF(BD37=14,AF37,0)+IF(BD38=14,AF38,0)+IF(BD39=14,AF39,0)+IF(BD40=14,AF40,0)+IF(BD41=14,AF41,0)+IF(BD42=14,AF42,0)+IF(BD43=14,AF43,0)+IF(BD44=14,AF44,0)+IF(BD45=14,AF45,0)+IF(BD46=14,AF46,0)</f>
        <v>0</v>
      </c>
      <c r="BL40" s="43">
        <f>IF(BD27=14,AI27,0)+IF(BD28=14,AI28,0)+IF(BD29=14,AI29,0)+IF(BD30=14,AI30,0)+IF(BD31=14,AI31,0)+IF(BD32=14,AI32,0)+IF(BD33=14,AI33,0)+IF(BD34=14,AI34,0)+IF(BD35=14,AI35,0)+IF(BD36=14,AI36,0)+IF(BD37=14,AI37,0)+IF(BD38=14,AI38,0)+IF(BD39=14,AI39,0)+IF(BD40=14,AI40,0)+IF(BD41=14,AI41,0)+IF(BD42=14,AI42,0)+IF(BD43=14,AI43,0)+IF(BD44=14,AI44,0)+IF(BD45=14,AI45,0)+IF(BD46=14,AI46,0)</f>
        <v>0</v>
      </c>
      <c r="BM40" s="43">
        <f>IF(BD27=14,AK27,0)+IF(BD28=14,AK28,0)+IF(BD29=14,AK29,0)+IF(BD30=14,AK30,0)+IF(BD31=14,AK31,0)+IF(BD32=14,AK32,0)+IF(BD33=14,AK33,0)+IF(BD34=14,AK34,0)+IF(BD35=14,AK35,0)+IF(BD36=14,AK36,0)+IF(BD37=14,AK37,0)+IF(BD38=14,AK38,0)+IF(BD39=14,AK39,0)+IF(BD40=14,AK40,0)+IF(BD41=14,AK41,0)+IF(BD42=14,AK42,0)+IF(BD43=14,AK43,0)+IF(BD44=14,AK44,0)+IF(BD45=14,AK45,0)+IF(BD46=14,AK46,0)</f>
        <v>17</v>
      </c>
      <c r="BN40" s="43">
        <f>IF(BD27=14,AM27,0)+IF(BD28=14,AM28,0)+IF(BD29=14,AM29,0)+IF(BD30=14,AM30,0)+IF(BD31=14,AM31,0)+IF(BD32=14,AM32,0)+IF(BD33=14,AM33,0)+IF(BD34=14,AM34,0)+IF(BD35=14,AM35,0)+IF(BD36=14,AM36,0)+IF(BD37=14,AM37,0)+IF(BD38=14,AM38,0)+IF(BD39=14,AM39,0)+IF(BD40=14,AM40,0)+IF(BD41=14,AM41,0)+IF(BD42=14,AM42,0)+IF(BD43=14,AM43,0)+IF(BD44=14,AM44,0)+IF(BD45=14,AM45,0)+IF(BD46=14,AM46,0)</f>
        <v>4</v>
      </c>
      <c r="BO40" s="43">
        <f>IF(BD27=14,AO27,0)+IF(BD28=14,AO28,0)+IF(BD29=14,AO29,0)+IF(BD30=14,AO30,0)+IF(BD31=14,AO31,0)+IF(BD32=14,AO32,0)+IF(BD33=14,AO33,0)+IF(BD34=14,AO34,0)+IF(BD35=14,AO35,0)+IF(BD36=14,AO36,0)+IF(BD37=14,AO37,0)+IF(BD38=14,AO38,0)+IF(BD39=14,AO39,0)+IF(BD40=14,AO40,0)+IF(BD41=14,AO41,0)+IF(BD42=14,AO42,0)+IF(BD43=14,AO43,0)+IF(BD44=14,AO44,0)+IF(BD45=14,AO45,0)+IF(BD46=14,AO46,0)</f>
        <v>7</v>
      </c>
      <c r="BP40" s="43">
        <f>IF(BD27=14,AQ27,0)+IF(BD28=14,AQ28,0)+IF(BD29=14,AQ29,0)+IF(BD30=14,AQ30,0)+IF(BD31=14,AQ31,0)+IF(BD32=14,AQ32,0)+IF(BD33=14,AQ33,0)+IF(BD34=14,AQ34,0)+IF(BD35=14,AQ35,0)+IF(BD36=14,AQ36,0)+IF(BD37=14,AQ37,0)+IF(BD38=14,AQ38,0)+IF(BD39=14,AQ39,0)+IF(BD40=14,AQ40,0)+IF(BD41=14,AQ41,0)+IF(BD42=14,AQ42,0)+IF(BD43=14,AQ43,0)+IF(BD44=14,AQ44,0)+IF(BD45=14,AQ45,0)+IF(BD46=14,AQ46,0)</f>
        <v>6</v>
      </c>
      <c r="BQ40" s="43">
        <f>IF(BD27=14,AT27,0)+IF(BD28=14,AT28,0)+IF(BD29=14,AT29,0)+IF(BD30=14,AT30,0)+IF(BD31=14,AT31,0)+IF(BD32=14,AT32,0)+IF(BD33=14,AT33,0)+IF(BD34=14,AT34,0)+IF(BD35=14,AT35,0)+IF(BD36=14,AT36,0)+IF(BD37=14,AT37,0)+IF(BD38=14,AT38,0)+IF(BD39=14,AT39,0)+IF(BD40=14,AT40,0)+IF(BD41=14,AT41,0)+IF(BD42=14,AT42,0)+IF(BD43=14,AT43,0)+IF(BD44=14,AT44,0)+IF(BD45=14,AT45,0)+IF(BD46=14,AT46,0)</f>
        <v>108</v>
      </c>
      <c r="BR40" s="43">
        <f>IF(BD27=14,AW27,0)+IF(BD28=14,AW28,0)+IF(BD29=14,AW29,0)+IF(BD30=14,AW30,0)+IF(BD31=14,AW31,0)+IF(BD32=14,AW32,0)+IF(BD33=14,AW33,0)+IF(BD34=14,AW34,0)+IF(BD35=14,AW35,0)+IF(BD36=14,AW36,0)+IF(BD37=14,AW37,0)+IF(BD38=14,AW38,0)+IF(BD39=14,AW39,0)+IF(BD40=14,AW40,0)+IF(BD41=14,AW41,0)+IF(BD42=14,AW42,0)+IF(BD43=14,AW43,0)+IF(BD44=14,AW44,0)+IF(BD45=14,AW45,0)+IF(BD46=14,AW46,0)</f>
        <v>111</v>
      </c>
      <c r="BS40" s="44">
        <f>IF(BD27=14,AZ27,0)+IF(BD28=14,AZ28,0)+IF(BD29=14,AZ29,0)+IF(BD30=14,AZ30,0)+IF(BD31=14,AZ31,0)+IF(BD32=14,AZ32,0)+IF(BD33=14,AZ33,0)+IF(BD34=14,AZ34,0)+IF(BD35=14,AZ35,0)+IF(BD36=14,AZ36,0)+IF(BD37=14,AZ37,0)+IF(BD38=14,AZ38,0)+IF(BD39=14,AZ39,0)+IF(BD40=14,AZ40,0)+IF(BD41=14,AZ41,0)+IF(BD42=14,AZ42,0)+IF(BD43=14,AZ43,0)+IF(BD44=14,AZ44,0)+IF(BD45=14,AZ45,0)+IF(BD46=14,AZ46,0)</f>
        <v>19</v>
      </c>
    </row>
    <row r="41" spans="1:71" x14ac:dyDescent="0.15">
      <c r="A41" s="43"/>
      <c r="B41" s="43"/>
      <c r="C41" s="43"/>
      <c r="D41" s="43"/>
      <c r="E41" s="43"/>
      <c r="F41" s="43"/>
      <c r="G41" s="43"/>
      <c r="H41" s="43"/>
      <c r="I41" s="43"/>
      <c r="J41" s="44"/>
      <c r="K41" s="45" t="str">
        <f>[2]DB!K41</f>
        <v>Livpool</v>
      </c>
      <c r="L41" s="43">
        <f>[2]DB!L41</f>
        <v>33</v>
      </c>
      <c r="M41" s="43">
        <f>[2]DB!N41</f>
        <v>0</v>
      </c>
      <c r="N41" s="43">
        <f>IF(OR(M41=1,Rækker!AD28="Disket",DB!V41&gt;5),1,0)</f>
        <v>0</v>
      </c>
      <c r="O41" s="43">
        <f>[2]DB!P41</f>
        <v>0</v>
      </c>
      <c r="P41" s="43">
        <f>IF(OR(O41=1,Rækker!AD28="Udmeldt"),1,0)</f>
        <v>0</v>
      </c>
      <c r="Q41" s="43">
        <f>[2]DB!S41</f>
        <v>0</v>
      </c>
      <c r="R41" s="43">
        <f>IF(Rækker!AD28="Res",1,0)</f>
        <v>0</v>
      </c>
      <c r="S41" s="43">
        <f t="shared" si="1"/>
        <v>0</v>
      </c>
      <c r="T41" s="43">
        <f>[2]DB!V41</f>
        <v>0</v>
      </c>
      <c r="U41" s="43">
        <f>IF(Rækker!AD28="MR",1,0)</f>
        <v>0</v>
      </c>
      <c r="V41" s="43">
        <f t="shared" si="2"/>
        <v>0</v>
      </c>
      <c r="W41" s="44" t="str">
        <f t="shared" si="3"/>
        <v/>
      </c>
      <c r="X41" s="45" t="str">
        <f>[2]DB!BF41</f>
        <v>Himbo</v>
      </c>
      <c r="Y41" s="43">
        <f>IF(X41=K27,L27,0)+IF(X41=K28,L28,0)+IF(X41=K29,L29,0)+IF(X41=K30,L30,0)+IF(X41=K31,L31,0)+IF(X41=K32,L32,0)+IF(X41=K33,L33,0)+IF(X41=K34,L34,0)+IF(X41=K35,L35,0)+IF(X41=K36,L36,0)+IF(X41=K37,L37,0)+IF(X41=K38,L38,0)+IF(X41=K39,L39,0)+IF(X41=K40,L40,0)+IF(X41=K41,L41,0)+IF(X41=K42,L42,0)+IF(X41=K43,L43,0)+IF(X41=K44,L44,0)+IF(X41=K45,L45,0)+IF(X41=K46,L46,0)</f>
        <v>23</v>
      </c>
      <c r="Z41" s="43">
        <f>[2]DB!BI41</f>
        <v>0</v>
      </c>
      <c r="AA41" s="43">
        <f>IF(X41=K27,N27,0)+IF(X41=K28,N28,0)+IF(X41=K29,N29,0)+IF(X41=K30,N30,0)+IF(X41=K31,N31,0)+IF(X41=K32,N32,0)+IF(X41=K33,N33,0)+IF(X41=K34,N34,0)+IF(X41=K35,N35,0)+IF(X41=K36,N36,0)+IF(X41=K37,N37,0)+IF(X41=K38,N38,0)+IF(X41=K39,N39,0)+IF(X41=K40,N40,0)+IF(X41=K41,N41,0)+IF(X41=K42,N42,0)+IF(X41=K43,N43,0)+IF(X41=K44,N44,0)+IF(X41=K45,N45,0)+IF(X41=K46,N46,0)</f>
        <v>0</v>
      </c>
      <c r="AB41" s="43">
        <f>[2]DB!BJ41</f>
        <v>0</v>
      </c>
      <c r="AC41" s="43">
        <f>IF(X41=K27,P27,0)+IF(X41=K28,P28,0)+IF(X41=K29,P29,0)+IF(X41=K30,P30,0)+IF(X41=K31,P31,0)+IF(X41=K32,P32,0)+IF(X41=K33,P33,0)+IF(X41=K34,P34,0)+IF(X41=K35,P35,0)+IF(X41=K36,P36,0)+IF(X41=K37,P37,0)+IF(X41=K38,P38,0)+IF(X41=K39,P39,0)+IF(X41=K40,P40,0)+IF(X41=K41,P41,0)+IF(X41=K42,P42,0)+IF(X41=K43,P43,0)+IF(X41=K44,P44,0)+IF(X41=K45,P45,0)+IF(X41=K46,P46,0)</f>
        <v>0</v>
      </c>
      <c r="AD41" s="43">
        <f>[2]DB!BK41</f>
        <v>0</v>
      </c>
      <c r="AE41" s="43">
        <f>IF(X41=K27,R27,0)+IF(X41=K28,R28,0)+IF(X41=K29,R29,0)+IF(X41=K30,R30,0)+IF(X41=K31,R31,0)+IF(X41=K32,R32,0)+IF(X41=K33,R33,0)+IF(X41=K34,R34,0)+IF(X41=K35,R35,0)+IF(X41=K36,R36,0)+IF(X41=K37,R37,0)+IF(X41=K38,R38,0)+IF(X41=K39,R39,0)+IF(X41=K40,R40,0)+IF(X41=K41,R41,0)+IF(X41=K42,R42,0)+IF(X41=K43,R43,0)+IF(X41=K44,R44,0)+IF(X41=K45,R45,0)+IF(X41=K46,R46,0)</f>
        <v>0</v>
      </c>
      <c r="AF41" s="43">
        <f t="shared" si="4"/>
        <v>0</v>
      </c>
      <c r="AG41" s="43">
        <f>[2]DB!BL41</f>
        <v>0</v>
      </c>
      <c r="AH41" s="43">
        <f>IF(X41=K27,U27,0)+IF(X41=K28,U28,0)+IF(X41=K29,U29,0)+IF(X41=K30,U30,0)+IF(X41=K31,U31,0)+IF(X41=K32,U32,0)+IF(X41=K33,U33,0)+IF(X41=K34,U34,0)+IF(X41=K35,U35,0)+IF(X41=K36,U36,0)+IF(X41=K37,U37,0)+IF(X41=K38,U38,0)+IF(X41=K39,U39,0)+IF(X41=K40,U40,0)+IF(X41=K41,U41,0)+IF(X41=K42,U42,0)+IF(X41=K43,U43,0)+IF(X41=K44,U44,0)+IF(X41=K45,U45,0)+IF(X41=K46,U46,0)</f>
        <v>0</v>
      </c>
      <c r="AI41" s="43">
        <f>IF(X41=K27,V27,0)+IF(X41=K28,V28,0)+IF(X41=K29,V29,0)+IF(X41=K30,V30,0)+IF(X41=K31,V31,0)+IF(X41=K32,V32,0)+IF(X41=K33,V33,0)+IF(X41=K34,V34,0)+IF(X41=K35,V35,0)+IF(X41=K36,V36,0)+IF(X41=K37,V37,0)+IF(X41=K38,V38,0)+IF(X41=K39,V39,0)+IF(X41=K40,V40,0)+IF(X41=K41,V41,0)+IF(X41=K42,V42,0)+IF(X41=K43,V43,0)+IF(X41=K44,V44,0)+IF(X41=K45,V45,0)+IF(X41=K46,V46,0)</f>
        <v>0</v>
      </c>
      <c r="AJ41" s="43">
        <f>[2]DB!BM41</f>
        <v>16</v>
      </c>
      <c r="AK41" s="43">
        <f t="shared" si="5"/>
        <v>17</v>
      </c>
      <c r="AL41" s="43">
        <f>[2]DB!BN41</f>
        <v>5</v>
      </c>
      <c r="AM41" s="43">
        <f t="shared" si="14"/>
        <v>6</v>
      </c>
      <c r="AN41" s="43">
        <f>[2]DB!BO41</f>
        <v>4</v>
      </c>
      <c r="AO41" s="43">
        <f t="shared" si="15"/>
        <v>4</v>
      </c>
      <c r="AP41" s="43">
        <f>[2]DB!BP41</f>
        <v>7</v>
      </c>
      <c r="AQ41" s="43">
        <f t="shared" si="16"/>
        <v>7</v>
      </c>
      <c r="AR41" s="43">
        <f>[2]DB!BQ41</f>
        <v>100</v>
      </c>
      <c r="AS41" s="43">
        <f>IF(X41=E17,G17,0)+IF(X41=E18,G18,0)+IF(X41=E19,G19,0)+IF(X41=E20,G20,0)+IF(X41=E21,G21,0)+IF(X41=E22,G22,0)+IF(X41=E23,G23,0)+IF(X41=E24,G24,0)+IF(X41=E25,G25,0)+IF(X41=E26,G26,0)+IF(X41=F17,H17,0)+IF(X41=F18,H18,0)+IF(X41=F19,H19,0)+IF(X41=F20,H20,0)+IF(X41=F21,H21,0)+IF(X41=F22,H22,0)+IF(X41=F23,H23,0)+IF(X41=F24,H24,0)+IF(X41=F25,H25,0)+IF(X41=F26,H26,0)</f>
        <v>8</v>
      </c>
      <c r="AT41" s="43">
        <f t="shared" si="13"/>
        <v>108</v>
      </c>
      <c r="AU41" s="43">
        <f>[2]DB!BR41</f>
        <v>106</v>
      </c>
      <c r="AV41" s="43">
        <f>IF(X41=E17,H17,0)+IF(X41=E18,H18,0)+IF(X41=E19,H19,0)+IF(X41=E20,H20,0)+IF(X41=E21,H21,0)+IF(X41=E22,H22,0)+IF(X41=E23,H23,0)+IF(X41=E24,H24,0)+IF(X41=E25,H25,0)+IF(X41=E26,H26,0)+IF(X41=F17,G17,0)+IF(X41=F18,G18,0)+IF(X41=F19,G19,0)+IF(X41=F20,G20,0)+IF(X41=F21,G21,0)+IF(X41=F22,G22,0)+IF(X41=F23,G23,0)+IF(X41=F24,G24,0)+IF(X41=F25,G25,0)+IF(X41=F26,G26,0)</f>
        <v>6</v>
      </c>
      <c r="AW41" s="43">
        <f t="shared" si="9"/>
        <v>112</v>
      </c>
      <c r="AX41" s="43">
        <f>[2]DB!BS41</f>
        <v>19</v>
      </c>
      <c r="AY41" s="43">
        <f t="shared" si="10"/>
        <v>3</v>
      </c>
      <c r="AZ41" s="43">
        <f t="shared" si="11"/>
        <v>22</v>
      </c>
      <c r="BA41" s="43">
        <f>[2]DB!BE41</f>
        <v>15</v>
      </c>
      <c r="BB41" s="43">
        <f>RANK(BC41,BC27:BC46,0)</f>
        <v>12</v>
      </c>
      <c r="BC41" s="43">
        <f t="shared" si="12"/>
        <v>230688</v>
      </c>
      <c r="BD41" s="44">
        <f>IF(BB41=BB27,IF(Y41&gt;Y27,1,0),0)+IF(BB41=BB28,IF(Y41&gt;Y28,1,0),0)+IF(BB41=BB29,IF(Y41&gt;Y29,1,0),0)+IF(BB41=BB30,IF(Y41&gt;Y30,1,0),0)+IF(BB41=BB31,IF(Y41&gt;Y31,1,0),0)+IF(BB41=BB32,IF(Y41&gt;Y32,1,0),0)+IF(BB41=BB33,IF(Y41&gt;Y33,1,0),0)+IF(BB41=BB34,IF(Y41&gt;Y34,1,0),0)+IF(BB41=BB35,IF(Y41&gt;Y35,1,0),0)+IF(BB41=BB36,IF(Y41&gt;Y36,1,0),0)+IF(BB41=BB37,IF(Y41&gt;Y37,1,0),0)+IF(BB41=BB38,IF(Y41&gt;Y38,1,0),0)+IF(BB41=BB39,IF(Y41&gt;Y39,1,0),0)+IF(BB41=BB40,IF(Y41&gt;Y40,1,0),0)+IF(BB41=BB41,IF(Y41&gt;Y41,1,0),0)+IF(BB41=BB42,IF(Y41&gt;Y42,1,0),0)+IF(BB41=BB43,IF(Y41&gt;Y43,1,0),0)+IF(BB41=BB44,IF(Y41&gt;Y44,1,0),0)+IF(BB41=BB45,IF(Y41&gt;Y45,1,0),0)+IF(BB41=BB46,IF(Y41&gt;Y46,1,0),0)+BB41</f>
        <v>12</v>
      </c>
      <c r="BE41" s="45">
        <f>IF(BD27=15,BB27,0)+IF(BD28=15,BB28,0)+IF(BD29=15,BB29,0)+IF(BD30=15,BB30,0)+IF(BD31=15,BB31,0)+IF(BD32=15,BB32,0)+IF(BD33=15,BB33,0)+IF(BD34=15,BB34,0)+IF(BD35=15,BB35,0)+IF(BD36=15,BB36,0)+IF(BD37=15,BB37,0)+IF(BD38=15,BB38,0)+IF(BD39=15,BB39,0)+IF(BD40=15,BB40,0)+IF(BD41=15,BB41,0)+IF(BD42=15,BB42,0)+IF(BD43=15,BB43,0)+IF(BD44=15,BB44,0)+IF(BD45=15,BB45,0)+IF(BD46=15,BB46,0)</f>
        <v>15</v>
      </c>
      <c r="BF41" s="43" t="str">
        <f>IF(BD27=15,X27,IF(BD28=15,X28,IF(BD29=15,X29,IF(BD30=15,X30,IF(BD31=15,X31,IF(BD32=15,X32,IF(BD33=15,X33,IF(BD34=15,X34,BG41))))))))</f>
        <v>Agger</v>
      </c>
      <c r="BG41" s="43" t="str">
        <f>IF(BD35=15,X35,IF(BD36=15,X36,IF(BD37=15,X37,IF(BD38=15,X38,IF(BD39=15,X39,IF(BD40=15,X40,IF(BD41=15,X41,IF(BD42=15,X42,BH41))))))))</f>
        <v>Agger</v>
      </c>
      <c r="BH41" s="43" t="str">
        <f>IF(BD43=15,X43,IF(BD44=15,X44,IF(BD45=15,X45,X46)))</f>
        <v>Livpool</v>
      </c>
      <c r="BI41" s="43">
        <f>IF(BD27=15,AA27,0)+IF(BD28=15,AA28,0)+IF(BD29=15,AA29,0)+IF(BD30=15,AA30,0)+IF(BD31=15,AA31,0)+IF(BD32=15,AA32,0)+IF(BD33=15,AA33,0)+IF(BD34=15,AA34,0)+IF(BD35=15,AA35,0)+IF(BD36=15,AA36,0)+IF(BD37=15,AA37,0)+IF(BD38=15,AA38,0)+IF(BD39=15,AA39,0)+IF(BD40=15,AA40,0)+IF(BD41=15,AA41,0)+IF(BD42=15,AA42,0)+IF(BD43=15,AA43,0)+IF(BD44=15,AA44,0)+IF(BD45=15,AA45,0)+IF(BD46=15,AA46,0)</f>
        <v>0</v>
      </c>
      <c r="BJ41" s="43">
        <f>IF(BD27=15,AC27,0)+IF(BD28=15,AC28,0)+IF(BD29=15,AC29,0)+IF(BD30=15,AC30,0)+IF(BD31=15,AC31,0)+IF(BD32=15,AC32,0)+IF(BD33=15,AC33,0)+IF(BD34=15,AC34,0)+IF(BD35=15,AC35,0)+IF(BD36=15,AC36,0)+IF(BD37=15,AC37,0)+IF(BD38=15,AC38,0)+IF(BD39=15,AC39,0)+IF(BD40=15,AC40,0)+IF(BD41=15,AC41,0)+IF(BD42=15,AC42,0)+IF(BD43=15,AC43,0)+IF(BD44=15,AC44,0)+IF(BD45=15,AC45,0)+IF(BD46=15,AC46,0)</f>
        <v>0</v>
      </c>
      <c r="BK41" s="43">
        <f>IF(BD27=15,AF27,0)+IF(BD28=15,AF28,0)+IF(BD29=15,AF29,0)+IF(BD30=15,AF30,0)+IF(BD31=15,AF31,0)+IF(BD32=15,AF32,0)+IF(BD33=15,AF33,0)+IF(BD34=15,AF34,0)+IF(BD35=15,AF35,0)+IF(BD36=15,AF36,0)+IF(BD37=15,AF37,0)+IF(BD38=15,AF38,0)+IF(BD39=15,AF39,0)+IF(BD40=15,AF40,0)+IF(BD41=15,AF41,0)+IF(BD42=15,AF42,0)+IF(BD43=15,AF43,0)+IF(BD44=15,AF44,0)+IF(BD45=15,AF45,0)+IF(BD46=15,AF46,0)</f>
        <v>0</v>
      </c>
      <c r="BL41" s="43">
        <f>IF(BD27=15,AI27,0)+IF(BD28=15,AI28,0)+IF(BD29=15,AI29,0)+IF(BD30=15,AI30,0)+IF(BD31=15,AI31,0)+IF(BD32=15,AI32,0)+IF(BD33=15,AI33,0)+IF(BD34=15,AI34,0)+IF(BD35=15,AI35,0)+IF(BD36=15,AI36,0)+IF(BD37=15,AI37,0)+IF(BD38=15,AI38,0)+IF(BD39=15,AI39,0)+IF(BD40=15,AI40,0)+IF(BD41=15,AI41,0)+IF(BD42=15,AI42,0)+IF(BD43=15,AI43,0)+IF(BD44=15,AI44,0)+IF(BD45=15,AI45,0)+IF(BD46=15,AI46,0)</f>
        <v>0</v>
      </c>
      <c r="BM41" s="43">
        <f>IF(BD27=15,AK27,0)+IF(BD28=15,AK28,0)+IF(BD29=15,AK29,0)+IF(BD30=15,AK30,0)+IF(BD31=15,AK31,0)+IF(BD32=15,AK32,0)+IF(BD33=15,AK33,0)+IF(BD34=15,AK34,0)+IF(BD35=15,AK35,0)+IF(BD36=15,AK36,0)+IF(BD37=15,AK37,0)+IF(BD38=15,AK38,0)+IF(BD39=15,AK39,0)+IF(BD40=15,AK40,0)+IF(BD41=15,AK41,0)+IF(BD42=15,AK42,0)+IF(BD43=15,AK43,0)+IF(BD44=15,AK44,0)+IF(BD45=15,AK45,0)+IF(BD46=15,AK46,0)</f>
        <v>17</v>
      </c>
      <c r="BN41" s="43">
        <f>IF(BD27=15,AM27,0)+IF(BD28=15,AM28,0)+IF(BD29=15,AM29,0)+IF(BD30=15,AM30,0)+IF(BD31=15,AM31,0)+IF(BD32=15,AM32,0)+IF(BD33=15,AM33,0)+IF(BD34=15,AM34,0)+IF(BD35=15,AM35,0)+IF(BD36=15,AM36,0)+IF(BD37=15,AM37,0)+IF(BD38=15,AM38,0)+IF(BD39=15,AM39,0)+IF(BD40=15,AM40,0)+IF(BD41=15,AM41,0)+IF(BD42=15,AM42,0)+IF(BD43=15,AM43,0)+IF(BD44=15,AM44,0)+IF(BD45=15,AM45,0)+IF(BD46=15,AM46,0)</f>
        <v>5</v>
      </c>
      <c r="BO41" s="43">
        <f>IF(BD27=15,AO27,0)+IF(BD28=15,AO28,0)+IF(BD29=15,AO29,0)+IF(BD30=15,AO30,0)+IF(BD31=15,AO31,0)+IF(BD32=15,AO32,0)+IF(BD33=15,AO33,0)+IF(BD34=15,AO34,0)+IF(BD35=15,AO35,0)+IF(BD36=15,AO36,0)+IF(BD37=15,AO37,0)+IF(BD38=15,AO38,0)+IF(BD39=15,AO39,0)+IF(BD40=15,AO40,0)+IF(BD41=15,AO41,0)+IF(BD42=15,AO42,0)+IF(BD43=15,AO43,0)+IF(BD44=15,AO44,0)+IF(BD45=15,AO45,0)+IF(BD46=15,AO46,0)</f>
        <v>4</v>
      </c>
      <c r="BP41" s="43">
        <f>IF(BD27=15,AQ27,0)+IF(BD28=15,AQ28,0)+IF(BD29=15,AQ29,0)+IF(BD30=15,AQ30,0)+IF(BD31=15,AQ31,0)+IF(BD32=15,AQ32,0)+IF(BD33=15,AQ33,0)+IF(BD34=15,AQ34,0)+IF(BD35=15,AQ35,0)+IF(BD36=15,AQ36,0)+IF(BD37=15,AQ37,0)+IF(BD38=15,AQ38,0)+IF(BD39=15,AQ39,0)+IF(BD40=15,AQ40,0)+IF(BD41=15,AQ41,0)+IF(BD42=15,AQ42,0)+IF(BD43=15,AQ43,0)+IF(BD44=15,AQ44,0)+IF(BD45=15,AQ45,0)+IF(BD46=15,AQ46,0)</f>
        <v>8</v>
      </c>
      <c r="BQ41" s="43">
        <f>IF(BD27=15,AT27,0)+IF(BD28=15,AT28,0)+IF(BD29=15,AT29,0)+IF(BD30=15,AT30,0)+IF(BD31=15,AT31,0)+IF(BD32=15,AT32,0)+IF(BD33=15,AT33,0)+IF(BD34=15,AT34,0)+IF(BD35=15,AT35,0)+IF(BD36=15,AT36,0)+IF(BD37=15,AT37,0)+IF(BD38=15,AT38,0)+IF(BD39=15,AT39,0)+IF(BD40=15,AT40,0)+IF(BD41=15,AT41,0)+IF(BD42=15,AT42,0)+IF(BD43=15,AT43,0)+IF(BD44=15,AT44,0)+IF(BD45=15,AT45,0)+IF(BD46=15,AT46,0)</f>
        <v>108</v>
      </c>
      <c r="BR41" s="43">
        <f>IF(BD27=15,AW27,0)+IF(BD28=15,AW28,0)+IF(BD29=15,AW29,0)+IF(BD30=15,AW30,0)+IF(BD31=15,AW31,0)+IF(BD32=15,AW32,0)+IF(BD33=15,AW33,0)+IF(BD34=15,AW34,0)+IF(BD35=15,AW35,0)+IF(BD36=15,AW36,0)+IF(BD37=15,AW37,0)+IF(BD38=15,AW38,0)+IF(BD39=15,AW39,0)+IF(BD40=15,AW40,0)+IF(BD41=15,AW41,0)+IF(BD42=15,AW42,0)+IF(BD43=15,AW43,0)+IF(BD44=15,AW44,0)+IF(BD45=15,AW45,0)+IF(BD46=15,AW46,0)</f>
        <v>113</v>
      </c>
      <c r="BS41" s="44">
        <f>IF(BD27=15,AZ27,0)+IF(BD28=15,AZ28,0)+IF(BD29=15,AZ29,0)+IF(BD30=15,AZ30,0)+IF(BD31=15,AZ31,0)+IF(BD32=15,AZ32,0)+IF(BD33=15,AZ33,0)+IF(BD34=15,AZ34,0)+IF(BD35=15,AZ35,0)+IF(BD36=15,AZ36,0)+IF(BD37=15,AZ37,0)+IF(BD38=15,AZ38,0)+IF(BD39=15,AZ39,0)+IF(BD40=15,AZ40,0)+IF(BD41=15,AZ41,0)+IF(BD42=15,AZ42,0)+IF(BD43=15,AZ43,0)+IF(BD44=15,AZ44,0)+IF(BD45=15,AZ45,0)+IF(BD46=15,AZ46,0)</f>
        <v>19</v>
      </c>
    </row>
    <row r="42" spans="1:71" x14ac:dyDescent="0.15">
      <c r="A42" s="43"/>
      <c r="B42" s="43"/>
      <c r="C42" s="43"/>
      <c r="D42" s="43"/>
      <c r="E42" s="43"/>
      <c r="F42" s="43"/>
      <c r="G42" s="43"/>
      <c r="H42" s="43"/>
      <c r="I42" s="43"/>
      <c r="J42" s="44"/>
      <c r="K42" s="45" t="str">
        <f>[2]DB!K42</f>
        <v>MFP</v>
      </c>
      <c r="L42" s="43">
        <f>[2]DB!L42</f>
        <v>40</v>
      </c>
      <c r="M42" s="43">
        <f>[2]DB!N42</f>
        <v>0</v>
      </c>
      <c r="N42" s="43">
        <f>IF(OR(M42=1,Rækker!AF28="Disket",DB!V42&gt;5),1,0)</f>
        <v>0</v>
      </c>
      <c r="O42" s="43">
        <f>[2]DB!P42</f>
        <v>0</v>
      </c>
      <c r="P42" s="43">
        <f>IF(OR(O42=1,Rækker!AF28="Udmeldt"),1,0)</f>
        <v>0</v>
      </c>
      <c r="Q42" s="43">
        <f>[2]DB!S42</f>
        <v>0</v>
      </c>
      <c r="R42" s="43">
        <f>IF(Rækker!AF28="Res",1,0)</f>
        <v>0</v>
      </c>
      <c r="S42" s="43">
        <f t="shared" si="1"/>
        <v>0</v>
      </c>
      <c r="T42" s="43">
        <f>[2]DB!V42</f>
        <v>0</v>
      </c>
      <c r="U42" s="43">
        <f>IF(Rækker!AF28="MR",1,0)</f>
        <v>0</v>
      </c>
      <c r="V42" s="43">
        <f t="shared" si="2"/>
        <v>0</v>
      </c>
      <c r="W42" s="44" t="str">
        <f t="shared" si="3"/>
        <v/>
      </c>
      <c r="X42" s="45" t="str">
        <f>[2]DB!BF42</f>
        <v>Kailua</v>
      </c>
      <c r="Y42" s="43">
        <f>IF(X42=K27,L27,0)+IF(X42=K28,L28,0)+IF(X42=K29,L29,0)+IF(X42=K30,L30,0)+IF(X42=K31,L31,0)+IF(X42=K32,L32,0)+IF(X42=K33,L33,0)+IF(X42=K34,L34,0)+IF(X42=K35,L35,0)+IF(X42=K36,L36,0)+IF(X42=K37,L37,0)+IF(X42=K38,L38,0)+IF(X42=K39,L39,0)+IF(X42=K40,L40,0)+IF(X42=K41,L41,0)+IF(X42=K42,L42,0)+IF(X42=K43,L43,0)+IF(X42=K44,L44,0)+IF(X42=K45,L45,0)+IF(X42=K46,L46,0)</f>
        <v>28</v>
      </c>
      <c r="Z42" s="43">
        <f>[2]DB!BI42</f>
        <v>0</v>
      </c>
      <c r="AA42" s="43">
        <f>IF(X42=K27,N27,0)+IF(X42=K28,N28,0)+IF(X42=K29,N29,0)+IF(X42=K30,N30,0)+IF(X42=K31,N31,0)+IF(X42=K32,N32,0)+IF(X42=K33,N33,0)+IF(X42=K34,N34,0)+IF(X42=K35,N35,0)+IF(X42=K36,N36,0)+IF(X42=K37,N37,0)+IF(X42=K38,N38,0)+IF(X42=K39,N39,0)+IF(X42=K40,N40,0)+IF(X42=K41,N41,0)+IF(X42=K42,N42,0)+IF(X42=K43,N43,0)+IF(X42=K44,N44,0)+IF(X42=K45,N45,0)+IF(X42=K46,N46,0)</f>
        <v>0</v>
      </c>
      <c r="AB42" s="43">
        <f>[2]DB!BJ42</f>
        <v>0</v>
      </c>
      <c r="AC42" s="43">
        <f>IF(X42=K27,P27,0)+IF(X42=K28,P28,0)+IF(X42=K29,P29,0)+IF(X42=K30,P30,0)+IF(X42=K31,P31,0)+IF(X42=K32,P32,0)+IF(X42=K33,P33,0)+IF(X42=K34,P34,0)+IF(X42=K35,P35,0)+IF(X42=K36,P36,0)+IF(X42=K37,P37,0)+IF(X42=K38,P38,0)+IF(X42=K39,P39,0)+IF(X42=K40,P40,0)+IF(X42=K41,P41,0)+IF(X42=K42,P42,0)+IF(X42=K43,P43,0)+IF(X42=K44,P44,0)+IF(X42=K45,P45,0)+IF(X42=K46,P46,0)</f>
        <v>0</v>
      </c>
      <c r="AD42" s="43">
        <f>[2]DB!BK42</f>
        <v>0</v>
      </c>
      <c r="AE42" s="43">
        <f>IF(X42=K27,R27,0)+IF(X42=K28,R28,0)+IF(X42=K29,R29,0)+IF(X42=K30,R30,0)+IF(X42=K31,R31,0)+IF(X42=K32,R32,0)+IF(X42=K33,R33,0)+IF(X42=K34,R34,0)+IF(X42=K35,R35,0)+IF(X42=K36,R36,0)+IF(X42=K37,R37,0)+IF(X42=K38,R38,0)+IF(X42=K39,R39,0)+IF(X42=K40,R40,0)+IF(X42=K41,R41,0)+IF(X42=K42,R42,0)+IF(X42=K43,R43,0)+IF(X42=K44,R44,0)+IF(X42=K45,R45,0)+IF(X42=K46,R46,0)</f>
        <v>0</v>
      </c>
      <c r="AF42" s="43">
        <f t="shared" si="4"/>
        <v>0</v>
      </c>
      <c r="AG42" s="43">
        <f>[2]DB!BL42</f>
        <v>0</v>
      </c>
      <c r="AH42" s="43">
        <f>IF(X42=K27,U27,0)+IF(X42=K28,U28,0)+IF(X42=K29,U29,0)+IF(X42=K30,U30,0)+IF(X42=K31,U31,0)+IF(X42=K32,U32,0)+IF(X42=K33,U33,0)+IF(X42=K34,U34,0)+IF(X42=K35,U35,0)+IF(X42=K36,U36,0)+IF(X42=K37,U37,0)+IF(X42=K38,U38,0)+IF(X42=K39,U39,0)+IF(X42=K40,U40,0)+IF(X42=K41,U41,0)+IF(X42=K42,U42,0)+IF(X42=K43,U43,0)+IF(X42=K44,U44,0)+IF(X42=K45,U45,0)+IF(X42=K46,U46,0)</f>
        <v>0</v>
      </c>
      <c r="AI42" s="43">
        <f>IF(X42=K27,V27,0)+IF(X42=K28,V28,0)+IF(X42=K29,V29,0)+IF(X42=K30,V30,0)+IF(X42=K31,V31,0)+IF(X42=K32,V32,0)+IF(X42=K33,V33,0)+IF(X42=K34,V34,0)+IF(X42=K35,V35,0)+IF(X42=K36,V36,0)+IF(X42=K37,V37,0)+IF(X42=K38,V38,0)+IF(X42=K39,V39,0)+IF(X42=K40,V40,0)+IF(X42=K41,V41,0)+IF(X42=K42,V42,0)+IF(X42=K43,V43,0)+IF(X42=K44,V44,0)+IF(X42=K45,V45,0)+IF(X42=K46,V46,0)</f>
        <v>0</v>
      </c>
      <c r="AJ42" s="43">
        <f>[2]DB!BM42</f>
        <v>16</v>
      </c>
      <c r="AK42" s="43">
        <f t="shared" si="5"/>
        <v>17</v>
      </c>
      <c r="AL42" s="43">
        <f>[2]DB!BN42</f>
        <v>4</v>
      </c>
      <c r="AM42" s="43">
        <f t="shared" si="14"/>
        <v>4</v>
      </c>
      <c r="AN42" s="43">
        <f>[2]DB!BO42</f>
        <v>6</v>
      </c>
      <c r="AO42" s="43">
        <f t="shared" si="15"/>
        <v>6</v>
      </c>
      <c r="AP42" s="43">
        <f>[2]DB!BP42</f>
        <v>6</v>
      </c>
      <c r="AQ42" s="43">
        <f t="shared" si="16"/>
        <v>7</v>
      </c>
      <c r="AR42" s="43">
        <f>[2]DB!BQ42</f>
        <v>99</v>
      </c>
      <c r="AS42" s="43">
        <f>IF(X42=E17,G17,0)+IF(X42=E18,G18,0)+IF(X42=E19,G19,0)+IF(X42=E20,G20,0)+IF(X42=E21,G21,0)+IF(X42=E22,G22,0)+IF(X42=E23,G23,0)+IF(X42=E24,G24,0)+IF(X42=E25,G25,0)+IF(X42=E26,G26,0)+IF(X42=F17,H17,0)+IF(X42=F18,H18,0)+IF(X42=F19,H19,0)+IF(X42=F20,H20,0)+IF(X42=F21,H21,0)+IF(X42=F22,H22,0)+IF(X42=F23,H23,0)+IF(X42=F24,H24,0)+IF(X42=F25,H25,0)+IF(X42=F26,H26,0)</f>
        <v>7</v>
      </c>
      <c r="AT42" s="43">
        <f t="shared" si="13"/>
        <v>106</v>
      </c>
      <c r="AU42" s="43">
        <f>[2]DB!BR42</f>
        <v>103</v>
      </c>
      <c r="AV42" s="43">
        <f>IF(X42=E17,H17,0)+IF(X42=E18,H18,0)+IF(X42=E19,H19,0)+IF(X42=E20,H20,0)+IF(X42=E21,H21,0)+IF(X42=E22,H22,0)+IF(X42=E23,H23,0)+IF(X42=E24,H24,0)+IF(X42=E25,H25,0)+IF(X42=E26,H26,0)+IF(X42=F17,G17,0)+IF(X42=F18,G18,0)+IF(X42=F19,G19,0)+IF(X42=F20,G20,0)+IF(X42=F21,G21,0)+IF(X42=F22,G22,0)+IF(X42=F23,G23,0)+IF(X42=F24,G24,0)+IF(X42=F25,G25,0)+IF(X42=F26,G26,0)</f>
        <v>8</v>
      </c>
      <c r="AW42" s="43">
        <f t="shared" si="9"/>
        <v>111</v>
      </c>
      <c r="AX42" s="43">
        <f>[2]DB!BS42</f>
        <v>18</v>
      </c>
      <c r="AY42" s="43">
        <f t="shared" si="10"/>
        <v>0</v>
      </c>
      <c r="AZ42" s="43">
        <f t="shared" si="11"/>
        <v>18</v>
      </c>
      <c r="BA42" s="43">
        <f>[2]DB!BE42</f>
        <v>16</v>
      </c>
      <c r="BB42" s="43">
        <f>RANK(BC42,BC27:BC46,0)</f>
        <v>17</v>
      </c>
      <c r="BC42" s="43">
        <f t="shared" si="12"/>
        <v>190489</v>
      </c>
      <c r="BD42" s="44">
        <f>IF(BB42=BB27,IF(Y42&gt;Y27,1,0),0)+IF(BB42=BB28,IF(Y42&gt;Y28,1,0),0)+IF(BB42=BB29,IF(Y42&gt;Y29,1,0),0)+IF(BB42=BB30,IF(Y42&gt;Y30,1,0),0)+IF(BB42=BB31,IF(Y42&gt;Y31,1,0),0)+IF(BB42=BB32,IF(Y42&gt;Y32,1,0),0)+IF(BB42=BB33,IF(Y42&gt;Y33,1,0),0)+IF(BB42=BB34,IF(Y42&gt;Y34,1,0),0)+IF(BB42=BB35,IF(Y42&gt;Y35,1,0),0)+IF(BB42=BB36,IF(Y42&gt;Y36,1,0),0)+IF(BB42=BB37,IF(Y42&gt;Y37,1,0),0)+IF(BB42=BB38,IF(Y42&gt;Y38,1,0),0)+IF(BB42=BB39,IF(Y42&gt;Y39,1,0),0)+IF(BB42=BB40,IF(Y42&gt;Y40,1,0),0)+IF(BB42=BB41,IF(Y42&gt;Y41,1,0),0)+IF(BB42=BB42,IF(Y42&gt;Y42,1,0),0)+IF(BB42=BB43,IF(Y42&gt;Y43,1,0),0)+IF(BB42=BB44,IF(Y42&gt;Y44,1,0),0)+IF(BB42=BB45,IF(Y42&gt;Y45,1,0),0)+IF(BB42=BB46,IF(Y42&gt;Y46,1,0),0)+BB42</f>
        <v>17</v>
      </c>
      <c r="BE42" s="45">
        <f>IF(BD27=16,BB27,0)+IF(BD28=16,BB28,0)+IF(BD29=16,BB29,0)+IF(BD30=16,BB30,0)+IF(BD31=16,BB31,0)+IF(BD32=16,BB32,0)+IF(BD33=16,BB33,0)+IF(BD34=16,BB34,0)+IF(BD35=16,BB35,0)+IF(BD36=16,BB36,0)+IF(BD37=16,BB37,0)+IF(BD38=16,BB38,0)+IF(BD39=16,BB39,0)+IF(BD40=16,BB40,0)+IF(BD41=16,BB41,0)+IF(BD42=16,BB42,0)+IF(BD43=16,BB43,0)+IF(BD44=16,BB44,0)+IF(BD45=16,BB45,0)+IF(BD46=16,BB46,0)</f>
        <v>16</v>
      </c>
      <c r="BF42" s="43" t="str">
        <f>IF(BD27=16,X27,IF(BD28=16,X28,IF(BD29=16,X29,IF(BD30=16,X30,IF(BD31=16,X31,IF(BD32=16,X32,IF(BD33=16,X33,IF(BD34=16,X34,BG42))))))))</f>
        <v>MFP</v>
      </c>
      <c r="BG42" s="43" t="str">
        <f>IF(BD35=16,X35,IF(BD36=16,X36,IF(BD37=16,X37,IF(BD38=16,X38,IF(BD39=16,X39,IF(BD40=16,X40,IF(BD41=16,X41,IF(BD42=16,X42,BH42))))))))</f>
        <v>MFP</v>
      </c>
      <c r="BH42" s="43" t="str">
        <f>IF(BD43=16,X43,IF(BD44=16,X44,IF(BD45=16,X45,X46)))</f>
        <v>Livpool</v>
      </c>
      <c r="BI42" s="43">
        <f>IF(BD27=16,AA27,0)+IF(BD28=16,AA28,0)+IF(BD29=16,AA29,0)+IF(BD30=16,AA30,0)+IF(BD31=16,AA31,0)+IF(BD32=16,AA32,0)+IF(BD33=16,AA33,0)+IF(BD34=16,AA34,0)+IF(BD35=16,AA35,0)+IF(BD36=16,AA36,0)+IF(BD37=16,AA37,0)+IF(BD38=16,AA38,0)+IF(BD39=16,AA39,0)+IF(BD40=16,AA40,0)+IF(BD41=16,AA41,0)+IF(BD42=16,AA42,0)+IF(BD43=16,AA43,0)+IF(BD44=16,AA44,0)+IF(BD45=16,AA45,0)+IF(BD46=16,AA46,0)</f>
        <v>0</v>
      </c>
      <c r="BJ42" s="43">
        <f>IF(BD27=16,AC27,0)+IF(BD28=16,AC28,0)+IF(BD29=16,AC29,0)+IF(BD30=16,AC30,0)+IF(BD31=16,AC31,0)+IF(BD32=16,AC32,0)+IF(BD33=16,AC33,0)+IF(BD34=16,AC34,0)+IF(BD35=16,AC35,0)+IF(BD36=16,AC36,0)+IF(BD37=16,AC37,0)+IF(BD38=16,AC38,0)+IF(BD39=16,AC39,0)+IF(BD40=16,AC40,0)+IF(BD41=16,AC41,0)+IF(BD42=16,AC42,0)+IF(BD43=16,AC43,0)+IF(BD44=16,AC44,0)+IF(BD45=16,AC45,0)+IF(BD46=16,AC46,0)</f>
        <v>0</v>
      </c>
      <c r="BK42" s="43">
        <f>IF(BD27=16,AF27,0)+IF(BD28=16,AF28,0)+IF(BD29=16,AF29,0)+IF(BD30=16,AF30,0)+IF(BD31=16,AF31,0)+IF(BD32=16,AF32,0)+IF(BD33=16,AF33,0)+IF(BD34=16,AF34,0)+IF(BD35=16,AF35,0)+IF(BD36=16,AF36,0)+IF(BD37=16,AF37,0)+IF(BD38=16,AF38,0)+IF(BD39=16,AF39,0)+IF(BD40=16,AF40,0)+IF(BD41=16,AF41,0)+IF(BD42=16,AF42,0)+IF(BD43=16,AF43,0)+IF(BD44=16,AF44,0)+IF(BD45=16,AF45,0)+IF(BD46=16,AF46,0)</f>
        <v>0</v>
      </c>
      <c r="BL42" s="43">
        <f>IF(BD27=16,AI27,0)+IF(BD28=16,AI28,0)+IF(BD29=16,AI29,0)+IF(BD30=16,AI30,0)+IF(BD31=16,AI31,0)+IF(BD32=16,AI32,0)+IF(BD33=16,AI33,0)+IF(BD34=16,AI34,0)+IF(BD35=16,AI35,0)+IF(BD36=16,AI36,0)+IF(BD37=16,AI37,0)+IF(BD38=16,AI38,0)+IF(BD39=16,AI39,0)+IF(BD40=16,AI40,0)+IF(BD41=16,AI41,0)+IF(BD42=16,AI42,0)+IF(BD43=16,AI43,0)+IF(BD44=16,AI44,0)+IF(BD45=16,AI45,0)+IF(BD46=16,AI46,0)</f>
        <v>0</v>
      </c>
      <c r="BM42" s="43">
        <f>IF(BD27=16,AK27,0)+IF(BD28=16,AK28,0)+IF(BD29=16,AK29,0)+IF(BD30=16,AK30,0)+IF(BD31=16,AK31,0)+IF(BD32=16,AK32,0)+IF(BD33=16,AK33,0)+IF(BD34=16,AK34,0)+IF(BD35=16,AK35,0)+IF(BD36=16,AK36,0)+IF(BD37=16,AK37,0)+IF(BD38=16,AK38,0)+IF(BD39=16,AK39,0)+IF(BD40=16,AK40,0)+IF(BD41=16,AK41,0)+IF(BD42=16,AK42,0)+IF(BD43=16,AK43,0)+IF(BD44=16,AK44,0)+IF(BD45=16,AK45,0)+IF(BD46=16,AK46,0)</f>
        <v>17</v>
      </c>
      <c r="BN42" s="43">
        <f>IF(BD27=16,AM27,0)+IF(BD28=16,AM28,0)+IF(BD29=16,AM29,0)+IF(BD30=16,AM30,0)+IF(BD31=16,AM31,0)+IF(BD32=16,AM32,0)+IF(BD33=16,AM33,0)+IF(BD34=16,AM34,0)+IF(BD35=16,AM35,0)+IF(BD36=16,AM36,0)+IF(BD37=16,AM37,0)+IF(BD38=16,AM38,0)+IF(BD39=16,AM39,0)+IF(BD40=16,AM40,0)+IF(BD41=16,AM41,0)+IF(BD42=16,AM42,0)+IF(BD43=16,AM43,0)+IF(BD44=16,AM44,0)+IF(BD45=16,AM45,0)+IF(BD46=16,AM46,0)</f>
        <v>5</v>
      </c>
      <c r="BO42" s="43">
        <f>IF(BD27=16,AO27,0)+IF(BD28=16,AO28,0)+IF(BD29=16,AO29,0)+IF(BD30=16,AO30,0)+IF(BD31=16,AO31,0)+IF(BD32=16,AO32,0)+IF(BD33=16,AO33,0)+IF(BD34=16,AO34,0)+IF(BD35=16,AO35,0)+IF(BD36=16,AO36,0)+IF(BD37=16,AO37,0)+IF(BD38=16,AO38,0)+IF(BD39=16,AO39,0)+IF(BD40=16,AO40,0)+IF(BD41=16,AO41,0)+IF(BD42=16,AO42,0)+IF(BD43=16,AO43,0)+IF(BD44=16,AO44,0)+IF(BD45=16,AO45,0)+IF(BD46=16,AO46,0)</f>
        <v>4</v>
      </c>
      <c r="BP42" s="43">
        <f>IF(BD27=16,AQ27,0)+IF(BD28=16,AQ28,0)+IF(BD29=16,AQ29,0)+IF(BD30=16,AQ30,0)+IF(BD31=16,AQ31,0)+IF(BD32=16,AQ32,0)+IF(BD33=16,AQ33,0)+IF(BD34=16,AQ34,0)+IF(BD35=16,AQ35,0)+IF(BD36=16,AQ36,0)+IF(BD37=16,AQ37,0)+IF(BD38=16,AQ38,0)+IF(BD39=16,AQ39,0)+IF(BD40=16,AQ40,0)+IF(BD41=16,AQ41,0)+IF(BD42=16,AQ42,0)+IF(BD43=16,AQ43,0)+IF(BD44=16,AQ44,0)+IF(BD45=16,AQ45,0)+IF(BD46=16,AQ46,0)</f>
        <v>8</v>
      </c>
      <c r="BQ42" s="43">
        <f>IF(BD27=16,AT27,0)+IF(BD28=16,AT28,0)+IF(BD29=16,AT29,0)+IF(BD30=16,AT30,0)+IF(BD31=16,AT31,0)+IF(BD32=16,AT32,0)+IF(BD33=16,AT33,0)+IF(BD34=16,AT34,0)+IF(BD35=16,AT35,0)+IF(BD36=16,AT36,0)+IF(BD37=16,AT37,0)+IF(BD38=16,AT38,0)+IF(BD39=16,AT39,0)+IF(BD40=16,AT40,0)+IF(BD41=16,AT41,0)+IF(BD42=16,AT42,0)+IF(BD43=16,AT43,0)+IF(BD44=16,AT44,0)+IF(BD45=16,AT45,0)+IF(BD46=16,AT46,0)</f>
        <v>106</v>
      </c>
      <c r="BR42" s="43">
        <f>IF(BD27=16,AW27,0)+IF(BD28=16,AW28,0)+IF(BD29=16,AW29,0)+IF(BD30=16,AW30,0)+IF(BD31=16,AW31,0)+IF(BD32=16,AW32,0)+IF(BD33=16,AW33,0)+IF(BD34=16,AW34,0)+IF(BD35=16,AW35,0)+IF(BD36=16,AW36,0)+IF(BD37=16,AW37,0)+IF(BD38=16,AW38,0)+IF(BD39=16,AW39,0)+IF(BD40=16,AW40,0)+IF(BD41=16,AW41,0)+IF(BD42=16,AW42,0)+IF(BD43=16,AW43,0)+IF(BD44=16,AW44,0)+IF(BD45=16,AW45,0)+IF(BD46=16,AW46,0)</f>
        <v>109</v>
      </c>
      <c r="BS42" s="44">
        <f>IF(BD27=16,AZ27,0)+IF(BD28=16,AZ28,0)+IF(BD29=16,AZ29,0)+IF(BD30=16,AZ30,0)+IF(BD31=16,AZ31,0)+IF(BD32=16,AZ32,0)+IF(BD33=16,AZ33,0)+IF(BD34=16,AZ34,0)+IF(BD35=16,AZ35,0)+IF(BD36=16,AZ36,0)+IF(BD37=16,AZ37,0)+IF(BD38=16,AZ38,0)+IF(BD39=16,AZ39,0)+IF(BD40=16,AZ40,0)+IF(BD41=16,AZ41,0)+IF(BD42=16,AZ42,0)+IF(BD43=16,AZ43,0)+IF(BD44=16,AZ44,0)+IF(BD45=16,AZ45,0)+IF(BD46=16,AZ46,0)</f>
        <v>19</v>
      </c>
    </row>
    <row r="43" spans="1:71" x14ac:dyDescent="0.15">
      <c r="A43" s="43"/>
      <c r="B43" s="43"/>
      <c r="C43" s="43"/>
      <c r="D43" s="43"/>
      <c r="E43" s="43"/>
      <c r="F43" s="43"/>
      <c r="G43" s="43"/>
      <c r="H43" s="43"/>
      <c r="I43" s="43"/>
      <c r="J43" s="44"/>
      <c r="K43" s="45" t="str">
        <f>[2]DB!K43</f>
        <v>Nemelig</v>
      </c>
      <c r="L43" s="43">
        <f>[2]DB!L43</f>
        <v>42</v>
      </c>
      <c r="M43" s="43">
        <f>[2]DB!N43</f>
        <v>0</v>
      </c>
      <c r="N43" s="43">
        <f>IF(OR(M43=1,Rækker!AH28="Disket",DB!V43&gt;5),1,0)</f>
        <v>0</v>
      </c>
      <c r="O43" s="43">
        <f>[2]DB!P43</f>
        <v>0</v>
      </c>
      <c r="P43" s="43">
        <f>IF(OR(O43=1,Rækker!AH28="Udmeldt"),1,0)</f>
        <v>0</v>
      </c>
      <c r="Q43" s="43">
        <f>[2]DB!S43</f>
        <v>0</v>
      </c>
      <c r="R43" s="43">
        <f>IF(Rækker!AH28="Res",1,0)</f>
        <v>0</v>
      </c>
      <c r="S43" s="43">
        <f t="shared" si="1"/>
        <v>0</v>
      </c>
      <c r="T43" s="43">
        <f>[2]DB!V43</f>
        <v>0</v>
      </c>
      <c r="U43" s="43">
        <f>IF(Rækker!AH28="MR",1,0)</f>
        <v>0</v>
      </c>
      <c r="V43" s="43">
        <f t="shared" si="2"/>
        <v>0</v>
      </c>
      <c r="W43" s="44" t="str">
        <f t="shared" si="3"/>
        <v/>
      </c>
      <c r="X43" s="45" t="str">
        <f>[2]DB!BF43</f>
        <v>Cottee</v>
      </c>
      <c r="Y43" s="43">
        <f>IF(X43=K27,L27,0)+IF(X43=K28,L28,0)+IF(X43=K29,L29,0)+IF(X43=K30,L30,0)+IF(X43=K31,L31,0)+IF(X43=K32,L32,0)+IF(X43=K33,L33,0)+IF(X43=K34,L34,0)+IF(X43=K35,L35,0)+IF(X43=K36,L36,0)+IF(X43=K37,L37,0)+IF(X43=K38,L38,0)+IF(X43=K39,L39,0)+IF(X43=K40,L40,0)+IF(X43=K41,L41,0)+IF(X43=K42,L42,0)+IF(X43=K43,L43,0)+IF(X43=K44,L44,0)+IF(X43=K45,L45,0)+IF(X43=K46,L46,0)</f>
        <v>10</v>
      </c>
      <c r="Z43" s="43">
        <f>[2]DB!BI43</f>
        <v>0</v>
      </c>
      <c r="AA43" s="43">
        <f>IF(X43=K27,N27,0)+IF(X43=K28,N28,0)+IF(X43=K29,N29,0)+IF(X43=K30,N30,0)+IF(X43=K31,N31,0)+IF(X43=K32,N32,0)+IF(X43=K33,N33,0)+IF(X43=K34,N34,0)+IF(X43=K35,N35,0)+IF(X43=K36,N36,0)+IF(X43=K37,N37,0)+IF(X43=K38,N38,0)+IF(X43=K39,N39,0)+IF(X43=K40,N40,0)+IF(X43=K41,N41,0)+IF(X43=K42,N42,0)+IF(X43=K43,N43,0)+IF(X43=K44,N44,0)+IF(X43=K45,N45,0)+IF(X43=K46,N46,0)</f>
        <v>0</v>
      </c>
      <c r="AB43" s="43">
        <f>[2]DB!BJ43</f>
        <v>0</v>
      </c>
      <c r="AC43" s="43">
        <f>IF(X43=K27,P27,0)+IF(X43=K28,P28,0)+IF(X43=K29,P29,0)+IF(X43=K30,P30,0)+IF(X43=K31,P31,0)+IF(X43=K32,P32,0)+IF(X43=K33,P33,0)+IF(X43=K34,P34,0)+IF(X43=K35,P35,0)+IF(X43=K36,P36,0)+IF(X43=K37,P37,0)+IF(X43=K38,P38,0)+IF(X43=K39,P39,0)+IF(X43=K40,P40,0)+IF(X43=K41,P41,0)+IF(X43=K42,P42,0)+IF(X43=K43,P43,0)+IF(X43=K44,P44,0)+IF(X43=K45,P45,0)+IF(X43=K46,P46,0)</f>
        <v>0</v>
      </c>
      <c r="AD43" s="43">
        <f>[2]DB!BK43</f>
        <v>0</v>
      </c>
      <c r="AE43" s="43">
        <f>IF(X43=K27,R27,0)+IF(X43=K28,R28,0)+IF(X43=K29,R29,0)+IF(X43=K30,R30,0)+IF(X43=K31,R31,0)+IF(X43=K32,R32,0)+IF(X43=K33,R33,0)+IF(X43=K34,R34,0)+IF(X43=K35,R35,0)+IF(X43=K36,R36,0)+IF(X43=K37,R37,0)+IF(X43=K38,R38,0)+IF(X43=K39,R39,0)+IF(X43=K40,R40,0)+IF(X43=K41,R41,0)+IF(X43=K42,R42,0)+IF(X43=K43,R43,0)+IF(X43=K44,R44,0)+IF(X43=K45,R45,0)+IF(X43=K46,R46,0)</f>
        <v>0</v>
      </c>
      <c r="AF43" s="43">
        <f t="shared" si="4"/>
        <v>0</v>
      </c>
      <c r="AG43" s="43">
        <f>[2]DB!BL43</f>
        <v>0</v>
      </c>
      <c r="AH43" s="43">
        <f>IF(X43=K27,U27,0)+IF(X43=K28,U28,0)+IF(X43=K29,U29,0)+IF(X43=K30,U30,0)+IF(X43=K31,U31,0)+IF(X43=K32,U32,0)+IF(X43=K33,U33,0)+IF(X43=K34,U34,0)+IF(X43=K35,U35,0)+IF(X43=K36,U36,0)+IF(X43=K37,U37,0)+IF(X43=K38,U38,0)+IF(X43=K39,U39,0)+IF(X43=K40,U40,0)+IF(X43=K41,U41,0)+IF(X43=K42,U42,0)+IF(X43=K43,U43,0)+IF(X43=K44,U44,0)+IF(X43=K45,U45,0)+IF(X43=K46,U46,0)</f>
        <v>0</v>
      </c>
      <c r="AI43" s="43">
        <f>IF(X43=K27,V27,0)+IF(X43=K28,V28,0)+IF(X43=K29,V29,0)+IF(X43=K30,V30,0)+IF(X43=K31,V31,0)+IF(X43=K32,V32,0)+IF(X43=K33,V33,0)+IF(X43=K34,V34,0)+IF(X43=K35,V35,0)+IF(X43=K36,V36,0)+IF(X43=K37,V37,0)+IF(X43=K38,V38,0)+IF(X43=K39,V39,0)+IF(X43=K40,V40,0)+IF(X43=K41,V41,0)+IF(X43=K42,V42,0)+IF(X43=K43,V43,0)+IF(X43=K44,V44,0)+IF(X43=K45,V45,0)+IF(X43=K46,V46,0)</f>
        <v>0</v>
      </c>
      <c r="AJ43" s="43">
        <f>[2]DB!BM43</f>
        <v>16</v>
      </c>
      <c r="AK43" s="43">
        <f t="shared" si="5"/>
        <v>17</v>
      </c>
      <c r="AL43" s="43">
        <f>[2]DB!BN43</f>
        <v>4</v>
      </c>
      <c r="AM43" s="43">
        <f t="shared" si="14"/>
        <v>4</v>
      </c>
      <c r="AN43" s="43">
        <f>[2]DB!BO43</f>
        <v>5</v>
      </c>
      <c r="AO43" s="43">
        <f t="shared" si="15"/>
        <v>5</v>
      </c>
      <c r="AP43" s="43">
        <f>[2]DB!BP43</f>
        <v>7</v>
      </c>
      <c r="AQ43" s="43">
        <f t="shared" si="16"/>
        <v>8</v>
      </c>
      <c r="AR43" s="43">
        <f>[2]DB!BQ43</f>
        <v>103</v>
      </c>
      <c r="AS43" s="43">
        <f>IF(X43=E17,G17,0)+IF(X43=E18,G18,0)+IF(X43=E19,G19,0)+IF(X43=E20,G20,0)+IF(X43=E21,G21,0)+IF(X43=E22,G22,0)+IF(X43=E23,G23,0)+IF(X43=E24,G24,0)+IF(X43=E25,G25,0)+IF(X43=E26,G26,0)+IF(X43=F17,H17,0)+IF(X43=F18,H18,0)+IF(X43=F19,H19,0)+IF(X43=F20,H20,0)+IF(X43=F21,H21,0)+IF(X43=F22,H22,0)+IF(X43=F23,H23,0)+IF(X43=F24,H24,0)+IF(X43=F25,H25,0)+IF(X43=F26,H26,0)</f>
        <v>6</v>
      </c>
      <c r="AT43" s="43">
        <f t="shared" si="13"/>
        <v>109</v>
      </c>
      <c r="AU43" s="43">
        <f>[2]DB!BR43</f>
        <v>104</v>
      </c>
      <c r="AV43" s="43">
        <f>IF(X43=E17,H17,0)+IF(X43=E18,H18,0)+IF(X43=E19,H19,0)+IF(X43=E20,H20,0)+IF(X43=E21,H21,0)+IF(X43=E22,H22,0)+IF(X43=E23,H23,0)+IF(X43=E24,H24,0)+IF(X43=E25,H25,0)+IF(X43=E26,H26,0)+IF(X43=F17,G17,0)+IF(X43=F18,G18,0)+IF(X43=F19,G19,0)+IF(X43=F20,G20,0)+IF(X43=F21,G21,0)+IF(X43=F22,G22,0)+IF(X43=F23,G23,0)+IF(X43=F24,G24,0)+IF(X43=F25,G25,0)+IF(X43=F26,G26,0)</f>
        <v>7</v>
      </c>
      <c r="AW43" s="43">
        <f t="shared" si="9"/>
        <v>111</v>
      </c>
      <c r="AX43" s="43">
        <f>[2]DB!BS43</f>
        <v>17</v>
      </c>
      <c r="AY43" s="43">
        <f t="shared" si="10"/>
        <v>0</v>
      </c>
      <c r="AZ43" s="43">
        <f t="shared" si="11"/>
        <v>17</v>
      </c>
      <c r="BA43" s="43">
        <f>[2]DB!BE43</f>
        <v>17</v>
      </c>
      <c r="BB43" s="43">
        <f>RANK(BC43,BC27:BC46,0)</f>
        <v>18</v>
      </c>
      <c r="BC43" s="43">
        <f t="shared" si="12"/>
        <v>180789</v>
      </c>
      <c r="BD43" s="44">
        <f>IF(BB43=BB27,IF(Y43&gt;Y27,1,0),0)+IF(BB43=BB28,IF(Y43&gt;Y28,1,0),0)+IF(BB43=BB29,IF(Y43&gt;Y29,1,0),0)+IF(BB43=BB30,IF(Y43&gt;Y30,1,0),0)+IF(BB43=BB31,IF(Y43&gt;Y31,1,0),0)+IF(BB43=BB32,IF(Y43&gt;Y32,1,0),0)+IF(BB43=BB33,IF(Y43&gt;Y33,1,0),0)+IF(BB43=BB34,IF(Y43&gt;Y34,1,0),0)+IF(BB43=BB35,IF(Y43&gt;Y35,1,0),0)+IF(BB43=BB36,IF(Y43&gt;Y36,1,0),0)+IF(BB43=BB37,IF(Y43&gt;Y37,1,0),0)+IF(BB43=BB38,IF(Y43&gt;Y38,1,0),0)+IF(BB43=BB39,IF(Y43&gt;Y39,1,0),0)+IF(BB43=BB40,IF(Y43&gt;Y40,1,0),0)+IF(BB43=BB41,IF(Y43&gt;Y41,1,0),0)+IF(BB43=BB42,IF(Y43&gt;Y42,1,0),0)+IF(BB43=BB43,IF(Y43&gt;Y43,1,0),0)+IF(BB43=BB44,IF(Y43&gt;Y44,1,0),0)+IF(BB43=BB45,IF(Y43&gt;Y45,1,0),0)+IF(BB43=BB46,IF(Y43&gt;Y46,1,0),0)+BB43</f>
        <v>18</v>
      </c>
      <c r="BE43" s="45">
        <f>IF(BD27=17,BB27,0)+IF(BD28=17,BB28,0)+IF(BD29=17,BB29,0)+IF(BD30=17,BB30,0)+IF(BD31=17,BB31,0)+IF(BD32=17,BB32,0)+IF(BD33=17,BB33,0)+IF(BD34=17,BB34,0)+IF(BD35=17,BB35,0)+IF(BD36=17,BB36,0)+IF(BD37=17,BB37,0)+IF(BD38=17,BB38,0)+IF(BD39=17,BB39,0)+IF(BD40=17,BB40,0)+IF(BD41=17,BB41,0)+IF(BD42=17,BB42,0)+IF(BD43=17,BB43,0)+IF(BD44=17,BB44,0)+IF(BD45=17,BB45,0)+IF(BD46=17,BB46,0)</f>
        <v>17</v>
      </c>
      <c r="BF43" s="43" t="str">
        <f>IF(BD27=17,X27,IF(BD28=17,X28,IF(BD29=17,X29,IF(BD30=17,X30,IF(BD31=17,X31,IF(BD32=17,X32,IF(BD33=17,X33,IF(BD34=17,X34,BG43))))))))</f>
        <v>Kailua</v>
      </c>
      <c r="BG43" s="43" t="str">
        <f>IF(BD35=17,X35,IF(BD36=17,X36,IF(BD37=17,X37,IF(BD38=17,X38,IF(BD39=17,X39,IF(BD40=17,X40,IF(BD41=17,X41,IF(BD42=17,X42,BH43))))))))</f>
        <v>Kailua</v>
      </c>
      <c r="BH43" s="43" t="str">
        <f>IF(BD43=17,X43,IF(BD44=17,X44,IF(BD45=17,X45,X46)))</f>
        <v>Livpool</v>
      </c>
      <c r="BI43" s="43">
        <f>IF(BD27=17,AA27,0)+IF(BD28=17,AA28,0)+IF(BD29=17,AA29,0)+IF(BD30=17,AA30,0)+IF(BD31=17,AA31,0)+IF(BD32=17,AA32,0)+IF(BD33=17,AA33,0)+IF(BD34=17,AA34,0)+IF(BD35=17,AA35,0)+IF(BD36=17,AA36,0)+IF(BD37=17,AA37,0)+IF(BD38=17,AA38,0)+IF(BD39=17,AA39,0)+IF(BD40=17,AA40,0)+IF(BD41=17,AA41,0)+IF(BD42=17,AA42,0)+IF(BD43=17,AA43,0)+IF(BD44=17,AA44,0)+IF(BD45=17,AA45,0)+IF(BD46=17,AA46,0)</f>
        <v>0</v>
      </c>
      <c r="BJ43" s="43">
        <f>IF(BD27=17,AC27,0)+IF(BD28=17,AC28,0)+IF(BD29=17,AC29,0)+IF(BD30=17,AC30,0)+IF(BD31=17,AC31,0)+IF(BD32=17,AC32,0)+IF(BD33=17,AC33,0)+IF(BD34=17,AC34,0)+IF(BD35=17,AC35,0)+IF(BD36=17,AC36,0)+IF(BD37=17,AC37,0)+IF(BD38=17,AC38,0)+IF(BD39=17,AC39,0)+IF(BD40=17,AC40,0)+IF(BD41=17,AC41,0)+IF(BD42=17,AC42,0)+IF(BD43=17,AC43,0)+IF(BD44=17,AC44,0)+IF(BD45=17,AC45,0)+IF(BD46=17,AC46,0)</f>
        <v>0</v>
      </c>
      <c r="BK43" s="43">
        <f>IF(BD27=17,AF27,0)+IF(BD28=17,AF28,0)+IF(BD29=17,AF29,0)+IF(BD30=17,AF30,0)+IF(BD31=17,AF31,0)+IF(BD32=17,AF32,0)+IF(BD33=17,AF33,0)+IF(BD34=17,AF34,0)+IF(BD35=17,AF35,0)+IF(BD36=17,AF36,0)+IF(BD37=17,AF37,0)+IF(BD38=17,AF38,0)+IF(BD39=17,AF39,0)+IF(BD40=17,AF40,0)+IF(BD41=17,AF41,0)+IF(BD42=17,AF42,0)+IF(BD43=17,AF43,0)+IF(BD44=17,AF44,0)+IF(BD45=17,AF45,0)+IF(BD46=17,AF46,0)</f>
        <v>0</v>
      </c>
      <c r="BL43" s="43">
        <f>IF(BD27=17,AI27,0)+IF(BD28=17,AI28,0)+IF(BD29=17,AI29,0)+IF(BD30=17,AI30,0)+IF(BD31=17,AI31,0)+IF(BD32=17,AI32,0)+IF(BD33=17,AI33,0)+IF(BD34=17,AI34,0)+IF(BD35=17,AI35,0)+IF(BD36=17,AI36,0)+IF(BD37=17,AI37,0)+IF(BD38=17,AI38,0)+IF(BD39=17,AI39,0)+IF(BD40=17,AI40,0)+IF(BD41=17,AI41,0)+IF(BD42=17,AI42,0)+IF(BD43=17,AI43,0)+IF(BD44=17,AI44,0)+IF(BD45=17,AI45,0)+IF(BD46=17,AI46,0)</f>
        <v>0</v>
      </c>
      <c r="BM43" s="43">
        <f>IF(BD27=17,AK27,0)+IF(BD28=17,AK28,0)+IF(BD29=17,AK29,0)+IF(BD30=17,AK30,0)+IF(BD31=17,AK31,0)+IF(BD32=17,AK32,0)+IF(BD33=17,AK33,0)+IF(BD34=17,AK34,0)+IF(BD35=17,AK35,0)+IF(BD36=17,AK36,0)+IF(BD37=17,AK37,0)+IF(BD38=17,AK38,0)+IF(BD39=17,AK39,0)+IF(BD40=17,AK40,0)+IF(BD41=17,AK41,0)+IF(BD42=17,AK42,0)+IF(BD43=17,AK43,0)+IF(BD44=17,AK44,0)+IF(BD45=17,AK45,0)+IF(BD46=17,AK46,0)</f>
        <v>17</v>
      </c>
      <c r="BN43" s="43">
        <f>IF(BD27=17,AM27,0)+IF(BD28=17,AM28,0)+IF(BD29=17,AM29,0)+IF(BD30=17,AM30,0)+IF(BD31=17,AM31,0)+IF(BD32=17,AM32,0)+IF(BD33=17,AM33,0)+IF(BD34=17,AM34,0)+IF(BD35=17,AM35,0)+IF(BD36=17,AM36,0)+IF(BD37=17,AM37,0)+IF(BD38=17,AM38,0)+IF(BD39=17,AM39,0)+IF(BD40=17,AM40,0)+IF(BD41=17,AM41,0)+IF(BD42=17,AM42,0)+IF(BD43=17,AM43,0)+IF(BD44=17,AM44,0)+IF(BD45=17,AM45,0)+IF(BD46=17,AM46,0)</f>
        <v>4</v>
      </c>
      <c r="BO43" s="43">
        <f>IF(BD27=17,AO27,0)+IF(BD28=17,AO28,0)+IF(BD29=17,AO29,0)+IF(BD30=17,AO30,0)+IF(BD31=17,AO31,0)+IF(BD32=17,AO32,0)+IF(BD33=17,AO33,0)+IF(BD34=17,AO34,0)+IF(BD35=17,AO35,0)+IF(BD36=17,AO36,0)+IF(BD37=17,AO37,0)+IF(BD38=17,AO38,0)+IF(BD39=17,AO39,0)+IF(BD40=17,AO40,0)+IF(BD41=17,AO41,0)+IF(BD42=17,AO42,0)+IF(BD43=17,AO43,0)+IF(BD44=17,AO44,0)+IF(BD45=17,AO45,0)+IF(BD46=17,AO46,0)</f>
        <v>6</v>
      </c>
      <c r="BP43" s="43">
        <f>IF(BD27=17,AQ27,0)+IF(BD28=17,AQ28,0)+IF(BD29=17,AQ29,0)+IF(BD30=17,AQ30,0)+IF(BD31=17,AQ31,0)+IF(BD32=17,AQ32,0)+IF(BD33=17,AQ33,0)+IF(BD34=17,AQ34,0)+IF(BD35=17,AQ35,0)+IF(BD36=17,AQ36,0)+IF(BD37=17,AQ37,0)+IF(BD38=17,AQ38,0)+IF(BD39=17,AQ39,0)+IF(BD40=17,AQ40,0)+IF(BD41=17,AQ41,0)+IF(BD42=17,AQ42,0)+IF(BD43=17,AQ43,0)+IF(BD44=17,AQ44,0)+IF(BD45=17,AQ45,0)+IF(BD46=17,AQ46,0)</f>
        <v>7</v>
      </c>
      <c r="BQ43" s="43">
        <f>IF(BD27=17,AT27,0)+IF(BD28=17,AT28,0)+IF(BD29=17,AT29,0)+IF(BD30=17,AT30,0)+IF(BD31=17,AT31,0)+IF(BD32=17,AT32,0)+IF(BD33=17,AT33,0)+IF(BD34=17,AT34,0)+IF(BD35=17,AT35,0)+IF(BD36=17,AT36,0)+IF(BD37=17,AT37,0)+IF(BD38=17,AT38,0)+IF(BD39=17,AT39,0)+IF(BD40=17,AT40,0)+IF(BD41=17,AT41,0)+IF(BD42=17,AT42,0)+IF(BD43=17,AT43,0)+IF(BD44=17,AT44,0)+IF(BD45=17,AT45,0)+IF(BD46=17,AT46,0)</f>
        <v>106</v>
      </c>
      <c r="BR43" s="43">
        <f>IF(BD27=17,AW27,0)+IF(BD28=17,AW28,0)+IF(BD29=17,AW29,0)+IF(BD30=17,AW30,0)+IF(BD31=17,AW31,0)+IF(BD32=17,AW32,0)+IF(BD33=17,AW33,0)+IF(BD34=17,AW34,0)+IF(BD35=17,AW35,0)+IF(BD36=17,AW36,0)+IF(BD37=17,AW37,0)+IF(BD38=17,AW38,0)+IF(BD39=17,AW39,0)+IF(BD40=17,AW40,0)+IF(BD41=17,AW41,0)+IF(BD42=17,AW42,0)+IF(BD43=17,AW43,0)+IF(BD44=17,AW44,0)+IF(BD45=17,AW45,0)+IF(BD46=17,AW46,0)</f>
        <v>111</v>
      </c>
      <c r="BS43" s="44">
        <f>IF(BD27=17,AZ27,0)+IF(BD28=17,AZ28,0)+IF(BD29=17,AZ29,0)+IF(BD30=17,AZ30,0)+IF(BD31=17,AZ31,0)+IF(BD32=17,AZ32,0)+IF(BD33=17,AZ33,0)+IF(BD34=17,AZ34,0)+IF(BD35=17,AZ35,0)+IF(BD36=17,AZ36,0)+IF(BD37=17,AZ37,0)+IF(BD38=17,AZ38,0)+IF(BD39=17,AZ39,0)+IF(BD40=17,AZ40,0)+IF(BD41=17,AZ41,0)+IF(BD42=17,AZ42,0)+IF(BD43=17,AZ43,0)+IF(BD44=17,AZ44,0)+IF(BD45=17,AZ45,0)+IF(BD46=17,AZ46,0)</f>
        <v>18</v>
      </c>
    </row>
    <row r="44" spans="1:71" x14ac:dyDescent="0.15">
      <c r="A44" s="43"/>
      <c r="B44" s="43"/>
      <c r="C44" s="43"/>
      <c r="D44" s="43"/>
      <c r="E44" s="43"/>
      <c r="F44" s="43"/>
      <c r="G44" s="43"/>
      <c r="H44" s="43"/>
      <c r="I44" s="43"/>
      <c r="J44" s="44"/>
      <c r="K44" s="45" t="str">
        <f>[2]DB!K44</f>
        <v>Percy</v>
      </c>
      <c r="L44" s="43">
        <f>[2]DB!L44</f>
        <v>45</v>
      </c>
      <c r="M44" s="43">
        <f>[2]DB!N44</f>
        <v>0</v>
      </c>
      <c r="N44" s="43">
        <f>IF(OR(M44=1,Rækker!AJ28="Disket",DB!V44&gt;5),1,0)</f>
        <v>0</v>
      </c>
      <c r="O44" s="43">
        <f>[2]DB!P44</f>
        <v>0</v>
      </c>
      <c r="P44" s="43">
        <f>IF(OR(O44=1,Rækker!AJ28="Udmeldt"),1,0)</f>
        <v>0</v>
      </c>
      <c r="Q44" s="43">
        <f>[2]DB!S44</f>
        <v>0</v>
      </c>
      <c r="R44" s="43">
        <f>IF(Rækker!AJ28="Res",1,0)</f>
        <v>0</v>
      </c>
      <c r="S44" s="43">
        <f t="shared" si="1"/>
        <v>0</v>
      </c>
      <c r="T44" s="43">
        <f>[2]DB!V44</f>
        <v>0</v>
      </c>
      <c r="U44" s="43">
        <f>IF(Rækker!AJ28="MR",1,0)</f>
        <v>0</v>
      </c>
      <c r="V44" s="43">
        <f t="shared" si="2"/>
        <v>0</v>
      </c>
      <c r="W44" s="44" t="str">
        <f t="shared" si="3"/>
        <v/>
      </c>
      <c r="X44" s="45" t="str">
        <f>[2]DB!BF44</f>
        <v>Lions</v>
      </c>
      <c r="Y44" s="43">
        <f>IF(X44=K27,L27,0)+IF(X44=K28,L28,0)+IF(X44=K29,L29,0)+IF(X44=K30,L30,0)+IF(X44=K31,L31,0)+IF(X44=K32,L32,0)+IF(X44=K33,L33,0)+IF(X44=K34,L34,0)+IF(X44=K35,L35,0)+IF(X44=K36,L36,0)+IF(X44=K37,L37,0)+IF(X44=K38,L38,0)+IF(X44=K39,L39,0)+IF(X44=K40,L40,0)+IF(X44=K41,L41,0)+IF(X44=K42,L42,0)+IF(X44=K43,L43,0)+IF(X44=K44,L44,0)+IF(X44=K45,L45,0)+IF(X44=K46,L46,0)</f>
        <v>32</v>
      </c>
      <c r="Z44" s="43">
        <f>[2]DB!BI44</f>
        <v>0</v>
      </c>
      <c r="AA44" s="43">
        <f>IF(X44=K27,N27,0)+IF(X44=K28,N28,0)+IF(X44=K29,N29,0)+IF(X44=K30,N30,0)+IF(X44=K31,N31,0)+IF(X44=K32,N32,0)+IF(X44=K33,N33,0)+IF(X44=K34,N34,0)+IF(X44=K35,N35,0)+IF(X44=K36,N36,0)+IF(X44=K37,N37,0)+IF(X44=K38,N38,0)+IF(X44=K39,N39,0)+IF(X44=K40,N40,0)+IF(X44=K41,N41,0)+IF(X44=K42,N42,0)+IF(X44=K43,N43,0)+IF(X44=K44,N44,0)+IF(X44=K45,N45,0)+IF(X44=K46,N46,0)</f>
        <v>0</v>
      </c>
      <c r="AB44" s="43">
        <f>[2]DB!BJ44</f>
        <v>0</v>
      </c>
      <c r="AC44" s="43">
        <f>IF(X44=K27,P27,0)+IF(X44=K28,P28,0)+IF(X44=K29,P29,0)+IF(X44=K30,P30,0)+IF(X44=K31,P31,0)+IF(X44=K32,P32,0)+IF(X44=K33,P33,0)+IF(X44=K34,P34,0)+IF(X44=K35,P35,0)+IF(X44=K36,P36,0)+IF(X44=K37,P37,0)+IF(X44=K38,P38,0)+IF(X44=K39,P39,0)+IF(X44=K40,P40,0)+IF(X44=K41,P41,0)+IF(X44=K42,P42,0)+IF(X44=K43,P43,0)+IF(X44=K44,P44,0)+IF(X44=K45,P45,0)+IF(X44=K46,P46,0)</f>
        <v>0</v>
      </c>
      <c r="AD44" s="43">
        <f>[2]DB!BK44</f>
        <v>0</v>
      </c>
      <c r="AE44" s="43">
        <f>IF(X44=K27,R27,0)+IF(X44=K28,R28,0)+IF(X44=K29,R29,0)+IF(X44=K30,R30,0)+IF(X44=K31,R31,0)+IF(X44=K32,R32,0)+IF(X44=K33,R33,0)+IF(X44=K34,R34,0)+IF(X44=K35,R35,0)+IF(X44=K36,R36,0)+IF(X44=K37,R37,0)+IF(X44=K38,R38,0)+IF(X44=K39,R39,0)+IF(X44=K40,R40,0)+IF(X44=K41,R41,0)+IF(X44=K42,R42,0)+IF(X44=K43,R43,0)+IF(X44=K44,R44,0)+IF(X44=K45,R45,0)+IF(X44=K46,R46,0)</f>
        <v>0</v>
      </c>
      <c r="AF44" s="43">
        <f t="shared" si="4"/>
        <v>0</v>
      </c>
      <c r="AG44" s="43">
        <f>[2]DB!BL44</f>
        <v>0</v>
      </c>
      <c r="AH44" s="43">
        <f>IF(X44=K27,U27,0)+IF(X44=K28,U28,0)+IF(X44=K29,U29,0)+IF(X44=K30,U30,0)+IF(X44=K31,U31,0)+IF(X44=K32,U32,0)+IF(X44=K33,U33,0)+IF(X44=K34,U34,0)+IF(X44=K35,U35,0)+IF(X44=K36,U36,0)+IF(X44=K37,U37,0)+IF(X44=K38,U38,0)+IF(X44=K39,U39,0)+IF(X44=K40,U40,0)+IF(X44=K41,U41,0)+IF(X44=K42,U42,0)+IF(X44=K43,U43,0)+IF(X44=K44,U44,0)+IF(X44=K45,U45,0)+IF(X44=K46,U46,0)</f>
        <v>0</v>
      </c>
      <c r="AI44" s="43">
        <f>IF(X44=K27,V27,0)+IF(X44=K28,V28,0)+IF(X44=K29,V29,0)+IF(X44=K30,V30,0)+IF(X44=K31,V31,0)+IF(X44=K32,V32,0)+IF(X44=K33,V33,0)+IF(X44=K34,V34,0)+IF(X44=K35,V35,0)+IF(X44=K36,V36,0)+IF(X44=K37,V37,0)+IF(X44=K38,V38,0)+IF(X44=K39,V39,0)+IF(X44=K40,V40,0)+IF(X44=K41,V41,0)+IF(X44=K42,V42,0)+IF(X44=K43,V43,0)+IF(X44=K44,V44,0)+IF(X44=K45,V45,0)+IF(X44=K46,V46,0)</f>
        <v>0</v>
      </c>
      <c r="AJ44" s="43">
        <f>[2]DB!BM44</f>
        <v>16</v>
      </c>
      <c r="AK44" s="43">
        <f t="shared" si="5"/>
        <v>17</v>
      </c>
      <c r="AL44" s="43">
        <f>[2]DB!BN44</f>
        <v>3</v>
      </c>
      <c r="AM44" s="43">
        <f t="shared" si="14"/>
        <v>4</v>
      </c>
      <c r="AN44" s="43">
        <f>[2]DB!BO44</f>
        <v>7</v>
      </c>
      <c r="AO44" s="43">
        <f t="shared" si="15"/>
        <v>7</v>
      </c>
      <c r="AP44" s="43">
        <f>[2]DB!BP44</f>
        <v>6</v>
      </c>
      <c r="AQ44" s="43">
        <f t="shared" si="16"/>
        <v>6</v>
      </c>
      <c r="AR44" s="43">
        <f>[2]DB!BQ44</f>
        <v>103</v>
      </c>
      <c r="AS44" s="43">
        <f>IF(X44=E17,G17,0)+IF(X44=E18,G18,0)+IF(X44=E19,G19,0)+IF(X44=E20,G20,0)+IF(X44=E21,G21,0)+IF(X44=E22,G22,0)+IF(X44=E23,G23,0)+IF(X44=E24,G24,0)+IF(X44=E25,G25,0)+IF(X44=E26,G26,0)+IF(X44=F17,H17,0)+IF(X44=F18,H18,0)+IF(X44=F19,H19,0)+IF(X44=F20,H20,0)+IF(X44=F21,H21,0)+IF(X44=F22,H22,0)+IF(X44=F23,H23,0)+IF(X44=F24,H24,0)+IF(X44=F25,H25,0)+IF(X44=F26,H26,0)</f>
        <v>9</v>
      </c>
      <c r="AT44" s="43">
        <f t="shared" si="13"/>
        <v>112</v>
      </c>
      <c r="AU44" s="43">
        <f>[2]DB!BR44</f>
        <v>108</v>
      </c>
      <c r="AV44" s="43">
        <f>IF(X44=E17,H17,0)+IF(X44=E18,H18,0)+IF(X44=E19,H19,0)+IF(X44=E20,H20,0)+IF(X44=E21,H21,0)+IF(X44=E22,H22,0)+IF(X44=E23,H23,0)+IF(X44=E24,H24,0)+IF(X44=E25,H25,0)+IF(X44=E26,H26,0)+IF(X44=F17,G17,0)+IF(X44=F18,G18,0)+IF(X44=F19,G19,0)+IF(X44=F20,G20,0)+IF(X44=F21,G21,0)+IF(X44=F22,G22,0)+IF(X44=F23,G23,0)+IF(X44=F24,G24,0)+IF(X44=F25,G25,0)+IF(X44=F26,G26,0)</f>
        <v>7</v>
      </c>
      <c r="AW44" s="43">
        <f t="shared" si="9"/>
        <v>115</v>
      </c>
      <c r="AX44" s="43">
        <f>[2]DB!BS44</f>
        <v>16</v>
      </c>
      <c r="AY44" s="43">
        <f t="shared" si="10"/>
        <v>3</v>
      </c>
      <c r="AZ44" s="43">
        <f t="shared" si="11"/>
        <v>19</v>
      </c>
      <c r="BA44" s="43">
        <f>[2]DB!BE44</f>
        <v>18</v>
      </c>
      <c r="BB44" s="43">
        <f>RANK(BC44,BC27:BC46,0)</f>
        <v>13</v>
      </c>
      <c r="BC44" s="43">
        <f t="shared" si="12"/>
        <v>201085</v>
      </c>
      <c r="BD44" s="44">
        <f>IF(BB44=BB27,IF(Y44&gt;Y27,1,0),0)+IF(BB44=BB28,IF(Y44&gt;Y28,1,0),0)+IF(BB44=BB29,IF(Y44&gt;Y29,1,0),0)+IF(BB44=BB30,IF(Y44&gt;Y30,1,0),0)+IF(BB44=BB31,IF(Y44&gt;Y31,1,0),0)+IF(BB44=BB32,IF(Y44&gt;Y32,1,0),0)+IF(BB44=BB33,IF(Y44&gt;Y33,1,0),0)+IF(BB44=BB34,IF(Y44&gt;Y34,1,0),0)+IF(BB44=BB35,IF(Y44&gt;Y35,1,0),0)+IF(BB44=BB36,IF(Y44&gt;Y36,1,0),0)+IF(BB44=BB37,IF(Y44&gt;Y37,1,0),0)+IF(BB44=BB38,IF(Y44&gt;Y38,1,0),0)+IF(BB44=BB39,IF(Y44&gt;Y39,1,0),0)+IF(BB44=BB40,IF(Y44&gt;Y40,1,0),0)+IF(BB44=BB41,IF(Y44&gt;Y41,1,0),0)+IF(BB44=BB42,IF(Y44&gt;Y42,1,0),0)+IF(BB44=BB43,IF(Y44&gt;Y43,1,0),0)+IF(BB44=BB44,IF(Y44&gt;Y44,1,0),0)+IF(BB44=BB45,IF(Y44&gt;Y45,1,0),0)+IF(BB44=BB46,IF(Y44&gt;Y46,1,0),0)+BB44</f>
        <v>13</v>
      </c>
      <c r="BE44" s="45">
        <f>IF(BD27=18,BB27,0)+IF(BD28=18,BB28,0)+IF(BD29=18,BB29,0)+IF(BD30=18,BB30,0)+IF(BD31=18,BB31,0)+IF(BD32=18,BB32,0)+IF(BD33=18,BB33,0)+IF(BD34=18,BB34,0)+IF(BD35=18,BB35,0)+IF(BD36=18,BB36,0)+IF(BD37=18,BB37,0)+IF(BD38=18,BB38,0)+IF(BD39=18,BB39,0)+IF(BD40=18,BB40,0)+IF(BD41=18,BB41,0)+IF(BD42=18,BB42,0)+IF(BD43=18,BB43,0)+IF(BD44=18,BB44,0)+IF(BD45=18,BB45,0)+IF(BD46=18,BB46,0)</f>
        <v>18</v>
      </c>
      <c r="BF44" s="43" t="str">
        <f>IF(BD27=18,X27,IF(BD28=18,X28,IF(BD29=18,X29,IF(BD30=18,X30,IF(BD31=18,X31,IF(BD32=18,X32,IF(BD33=18,X33,IF(BD34=18,X34,BG44))))))))</f>
        <v>Cottee</v>
      </c>
      <c r="BG44" s="43" t="str">
        <f>IF(BD35=18,X35,IF(BD36=18,X36,IF(BD37=18,X37,IF(BD38=18,X38,IF(BD39=18,X39,IF(BD40=18,X40,IF(BD41=18,X41,IF(BD42=18,X42,BH44))))))))</f>
        <v>Cottee</v>
      </c>
      <c r="BH44" s="43" t="str">
        <f>IF(BD43=18,X43,IF(BD44=18,X44,IF(BD45=18,X45,X46)))</f>
        <v>Cottee</v>
      </c>
      <c r="BI44" s="43">
        <f>IF(BD27=18,AA27,0)+IF(BD28=18,AA28,0)+IF(BD29=18,AA29,0)+IF(BD30=18,AA30,0)+IF(BD31=18,AA31,0)+IF(BD32=18,AA32,0)+IF(BD33=18,AA33,0)+IF(BD34=18,AA34,0)+IF(BD35=18,AA35,0)+IF(BD36=18,AA36,0)+IF(BD37=18,AA37,0)+IF(BD38=18,AA38,0)+IF(BD39=18,AA39,0)+IF(BD40=18,AA40,0)+IF(BD41=18,AA41,0)+IF(BD42=18,AA42,0)+IF(BD43=18,AA43,0)+IF(BD44=18,AA44,0)+IF(BD45=18,AA45,0)+IF(BD46=18,AA46,0)</f>
        <v>0</v>
      </c>
      <c r="BJ44" s="43">
        <f>IF(BD27=18,AC27,0)+IF(BD28=18,AC28,0)+IF(BD29=18,AC29,0)+IF(BD30=18,AC30,0)+IF(BD31=18,AC31,0)+IF(BD32=18,AC32,0)+IF(BD33=18,AC33,0)+IF(BD34=18,AC34,0)+IF(BD35=18,AC35,0)+IF(BD36=18,AC36,0)+IF(BD37=18,AC37,0)+IF(BD38=18,AC38,0)+IF(BD39=18,AC39,0)+IF(BD40=18,AC40,0)+IF(BD41=18,AC41,0)+IF(BD42=18,AC42,0)+IF(BD43=18,AC43,0)+IF(BD44=18,AC44,0)+IF(BD45=18,AC45,0)+IF(BD46=18,AC46,0)</f>
        <v>0</v>
      </c>
      <c r="BK44" s="43">
        <f>IF(BD27=18,AF27,0)+IF(BD28=18,AF28,0)+IF(BD29=18,AF29,0)+IF(BD30=18,AF30,0)+IF(BD31=18,AF31,0)+IF(BD32=18,AF32,0)+IF(BD33=18,AF33,0)+IF(BD34=18,AF34,0)+IF(BD35=18,AF35,0)+IF(BD36=18,AF36,0)+IF(BD37=18,AF37,0)+IF(BD38=18,AF38,0)+IF(BD39=18,AF39,0)+IF(BD40=18,AF40,0)+IF(BD41=18,AF41,0)+IF(BD42=18,AF42,0)+IF(BD43=18,AF43,0)+IF(BD44=18,AF44,0)+IF(BD45=18,AF45,0)+IF(BD46=18,AF46,0)</f>
        <v>0</v>
      </c>
      <c r="BL44" s="43">
        <f>IF(BD27=18,AI27,0)+IF(BD28=18,AI28,0)+IF(BD29=18,AI29,0)+IF(BD30=18,AI30,0)+IF(BD31=18,AI31,0)+IF(BD32=18,AI32,0)+IF(BD33=18,AI33,0)+IF(BD34=18,AI34,0)+IF(BD35=18,AI35,0)+IF(BD36=18,AI36,0)+IF(BD37=18,AI37,0)+IF(BD38=18,AI38,0)+IF(BD39=18,AI39,0)+IF(BD40=18,AI40,0)+IF(BD41=18,AI41,0)+IF(BD42=18,AI42,0)+IF(BD43=18,AI43,0)+IF(BD44=18,AI44,0)+IF(BD45=18,AI45,0)+IF(BD46=18,AI46,0)</f>
        <v>0</v>
      </c>
      <c r="BM44" s="43">
        <f>IF(BD27=18,AK27,0)+IF(BD28=18,AK28,0)+IF(BD29=18,AK29,0)+IF(BD30=18,AK30,0)+IF(BD31=18,AK31,0)+IF(BD32=18,AK32,0)+IF(BD33=18,AK33,0)+IF(BD34=18,AK34,0)+IF(BD35=18,AK35,0)+IF(BD36=18,AK36,0)+IF(BD37=18,AK37,0)+IF(BD38=18,AK38,0)+IF(BD39=18,AK39,0)+IF(BD40=18,AK40,0)+IF(BD41=18,AK41,0)+IF(BD42=18,AK42,0)+IF(BD43=18,AK43,0)+IF(BD44=18,AK44,0)+IF(BD45=18,AK45,0)+IF(BD46=18,AK46,0)</f>
        <v>17</v>
      </c>
      <c r="BN44" s="43">
        <f>IF(BD27=18,AM27,0)+IF(BD28=18,AM28,0)+IF(BD29=18,AM29,0)+IF(BD30=18,AM30,0)+IF(BD31=18,AM31,0)+IF(BD32=18,AM32,0)+IF(BD33=18,AM33,0)+IF(BD34=18,AM34,0)+IF(BD35=18,AM35,0)+IF(BD36=18,AM36,0)+IF(BD37=18,AM37,0)+IF(BD38=18,AM38,0)+IF(BD39=18,AM39,0)+IF(BD40=18,AM40,0)+IF(BD41=18,AM41,0)+IF(BD42=18,AM42,0)+IF(BD43=18,AM43,0)+IF(BD44=18,AM44,0)+IF(BD45=18,AM45,0)+IF(BD46=18,AM46,0)</f>
        <v>4</v>
      </c>
      <c r="BO44" s="43">
        <f>IF(BD27=18,AO27,0)+IF(BD28=18,AO28,0)+IF(BD29=18,AO29,0)+IF(BD30=18,AO30,0)+IF(BD31=18,AO31,0)+IF(BD32=18,AO32,0)+IF(BD33=18,AO33,0)+IF(BD34=18,AO34,0)+IF(BD35=18,AO35,0)+IF(BD36=18,AO36,0)+IF(BD37=18,AO37,0)+IF(BD38=18,AO38,0)+IF(BD39=18,AO39,0)+IF(BD40=18,AO40,0)+IF(BD41=18,AO41,0)+IF(BD42=18,AO42,0)+IF(BD43=18,AO43,0)+IF(BD44=18,AO44,0)+IF(BD45=18,AO45,0)+IF(BD46=18,AO46,0)</f>
        <v>5</v>
      </c>
      <c r="BP44" s="43">
        <f>IF(BD27=18,AQ27,0)+IF(BD28=18,AQ28,0)+IF(BD29=18,AQ29,0)+IF(BD30=18,AQ30,0)+IF(BD31=18,AQ31,0)+IF(BD32=18,AQ32,0)+IF(BD33=18,AQ33,0)+IF(BD34=18,AQ34,0)+IF(BD35=18,AQ35,0)+IF(BD36=18,AQ36,0)+IF(BD37=18,AQ37,0)+IF(BD38=18,AQ38,0)+IF(BD39=18,AQ39,0)+IF(BD40=18,AQ40,0)+IF(BD41=18,AQ41,0)+IF(BD42=18,AQ42,0)+IF(BD43=18,AQ43,0)+IF(BD44=18,AQ44,0)+IF(BD45=18,AQ45,0)+IF(BD46=18,AQ46,0)</f>
        <v>8</v>
      </c>
      <c r="BQ44" s="43">
        <f>IF(BD27=18,AT27,0)+IF(BD28=18,AT28,0)+IF(BD29=18,AT29,0)+IF(BD30=18,AT30,0)+IF(BD31=18,AT31,0)+IF(BD32=18,AT32,0)+IF(BD33=18,AT33,0)+IF(BD34=18,AT34,0)+IF(BD35=18,AT35,0)+IF(BD36=18,AT36,0)+IF(BD37=18,AT37,0)+IF(BD38=18,AT38,0)+IF(BD39=18,AT39,0)+IF(BD40=18,AT40,0)+IF(BD41=18,AT41,0)+IF(BD42=18,AT42,0)+IF(BD43=18,AT43,0)+IF(BD44=18,AT44,0)+IF(BD45=18,AT45,0)+IF(BD46=18,AT46,0)</f>
        <v>109</v>
      </c>
      <c r="BR44" s="43">
        <f>IF(BD27=18,AW27,0)+IF(BD28=18,AW28,0)+IF(BD29=18,AW29,0)+IF(BD30=18,AW30,0)+IF(BD31=18,AW31,0)+IF(BD32=18,AW32,0)+IF(BD33=18,AW33,0)+IF(BD34=18,AW34,0)+IF(BD35=18,AW35,0)+IF(BD36=18,AW36,0)+IF(BD37=18,AW37,0)+IF(BD38=18,AW38,0)+IF(BD39=18,AW39,0)+IF(BD40=18,AW40,0)+IF(BD41=18,AW41,0)+IF(BD42=18,AW42,0)+IF(BD43=18,AW43,0)+IF(BD44=18,AW44,0)+IF(BD45=18,AW45,0)+IF(BD46=18,AW46,0)</f>
        <v>111</v>
      </c>
      <c r="BS44" s="44">
        <f>IF(BD27=18,AZ27,0)+IF(BD28=18,AZ28,0)+IF(BD29=18,AZ29,0)+IF(BD30=18,AZ30,0)+IF(BD31=18,AZ31,0)+IF(BD32=18,AZ32,0)+IF(BD33=18,AZ33,0)+IF(BD34=18,AZ34,0)+IF(BD35=18,AZ35,0)+IF(BD36=18,AZ36,0)+IF(BD37=18,AZ37,0)+IF(BD38=18,AZ38,0)+IF(BD39=18,AZ39,0)+IF(BD40=18,AZ40,0)+IF(BD41=18,AZ41,0)+IF(BD42=18,AZ42,0)+IF(BD43=18,AZ43,0)+IF(BD44=18,AZ44,0)+IF(BD45=18,AZ45,0)+IF(BD46=18,AZ46,0)</f>
        <v>17</v>
      </c>
    </row>
    <row r="45" spans="1:71" x14ac:dyDescent="0.15">
      <c r="A45" s="43"/>
      <c r="B45" s="43"/>
      <c r="C45" s="43"/>
      <c r="D45" s="43"/>
      <c r="E45" s="43"/>
      <c r="F45" s="43"/>
      <c r="G45" s="43"/>
      <c r="H45" s="43"/>
      <c r="I45" s="43"/>
      <c r="J45" s="44"/>
      <c r="K45" s="45" t="str">
        <f>[2]DB!K45</f>
        <v>Tøfting</v>
      </c>
      <c r="L45" s="43">
        <f>[2]DB!L45</f>
        <v>57</v>
      </c>
      <c r="M45" s="43">
        <f>[2]DB!N45</f>
        <v>0</v>
      </c>
      <c r="N45" s="43">
        <f>IF(OR(M45=1,Rækker!AL28="Disket",DB!V45&gt;5),1,0)</f>
        <v>0</v>
      </c>
      <c r="O45" s="43">
        <f>[2]DB!P45</f>
        <v>0</v>
      </c>
      <c r="P45" s="43">
        <f>IF(OR(O45=1,Rækker!AL28="Udmeldt"),1,0)</f>
        <v>0</v>
      </c>
      <c r="Q45" s="43">
        <f>[2]DB!S45</f>
        <v>0</v>
      </c>
      <c r="R45" s="43">
        <f>IF(Rækker!AL28="Res",1,0)</f>
        <v>0</v>
      </c>
      <c r="S45" s="43">
        <f t="shared" si="1"/>
        <v>0</v>
      </c>
      <c r="T45" s="43">
        <f>[2]DB!V45</f>
        <v>0</v>
      </c>
      <c r="U45" s="43">
        <f>IF(Rækker!AL28="MR",1,0)</f>
        <v>0</v>
      </c>
      <c r="V45" s="43">
        <f t="shared" si="2"/>
        <v>0</v>
      </c>
      <c r="W45" s="44" t="str">
        <f t="shared" si="3"/>
        <v/>
      </c>
      <c r="X45" s="45" t="str">
        <f>[2]DB!BF45</f>
        <v>Halvor</v>
      </c>
      <c r="Y45" s="43">
        <f>IF(X45=K27,L27,0)+IF(X45=K28,L28,0)+IF(X45=K29,L29,0)+IF(X45=K30,L30,0)+IF(X45=K31,L31,0)+IF(X45=K32,L32,0)+IF(X45=K33,L33,0)+IF(X45=K34,L34,0)+IF(X45=K35,L35,0)+IF(X45=K36,L36,0)+IF(X45=K37,L37,0)+IF(X45=K38,L38,0)+IF(X45=K39,L39,0)+IF(X45=K40,L40,0)+IF(X45=K41,L41,0)+IF(X45=K42,L42,0)+IF(X45=K43,L43,0)+IF(X45=K44,L44,0)+IF(X45=K45,L45,0)+IF(X45=K46,L46,0)</f>
        <v>20</v>
      </c>
      <c r="Z45" s="43">
        <f>[2]DB!BI45</f>
        <v>0</v>
      </c>
      <c r="AA45" s="43">
        <f>IF(X45=K27,N27,0)+IF(X45=K28,N28,0)+IF(X45=K29,N29,0)+IF(X45=K30,N30,0)+IF(X45=K31,N31,0)+IF(X45=K32,N32,0)+IF(X45=K33,N33,0)+IF(X45=K34,N34,0)+IF(X45=K35,N35,0)+IF(X45=K36,N36,0)+IF(X45=K37,N37,0)+IF(X45=K38,N38,0)+IF(X45=K39,N39,0)+IF(X45=K40,N40,0)+IF(X45=K41,N41,0)+IF(X45=K42,N42,0)+IF(X45=K43,N43,0)+IF(X45=K44,N44,0)+IF(X45=K45,N45,0)+IF(X45=K46,N46,0)</f>
        <v>0</v>
      </c>
      <c r="AB45" s="43">
        <f>[2]DB!BJ45</f>
        <v>0</v>
      </c>
      <c r="AC45" s="43">
        <f>IF(X45=K27,P27,0)+IF(X45=K28,P28,0)+IF(X45=K29,P29,0)+IF(X45=K30,P30,0)+IF(X45=K31,P31,0)+IF(X45=K32,P32,0)+IF(X45=K33,P33,0)+IF(X45=K34,P34,0)+IF(X45=K35,P35,0)+IF(X45=K36,P36,0)+IF(X45=K37,P37,0)+IF(X45=K38,P38,0)+IF(X45=K39,P39,0)+IF(X45=K40,P40,0)+IF(X45=K41,P41,0)+IF(X45=K42,P42,0)+IF(X45=K43,P43,0)+IF(X45=K44,P44,0)+IF(X45=K45,P45,0)+IF(X45=K46,P46,0)</f>
        <v>0</v>
      </c>
      <c r="AD45" s="43">
        <f>[2]DB!BK45</f>
        <v>0</v>
      </c>
      <c r="AE45" s="43">
        <f>IF(X45=K27,R27,0)+IF(X45=K28,R28,0)+IF(X45=K29,R29,0)+IF(X45=K30,R30,0)+IF(X45=K31,R31,0)+IF(X45=K32,R32,0)+IF(X45=K33,R33,0)+IF(X45=K34,R34,0)+IF(X45=K35,R35,0)+IF(X45=K36,R36,0)+IF(X45=K37,R37,0)+IF(X45=K38,R38,0)+IF(X45=K39,R39,0)+IF(X45=K40,R40,0)+IF(X45=K41,R41,0)+IF(X45=K42,R42,0)+IF(X45=K43,R43,0)+IF(X45=K44,R44,0)+IF(X45=K45,R45,0)+IF(X45=K46,R46,0)</f>
        <v>0</v>
      </c>
      <c r="AF45" s="43">
        <f t="shared" si="4"/>
        <v>0</v>
      </c>
      <c r="AG45" s="43">
        <f>[2]DB!BL45</f>
        <v>0</v>
      </c>
      <c r="AH45" s="43">
        <f>IF(X45=K27,U27,0)+IF(X45=K28,U28,0)+IF(X45=K29,U29,0)+IF(X45=K30,U30,0)+IF(X45=K31,U31,0)+IF(X45=K32,U32,0)+IF(X45=K33,U33,0)+IF(X45=K34,U34,0)+IF(X45=K35,U35,0)+IF(X45=K36,U36,0)+IF(X45=K37,U37,0)+IF(X45=K38,U38,0)+IF(X45=K39,U39,0)+IF(X45=K40,U40,0)+IF(X45=K41,U41,0)+IF(X45=K42,U42,0)+IF(X45=K43,U43,0)+IF(X45=K44,U44,0)+IF(X45=K45,U45,0)+IF(X45=K46,U46,0)</f>
        <v>0</v>
      </c>
      <c r="AI45" s="43">
        <f>IF(X45=K27,V27,0)+IF(X45=K28,V28,0)+IF(X45=K29,V29,0)+IF(X45=K30,V30,0)+IF(X45=K31,V31,0)+IF(X45=K32,V32,0)+IF(X45=K33,V33,0)+IF(X45=K34,V34,0)+IF(X45=K35,V35,0)+IF(X45=K36,V36,0)+IF(X45=K37,V37,0)+IF(X45=K38,V38,0)+IF(X45=K39,V39,0)+IF(X45=K40,V40,0)+IF(X45=K41,V41,0)+IF(X45=K42,V42,0)+IF(X45=K43,V43,0)+IF(X45=K44,V44,0)+IF(X45=K45,V45,0)+IF(X45=K46,V46,0)</f>
        <v>0</v>
      </c>
      <c r="AJ45" s="43">
        <f>[2]DB!BM45</f>
        <v>16</v>
      </c>
      <c r="AK45" s="43">
        <f t="shared" si="5"/>
        <v>17</v>
      </c>
      <c r="AL45" s="43">
        <f>[2]DB!BN45</f>
        <v>3</v>
      </c>
      <c r="AM45" s="43">
        <f t="shared" si="14"/>
        <v>4</v>
      </c>
      <c r="AN45" s="43">
        <f>[2]DB!BO45</f>
        <v>5</v>
      </c>
      <c r="AO45" s="43">
        <f t="shared" si="15"/>
        <v>5</v>
      </c>
      <c r="AP45" s="43">
        <f>[2]DB!BP45</f>
        <v>8</v>
      </c>
      <c r="AQ45" s="43">
        <f t="shared" si="16"/>
        <v>8</v>
      </c>
      <c r="AR45" s="43">
        <f>[2]DB!BQ45</f>
        <v>98</v>
      </c>
      <c r="AS45" s="43">
        <f>IF(X45=E17,G17,0)+IF(X45=E18,G18,0)+IF(X45=E19,G19,0)+IF(X45=E20,G20,0)+IF(X45=E21,G21,0)+IF(X45=E22,G22,0)+IF(X45=E23,G23,0)+IF(X45=E24,G24,0)+IF(X45=E25,G25,0)+IF(X45=E26,G26,0)+IF(X45=F17,H17,0)+IF(X45=F18,H18,0)+IF(X45=F19,H19,0)+IF(X45=F20,H20,0)+IF(X45=F21,H21,0)+IF(X45=F22,H22,0)+IF(X45=F23,H23,0)+IF(X45=F24,H24,0)+IF(X45=F25,H25,0)+IF(X45=F26,H26,0)</f>
        <v>7</v>
      </c>
      <c r="AT45" s="43">
        <f t="shared" si="13"/>
        <v>105</v>
      </c>
      <c r="AU45" s="43">
        <f>[2]DB!BR45</f>
        <v>106</v>
      </c>
      <c r="AV45" s="43">
        <f>IF(X45=E17,H17,0)+IF(X45=E18,H18,0)+IF(X45=E19,H19,0)+IF(X45=E20,H20,0)+IF(X45=E21,H21,0)+IF(X45=E22,H22,0)+IF(X45=E23,H23,0)+IF(X45=E24,H24,0)+IF(X45=E25,H25,0)+IF(X45=E26,H26,0)+IF(X45=F17,G17,0)+IF(X45=F18,G18,0)+IF(X45=F19,G19,0)+IF(X45=F20,G20,0)+IF(X45=F21,G21,0)+IF(X45=F22,G22,0)+IF(X45=F23,G23,0)+IF(X45=F24,G24,0)+IF(X45=F25,G25,0)+IF(X45=F26,G26,0)</f>
        <v>6</v>
      </c>
      <c r="AW45" s="43">
        <f t="shared" si="9"/>
        <v>112</v>
      </c>
      <c r="AX45" s="43">
        <f>[2]DB!BS45</f>
        <v>14</v>
      </c>
      <c r="AY45" s="43">
        <f t="shared" si="10"/>
        <v>3</v>
      </c>
      <c r="AZ45" s="43">
        <f t="shared" si="11"/>
        <v>17</v>
      </c>
      <c r="BA45" s="43">
        <f>[2]DB!BE45</f>
        <v>19</v>
      </c>
      <c r="BB45" s="43">
        <f>RANK(BC45,BC27:BC46,0)</f>
        <v>19</v>
      </c>
      <c r="BC45" s="43">
        <f t="shared" si="12"/>
        <v>180388</v>
      </c>
      <c r="BD45" s="44">
        <f>IF(BB45=BB27,IF(Y45&gt;Y27,1,0),0)+IF(BB45=BB28,IF(Y45&gt;Y28,1,0),0)+IF(BB45=BB29,IF(Y45&gt;Y29,1,0),0)+IF(BB45=BB30,IF(Y45&gt;Y30,1,0),0)+IF(BB45=BB31,IF(Y45&gt;Y31,1,0),0)+IF(BB45=BB32,IF(Y45&gt;Y32,1,0),0)+IF(BB45=BB33,IF(Y45&gt;Y33,1,0),0)+IF(BB45=BB34,IF(Y45&gt;Y34,1,0),0)+IF(BB45=BB35,IF(Y45&gt;Y35,1,0),0)+IF(BB45=BB36,IF(Y45&gt;Y36,1,0),0)+IF(BB45=BB37,IF(Y45&gt;Y37,1,0),0)+IF(BB45=BB38,IF(Y45&gt;Y38,1,0),0)+IF(BB45=BB39,IF(Y45&gt;Y39,1,0),0)+IF(BB45=BB40,IF(Y45&gt;Y40,1,0),0)+IF(BB45=BB41,IF(Y45&gt;Y41,1,0),0)+IF(BB45=BB42,IF(Y45&gt;Y42,1,0),0)+IF(BB45=BB43,IF(Y45&gt;Y43,1,0),0)+IF(BB45=BB44,IF(Y45&gt;Y44,1,0),0)+IF(BB45=BB45,IF(Y45&gt;Y45,1,0),0)+IF(BB45=BB46,IF(Y45&gt;Y46,1,0),0)+BB45</f>
        <v>19</v>
      </c>
      <c r="BE45" s="45">
        <f>IF(BD27=19,BB27,0)+IF(BD28=19,BB28,0)+IF(BD29=19,BB29,0)+IF(BD30=19,BB30,0)+IF(BD31=19,BB31,0)+IF(BD32=19,BB32,0)+IF(BD33=19,BB33,0)+IF(BD34=19,BB34,0)+IF(BD35=19,BB35,0)+IF(BD36=19,BB36,0)+IF(BD37=19,BB37,0)+IF(BD38=19,BB38,0)+IF(BD39=19,BB39,0)+IF(BD40=19,BB40,0)+IF(BD41=19,BB41,0)+IF(BD42=19,BB42,0)+IF(BD43=19,BB43,0)+IF(BD44=19,BB44,0)+IF(BD45=19,BB45,0)+IF(BD46=19,BB46,0)</f>
        <v>19</v>
      </c>
      <c r="BF45" s="43" t="str">
        <f>IF(BD27=19,X27,IF(BD28=19,X28,IF(BD29=19,X29,IF(BD30=19,X30,IF(BD31=19,X31,IF(BD32=19,X32,IF(BD33=19,X33,IF(BD34=19,X34,BG45))))))))</f>
        <v>Halvor</v>
      </c>
      <c r="BG45" s="43" t="str">
        <f>IF(BD35=19,X35,IF(BD36=19,X36,IF(BD37=19,X37,IF(BD38=19,X38,IF(BD39=19,X39,IF(BD40=19,X40,IF(BD41=19,X41,IF(BD42=19,X42,BH45))))))))</f>
        <v>Halvor</v>
      </c>
      <c r="BH45" s="43" t="str">
        <f>IF(BD43=19,X43,IF(BD44=19,X44,IF(BD45=19,X45,X46)))</f>
        <v>Halvor</v>
      </c>
      <c r="BI45" s="43">
        <f>IF(BD27=19,AA27,0)+IF(BD28=19,AA28,0)+IF(BD29=19,AA29,0)+IF(BD30=19,AA30,0)+IF(BD31=19,AA31,0)+IF(BD32=19,AA32,0)+IF(BD33=19,AA33,0)+IF(BD34=19,AA34,0)+IF(BD35=19,AA35,0)+IF(BD36=19,AA36,0)+IF(BD37=19,AA37,0)+IF(BD38=19,AA38,0)+IF(BD39=19,AA39,0)+IF(BD40=19,AA40,0)+IF(BD41=19,AA41,0)+IF(BD42=19,AA42,0)+IF(BD43=19,AA43,0)+IF(BD44=19,AA44,0)+IF(BD45=19,AA45,0)+IF(BD46=19,AA46,0)</f>
        <v>0</v>
      </c>
      <c r="BJ45" s="43">
        <f>IF(BD27=19,AC27,0)+IF(BD28=19,AC28,0)+IF(BD29=19,AC29,0)+IF(BD30=19,AC30,0)+IF(BD31=19,AC31,0)+IF(BD32=19,AC32,0)+IF(BD33=19,AC33,0)+IF(BD34=19,AC34,0)+IF(BD35=19,AC35,0)+IF(BD36=19,AC36,0)+IF(BD37=19,AC37,0)+IF(BD38=19,AC38,0)+IF(BD39=19,AC39,0)+IF(BD40=19,AC40,0)+IF(BD41=19,AC41,0)+IF(BD42=19,AC42,0)+IF(BD43=19,AC43,0)+IF(BD44=19,AC44,0)+IF(BD45=19,AC45,0)+IF(BD46=19,AC46,0)</f>
        <v>0</v>
      </c>
      <c r="BK45" s="43">
        <f>IF(BD27=19,AF27,0)+IF(BD28=19,AF28,0)+IF(BD29=19,AF29,0)+IF(BD30=19,AF30,0)+IF(BD31=19,AF31,0)+IF(BD32=19,AF32,0)+IF(BD33=19,AF33,0)+IF(BD34=19,AF34,0)+IF(BD35=19,AF35,0)+IF(BD36=19,AF36,0)+IF(BD37=19,AF37,0)+IF(BD38=19,AF38,0)+IF(BD39=19,AF39,0)+IF(BD40=19,AF40,0)+IF(BD41=19,AF41,0)+IF(BD42=19,AF42,0)+IF(BD43=19,AF43,0)+IF(BD44=19,AF44,0)+IF(BD45=19,AF45,0)+IF(BD46=19,AF46,0)</f>
        <v>0</v>
      </c>
      <c r="BL45" s="43">
        <f>IF(BD27=19,AI27,0)+IF(BD28=19,AI28,0)+IF(BD29=19,AI29,0)+IF(BD30=19,AI30,0)+IF(BD31=19,AI31,0)+IF(BD32=19,AI32,0)+IF(BD33=19,AI33,0)+IF(BD34=19,AI34,0)+IF(BD35=19,AI35,0)+IF(BD36=19,AI36,0)+IF(BD37=19,AI37,0)+IF(BD38=19,AI38,0)+IF(BD39=19,AI39,0)+IF(BD40=19,AI40,0)+IF(BD41=19,AI41,0)+IF(BD42=19,AI42,0)+IF(BD43=19,AI43,0)+IF(BD44=19,AI44,0)+IF(BD45=19,AI45,0)+IF(BD46=19,AI46,0)</f>
        <v>0</v>
      </c>
      <c r="BM45" s="43">
        <f>IF(BD27=19,AK27,0)+IF(BD28=19,AK28,0)+IF(BD29=19,AK29,0)+IF(BD30=19,AK30,0)+IF(BD31=19,AK31,0)+IF(BD32=19,AK32,0)+IF(BD33=19,AK33,0)+IF(BD34=19,AK34,0)+IF(BD35=19,AK35,0)+IF(BD36=19,AK36,0)+IF(BD37=19,AK37,0)+IF(BD38=19,AK38,0)+IF(BD39=19,AK39,0)+IF(BD40=19,AK40,0)+IF(BD41=19,AK41,0)+IF(BD42=19,AK42,0)+IF(BD43=19,AK43,0)+IF(BD44=19,AK44,0)+IF(BD45=19,AK45,0)+IF(BD46=19,AK46,0)</f>
        <v>17</v>
      </c>
      <c r="BN45" s="43">
        <f>IF(BD27=19,AM27,0)+IF(BD28=19,AM28,0)+IF(BD29=19,AM29,0)+IF(BD30=19,AM30,0)+IF(BD31=19,AM31,0)+IF(BD32=19,AM32,0)+IF(BD33=19,AM33,0)+IF(BD34=19,AM34,0)+IF(BD35=19,AM35,0)+IF(BD36=19,AM36,0)+IF(BD37=19,AM37,0)+IF(BD38=19,AM38,0)+IF(BD39=19,AM39,0)+IF(BD40=19,AM40,0)+IF(BD41=19,AM41,0)+IF(BD42=19,AM42,0)+IF(BD43=19,AM43,0)+IF(BD44=19,AM44,0)+IF(BD45=19,AM45,0)+IF(BD46=19,AM46,0)</f>
        <v>4</v>
      </c>
      <c r="BO45" s="43">
        <f>IF(BD27=19,AO27,0)+IF(BD28=19,AO28,0)+IF(BD29=19,AO29,0)+IF(BD30=19,AO30,0)+IF(BD31=19,AO31,0)+IF(BD32=19,AO32,0)+IF(BD33=19,AO33,0)+IF(BD34=19,AO34,0)+IF(BD35=19,AO35,0)+IF(BD36=19,AO36,0)+IF(BD37=19,AO37,0)+IF(BD38=19,AO38,0)+IF(BD39=19,AO39,0)+IF(BD40=19,AO40,0)+IF(BD41=19,AO41,0)+IF(BD42=19,AO42,0)+IF(BD43=19,AO43,0)+IF(BD44=19,AO44,0)+IF(BD45=19,AO45,0)+IF(BD46=19,AO46,0)</f>
        <v>5</v>
      </c>
      <c r="BP45" s="43">
        <f>IF(BD27=19,AQ27,0)+IF(BD28=19,AQ28,0)+IF(BD29=19,AQ29,0)+IF(BD30=19,AQ30,0)+IF(BD31=19,AQ31,0)+IF(BD32=19,AQ32,0)+IF(BD33=19,AQ33,0)+IF(BD34=19,AQ34,0)+IF(BD35=19,AQ35,0)+IF(BD36=19,AQ36,0)+IF(BD37=19,AQ37,0)+IF(BD38=19,AQ38,0)+IF(BD39=19,AQ39,0)+IF(BD40=19,AQ40,0)+IF(BD41=19,AQ41,0)+IF(BD42=19,AQ42,0)+IF(BD43=19,AQ43,0)+IF(BD44=19,AQ44,0)+IF(BD45=19,AQ45,0)+IF(BD46=19,AQ46,0)</f>
        <v>8</v>
      </c>
      <c r="BQ45" s="43">
        <f>IF(BD27=19,AT27,0)+IF(BD28=19,AT28,0)+IF(BD29=19,AT29,0)+IF(BD30=19,AT30,0)+IF(BD31=19,AT31,0)+IF(BD32=19,AT32,0)+IF(BD33=19,AT33,0)+IF(BD34=19,AT34,0)+IF(BD35=19,AT35,0)+IF(BD36=19,AT36,0)+IF(BD37=19,AT37,0)+IF(BD38=19,AT38,0)+IF(BD39=19,AT39,0)+IF(BD40=19,AT40,0)+IF(BD41=19,AT41,0)+IF(BD42=19,AT42,0)+IF(BD43=19,AT43,0)+IF(BD44=19,AT44,0)+IF(BD45=19,AT45,0)+IF(BD46=19,AT46,0)</f>
        <v>105</v>
      </c>
      <c r="BR45" s="43">
        <f>IF(BD27=19,AW27,0)+IF(BD28=19,AW28,0)+IF(BD29=19,AW29,0)+IF(BD30=19,AW30,0)+IF(BD31=19,AW31,0)+IF(BD32=19,AW32,0)+IF(BD33=19,AW33,0)+IF(BD34=19,AW34,0)+IF(BD35=19,AW35,0)+IF(BD36=19,AW36,0)+IF(BD37=19,AW37,0)+IF(BD38=19,AW38,0)+IF(BD39=19,AW39,0)+IF(BD40=19,AW40,0)+IF(BD41=19,AW41,0)+IF(BD42=19,AW42,0)+IF(BD43=19,AW43,0)+IF(BD44=19,AW44,0)+IF(BD45=19,AW45,0)+IF(BD46=19,AW46,0)</f>
        <v>112</v>
      </c>
      <c r="BS45" s="44">
        <f>IF(BD27=19,AZ27,0)+IF(BD28=19,AZ28,0)+IF(BD29=19,AZ29,0)+IF(BD30=19,AZ30,0)+IF(BD31=19,AZ31,0)+IF(BD32=19,AZ32,0)+IF(BD33=19,AZ33,0)+IF(BD34=19,AZ34,0)+IF(BD35=19,AZ35,0)+IF(BD36=19,AZ36,0)+IF(BD37=19,AZ37,0)+IF(BD38=19,AZ38,0)+IF(BD39=19,AZ39,0)+IF(BD40=19,AZ40,0)+IF(BD41=19,AZ41,0)+IF(BD42=19,AZ42,0)+IF(BD43=19,AZ43,0)+IF(BD44=19,AZ44,0)+IF(BD45=19,AZ45,0)+IF(BD46=19,AZ46,0)</f>
        <v>17</v>
      </c>
    </row>
    <row r="46" spans="1:71" x14ac:dyDescent="0.15">
      <c r="A46" s="43"/>
      <c r="B46" s="43"/>
      <c r="C46" s="43"/>
      <c r="D46" s="43"/>
      <c r="E46" s="43"/>
      <c r="F46" s="43"/>
      <c r="G46" s="43"/>
      <c r="H46" s="43"/>
      <c r="I46" s="43"/>
      <c r="J46" s="44"/>
      <c r="K46" s="45" t="str">
        <f>[2]DB!K46</f>
        <v>Zico</v>
      </c>
      <c r="L46" s="43">
        <f>[2]DB!L46</f>
        <v>59</v>
      </c>
      <c r="M46" s="43">
        <f>[2]DB!N46</f>
        <v>0</v>
      </c>
      <c r="N46" s="43">
        <f>IF(OR(M46=1,Rækker!AN28="Disket",DB!V46&gt;5),1,0)</f>
        <v>0</v>
      </c>
      <c r="O46" s="43">
        <f>[2]DB!P46</f>
        <v>0</v>
      </c>
      <c r="P46" s="43">
        <f>IF(OR(O46=1,Rækker!AN28="Udmeldt"),1,0)</f>
        <v>0</v>
      </c>
      <c r="Q46" s="43">
        <f>[2]DB!S46</f>
        <v>0</v>
      </c>
      <c r="R46" s="43">
        <f>IF(Rækker!AN28="Res",1,0)</f>
        <v>0</v>
      </c>
      <c r="S46" s="43">
        <f t="shared" si="1"/>
        <v>0</v>
      </c>
      <c r="T46" s="43">
        <f>[2]DB!V46</f>
        <v>0</v>
      </c>
      <c r="U46" s="43">
        <f>IF(Rækker!AN28="MR",1,0)</f>
        <v>0</v>
      </c>
      <c r="V46" s="43">
        <f t="shared" si="2"/>
        <v>0</v>
      </c>
      <c r="W46" s="44" t="str">
        <f t="shared" si="3"/>
        <v/>
      </c>
      <c r="X46" s="45" t="str">
        <f>[2]DB!BF46</f>
        <v>Livpool</v>
      </c>
      <c r="Y46" s="43">
        <f>IF(X46=K27,L27,0)+IF(X46=K28,L28,0)+IF(X46=K29,L29,0)+IF(X46=K30,L30,0)+IF(X46=K31,L31,0)+IF(X46=K32,L32,0)+IF(X46=K33,L33,0)+IF(X46=K34,L34,0)+IF(X46=K35,L35,0)+IF(X46=K36,L36,0)+IF(X46=K37,L37,0)+IF(X46=K38,L38,0)+IF(X46=K39,L39,0)+IF(X46=K40,L40,0)+IF(X46=K41,L41,0)+IF(X46=K42,L42,0)+IF(X46=K43,L43,0)+IF(X46=K44,L44,0)+IF(X46=K45,L45,0)+IF(X46=K46,L46,0)</f>
        <v>33</v>
      </c>
      <c r="Z46" s="43">
        <f>[2]DB!BI46</f>
        <v>0</v>
      </c>
      <c r="AA46" s="43">
        <f>IF(X46=K27,N27,0)+IF(X46=K28,N28,0)+IF(X46=K29,N29,0)+IF(X46=K30,N30,0)+IF(X46=K31,N31,0)+IF(X46=K32,N32,0)+IF(X46=K33,N33,0)+IF(X46=K34,N34,0)+IF(X46=K35,N35,0)+IF(X46=K36,N36,0)+IF(X46=K37,N37,0)+IF(X46=K38,N38,0)+IF(X46=K39,N39,0)+IF(X46=K40,N40,0)+IF(X46=K41,N41,0)+IF(X46=K42,N42,0)+IF(X46=K43,N43,0)+IF(X46=K44,N44,0)+IF(X46=K45,N45,0)+IF(X46=K46,N46,0)</f>
        <v>0</v>
      </c>
      <c r="AB46" s="43">
        <f>[2]DB!BJ46</f>
        <v>0</v>
      </c>
      <c r="AC46" s="43">
        <f>IF(X46=K27,P27,0)+IF(X46=K28,P28,0)+IF(X46=K29,P29,0)+IF(X46=K30,P30,0)+IF(X46=K31,P31,0)+IF(X46=K32,P32,0)+IF(X46=K33,P33,0)+IF(X46=K34,P34,0)+IF(X46=K35,P35,0)+IF(X46=K36,P36,0)+IF(X46=K37,P37,0)+IF(X46=K38,P38,0)+IF(X46=K39,P39,0)+IF(X46=K40,P40,0)+IF(X46=K41,P41,0)+IF(X46=K42,P42,0)+IF(X46=K43,P43,0)+IF(X46=K44,P44,0)+IF(X46=K45,P45,0)+IF(X46=K46,P46,0)</f>
        <v>0</v>
      </c>
      <c r="AD46" s="43">
        <f>[2]DB!BK46</f>
        <v>0</v>
      </c>
      <c r="AE46" s="43">
        <f>IF(X46=K27,R27,0)+IF(X46=K28,R28,0)+IF(X46=K29,R29,0)+IF(X46=K30,R30,0)+IF(X46=K31,R31,0)+IF(X46=K32,R32,0)+IF(X46=K33,R33,0)+IF(X46=K34,R34,0)+IF(X46=K35,R35,0)+IF(X46=K36,R36,0)+IF(X46=K37,R37,0)+IF(X46=K38,R38,0)+IF(X46=K39,R39,0)+IF(X46=K40,R40,0)+IF(X46=K41,R41,0)+IF(X46=K42,R42,0)+IF(X46=K43,R43,0)+IF(X46=K44,R44,0)+IF(X46=K45,R45,0)+IF(X46=K46,R46,0)</f>
        <v>0</v>
      </c>
      <c r="AF46" s="43">
        <f t="shared" si="4"/>
        <v>0</v>
      </c>
      <c r="AG46" s="43">
        <f>[2]DB!BL46</f>
        <v>0</v>
      </c>
      <c r="AH46" s="43">
        <f>IF(X46=K27,U27,0)+IF(X46=K28,U28,0)+IF(X46=K29,U29,0)+IF(X46=K30,U30,0)+IF(X46=K31,U31,0)+IF(X46=K32,U32,0)+IF(X46=K33,U33,0)+IF(X46=K34,U34,0)+IF(X46=K35,U35,0)+IF(X46=K36,U36,0)+IF(X46=K37,U37,0)+IF(X46=K38,U38,0)+IF(X46=K39,U39,0)+IF(X46=K40,U40,0)+IF(X46=K41,U41,0)+IF(X46=K42,U42,0)+IF(X46=K43,U43,0)+IF(X46=K44,U44,0)+IF(X46=K45,U45,0)+IF(X46=K46,U46,0)</f>
        <v>0</v>
      </c>
      <c r="AI46" s="43">
        <f>IF(X46=K27,V27,0)+IF(X46=K28,V28,0)+IF(X46=K29,V29,0)+IF(X46=K30,V30,0)+IF(X46=K31,V31,0)+IF(X46=K32,V32,0)+IF(X46=K33,V33,0)+IF(X46=K34,V34,0)+IF(X46=K35,V35,0)+IF(X46=K36,V36,0)+IF(X46=K37,V37,0)+IF(X46=K38,V38,0)+IF(X46=K39,V39,0)+IF(X46=K40,V40,0)+IF(X46=K41,V41,0)+IF(X46=K42,V42,0)+IF(X46=K43,V43,0)+IF(X46=K44,V44,0)+IF(X46=K45,V45,0)+IF(X46=K46,V46,0)</f>
        <v>0</v>
      </c>
      <c r="AJ46" s="43">
        <f>[2]DB!BM46</f>
        <v>16</v>
      </c>
      <c r="AK46" s="43">
        <f t="shared" si="5"/>
        <v>17</v>
      </c>
      <c r="AL46" s="43">
        <f>[2]DB!BN46</f>
        <v>1</v>
      </c>
      <c r="AM46" s="43">
        <f t="shared" si="14"/>
        <v>2</v>
      </c>
      <c r="AN46" s="43">
        <f>[2]DB!BO46</f>
        <v>7</v>
      </c>
      <c r="AO46" s="43">
        <f t="shared" si="15"/>
        <v>7</v>
      </c>
      <c r="AP46" s="43">
        <f>[2]DB!BP46</f>
        <v>8</v>
      </c>
      <c r="AQ46" s="43">
        <f t="shared" si="16"/>
        <v>8</v>
      </c>
      <c r="AR46" s="43">
        <f>[2]DB!BQ46</f>
        <v>96</v>
      </c>
      <c r="AS46" s="43">
        <f>IF(X46=E17,G17,0)+IF(X46=E18,G18,0)+IF(X46=E19,G19,0)+IF(X46=E20,G20,0)+IF(X46=E21,G21,0)+IF(X46=E22,G22,0)+IF(X46=E23,G23,0)+IF(X46=E24,G24,0)+IF(X46=E25,G25,0)+IF(X46=E26,G26,0)+IF(X46=F17,H17,0)+IF(X46=F18,H18,0)+IF(X46=F19,H19,0)+IF(X46=F20,H20,0)+IF(X46=F21,H21,0)+IF(X46=F22,H22,0)+IF(X46=F23,H23,0)+IF(X46=F24,H24,0)+IF(X46=F25,H25,0)+IF(X46=F26,H26,0)</f>
        <v>8</v>
      </c>
      <c r="AT46" s="43">
        <f t="shared" si="13"/>
        <v>104</v>
      </c>
      <c r="AU46" s="43">
        <f>[2]DB!BR46</f>
        <v>108</v>
      </c>
      <c r="AV46" s="43">
        <f>IF(X46=E17,H17,0)+IF(X46=E18,H18,0)+IF(X46=E19,H19,0)+IF(X46=E20,H20,0)+IF(X46=E21,H21,0)+IF(X46=E22,H22,0)+IF(X46=E23,H23,0)+IF(X46=E24,H24,0)+IF(X46=E25,H25,0)+IF(X46=E26,H26,0)+IF(X46=F17,G17,0)+IF(X46=F18,G18,0)+IF(X46=F19,G19,0)+IF(X46=F20,G20,0)+IF(X46=F21,G21,0)+IF(X46=F22,G22,0)+IF(X46=F23,G23,0)+IF(X46=F24,G24,0)+IF(X46=F25,G25,0)+IF(X46=F26,G26,0)</f>
        <v>7</v>
      </c>
      <c r="AW46" s="43">
        <f t="shared" si="9"/>
        <v>115</v>
      </c>
      <c r="AX46" s="43">
        <f>[2]DB!BS46</f>
        <v>10</v>
      </c>
      <c r="AY46" s="43">
        <f t="shared" si="10"/>
        <v>3</v>
      </c>
      <c r="AZ46" s="43">
        <f t="shared" si="11"/>
        <v>13</v>
      </c>
      <c r="BA46" s="43">
        <f>[2]DB!BE46</f>
        <v>20</v>
      </c>
      <c r="BB46" s="43">
        <f>RANK(BC46,BC27:BC46,0)</f>
        <v>20</v>
      </c>
      <c r="BC46" s="43">
        <f t="shared" si="12"/>
        <v>140285</v>
      </c>
      <c r="BD46" s="44">
        <f>IF(BB46=BB27,IF(Y46&gt;Y27,1,0),0)+IF(BB46=BB28,IF(Y46&gt;Y28,1,0),0)+IF(BB46=BB29,IF(Y46&gt;Y29,1,0),0)+IF(BB46=BB30,IF(Y46&gt;Y30,1,0),0)+IF(BB46=BB31,IF(Y46&gt;Y31,1,0),0)+IF(BB46=BB32,IF(Y46&gt;Y32,1,0),0)+IF(BB46=BB33,IF(Y46&gt;Y33,1,0),0)+IF(BB46=BB34,IF(Y46&gt;Y34,1,0),0)+IF(BB46=BB35,IF(Y46&gt;Y35,1,0),0)+IF(BB46=BB36,IF(Y46&gt;Y36,1,0),0)+IF(BB46=BB37,IF(Y46&gt;Y37,1,0),0)+IF(BB46=BB38,IF(Y46&gt;Y38,1,0),0)+IF(BB46=BB39,IF(Y46&gt;Y39,1,0),0)+IF(BB46=BB40,IF(Y46&gt;Y40,1,0),0)+IF(BB46=BB41,IF(Y46&gt;Y41,1,0),0)+IF(BB46=BB42,IF(Y46&gt;Y42,1,0),0)+IF(BB46=BB43,IF(Y46&gt;Y43,1,0),0)+IF(BB46=BB44,IF(Y46&gt;Y44,1,0),0)+IF(BB46=BB45,IF(Y46&gt;Y45,1,0),0)+IF(BB46=BB46,IF(Y46&gt;Y46,1,0),0)+BB46</f>
        <v>20</v>
      </c>
      <c r="BE46" s="45">
        <f>IF(BD27=20,BB27,0)+IF(BD28=20,BB28,0)+IF(BD29=20,BB29,0)+IF(BD30=20,BB30,0)+IF(BD31=20,BB31,0)+IF(BD32=20,BB32,0)+IF(BD33=20,BB33,0)+IF(BD34=20,BB34,0)+IF(BD35=20,BB35,0)+IF(BD36=20,BB36,0)+IF(BD37=20,BB37,0)+IF(BD38=20,BB38,0)+IF(BD39=20,BB39,0)+IF(BD40=20,BB40,0)+IF(BD41=20,BB41,0)+IF(BD42=20,BB42,0)+IF(BD43=20,BB43,0)+IF(BD44=20,BB44,0)+IF(BD45=20,BB45,0)+IF(BD46=20,BB46,0)</f>
        <v>20</v>
      </c>
      <c r="BF46" s="43" t="str">
        <f>IF(BD27=20,X27,IF(BD28=20,X28,IF(BD29=20,X29,IF(BD30=20,X30,IF(BD31=20,X31,IF(BD32=20,X32,IF(BD33=20,X33,IF(BD34=20,X34,BG46))))))))</f>
        <v>Livpool</v>
      </c>
      <c r="BG46" s="43" t="str">
        <f>IF(BD35=20,X35,IF(BD36=20,X36,IF(BD37=20,X37,IF(BD38=20,X38,IF(BD39=20,X39,IF(BD40=20,X40,IF(BD41=20,X41,IF(BD42=20,X42,BH46))))))))</f>
        <v>Livpool</v>
      </c>
      <c r="BH46" s="43" t="str">
        <f>IF(BD43=20,X43,IF(BD44=20,X44,IF(BD45=20,X45,X46)))</f>
        <v>Livpool</v>
      </c>
      <c r="BI46" s="43">
        <f>IF(BD27=20,AA27,0)+IF(BD28=20,AA28,0)+IF(BD29=20,AA29,0)+IF(BD30=20,AA30,0)+IF(BD31=20,AA31,0)+IF(BD32=20,AA32,0)+IF(BD33=20,AA33,0)+IF(BD34=20,AA34,0)+IF(BD35=20,AA35,0)+IF(BD36=20,AA36,0)+IF(BD37=20,AA37,0)+IF(BD38=20,AA38,0)+IF(BD39=20,AA39,0)+IF(BD40=20,AA40,0)+IF(BD41=20,AA41,0)+IF(BD42=20,AA42,0)+IF(BD43=20,AA43,0)+IF(BD44=20,AA44,0)+IF(BD45=20,AA45,0)+IF(BD46=20,AA46,0)</f>
        <v>0</v>
      </c>
      <c r="BJ46" s="43">
        <f>IF(BD27=20,AC27,0)+IF(BD28=20,AC28,0)+IF(BD29=20,AC29,0)+IF(BD30=20,AC30,0)+IF(BD31=20,AC31,0)+IF(BD32=20,AC32,0)+IF(BD33=20,AC33,0)+IF(BD34=20,AC34,0)+IF(BD35=20,AC35,0)+IF(BD36=20,AC36,0)+IF(BD37=20,AC37,0)+IF(BD38=20,AC38,0)+IF(BD39=20,AC39,0)+IF(BD40=20,AC40,0)+IF(BD41=20,AC41,0)+IF(BD42=20,AC42,0)+IF(BD43=20,AC43,0)+IF(BD44=20,AC44,0)+IF(BD45=20,AC45,0)+IF(BD46=20,AC46,0)</f>
        <v>0</v>
      </c>
      <c r="BK46" s="43">
        <f>IF(BD27=20,AF27,0)+IF(BD28=20,AF28,0)+IF(BD29=20,AF29,0)+IF(BD30=20,AF30,0)+IF(BD31=20,AF31,0)+IF(BD32=20,AF32,0)+IF(BD33=20,AF33,0)+IF(BD34=20,AF34,0)+IF(BD35=20,AF35,0)+IF(BD36=20,AF36,0)+IF(BD37=20,AF37,0)+IF(BD38=20,AF38,0)+IF(BD39=20,AF39,0)+IF(BD40=20,AF40,0)+IF(BD41=20,AF41,0)+IF(BD42=20,AF42,0)+IF(BD43=20,AF43,0)+IF(BD44=20,AF44,0)+IF(BD45=20,AF45,0)+IF(BD46=20,AF46,0)</f>
        <v>0</v>
      </c>
      <c r="BL46" s="43">
        <f>IF(BD27=20,AI27,0)+IF(BD28=20,AI28,0)+IF(BD29=20,AI29,0)+IF(BD30=20,AI30,0)+IF(BD31=20,AI31,0)+IF(BD32=20,AI32,0)+IF(BD33=20,AI33,0)+IF(BD34=20,AI34,0)+IF(BD35=20,AI35,0)+IF(BD36=20,AI36,0)+IF(BD37=20,AI37,0)+IF(BD38=20,AI38,0)+IF(BD39=20,AI39,0)+IF(BD40=20,AI40,0)+IF(BD41=20,AI41,0)+IF(BD42=20,AI42,0)+IF(BD43=20,AI43,0)+IF(BD44=20,AI44,0)+IF(BD45=20,AI45,0)+IF(BD46=20,AI46,0)</f>
        <v>0</v>
      </c>
      <c r="BM46" s="43">
        <f>IF(BD27=20,AK27,0)+IF(BD28=20,AK28,0)+IF(BD29=20,AK29,0)+IF(BD30=20,AK30,0)+IF(BD31=20,AK31,0)+IF(BD32=20,AK32,0)+IF(BD33=20,AK33,0)+IF(BD34=20,AK34,0)+IF(BD35=20,AK35,0)+IF(BD36=20,AK36,0)+IF(BD37=20,AK37,0)+IF(BD38=20,AK38,0)+IF(BD39=20,AK39,0)+IF(BD40=20,AK40,0)+IF(BD41=20,AK41,0)+IF(BD42=20,AK42,0)+IF(BD43=20,AK43,0)+IF(BD44=20,AK44,0)+IF(BD45=20,AK45,0)+IF(BD46=20,AK46,0)</f>
        <v>17</v>
      </c>
      <c r="BN46" s="43">
        <f>IF(BD27=20,AM27,0)+IF(BD28=20,AM28,0)+IF(BD29=20,AM29,0)+IF(BD30=20,AM30,0)+IF(BD31=20,AM31,0)+IF(BD32=20,AM32,0)+IF(BD33=20,AM33,0)+IF(BD34=20,AM34,0)+IF(BD35=20,AM35,0)+IF(BD36=20,AM36,0)+IF(BD37=20,AM37,0)+IF(BD38=20,AM38,0)+IF(BD39=20,AM39,0)+IF(BD40=20,AM40,0)+IF(BD41=20,AM41,0)+IF(BD42=20,AM42,0)+IF(BD43=20,AM43,0)+IF(BD44=20,AM44,0)+IF(BD45=20,AM45,0)+IF(BD46=20,AM46,0)</f>
        <v>2</v>
      </c>
      <c r="BO46" s="43">
        <f>IF(BD27=20,AO27,0)+IF(BD28=20,AO28,0)+IF(BD29=20,AO29,0)+IF(BD30=20,AO30,0)+IF(BD31=20,AO31,0)+IF(BD32=20,AO32,0)+IF(BD33=20,AO33,0)+IF(BD34=20,AO34,0)+IF(BD35=20,AO35,0)+IF(BD36=20,AO36,0)+IF(BD37=20,AO37,0)+IF(BD38=20,AO38,0)+IF(BD39=20,AO39,0)+IF(BD40=20,AO40,0)+IF(BD41=20,AO41,0)+IF(BD42=20,AO42,0)+IF(BD43=20,AO43,0)+IF(BD44=20,AO44,0)+IF(BD45=20,AO45,0)+IF(BD46=20,AO46,0)</f>
        <v>7</v>
      </c>
      <c r="BP46" s="43">
        <f>IF(BD27=20,AQ27,0)+IF(BD28=20,AQ28,0)+IF(BD29=20,AQ29,0)+IF(BD30=20,AQ30,0)+IF(BD31=20,AQ31,0)+IF(BD32=20,AQ32,0)+IF(BD33=20,AQ33,0)+IF(BD34=20,AQ34,0)+IF(BD35=20,AQ35,0)+IF(BD36=20,AQ36,0)+IF(BD37=20,AQ37,0)+IF(BD38=20,AQ38,0)+IF(BD39=20,AQ39,0)+IF(BD40=20,AQ40,0)+IF(BD41=20,AQ41,0)+IF(BD42=20,AQ42,0)+IF(BD43=20,AQ43,0)+IF(BD44=20,AQ44,0)+IF(BD45=20,AQ45,0)+IF(BD46=20,AQ46,0)</f>
        <v>8</v>
      </c>
      <c r="BQ46" s="43">
        <f>IF(BD27=20,AT27,0)+IF(BD28=20,AT28,0)+IF(BD29=20,AT29,0)+IF(BD30=20,AT30,0)+IF(BD31=20,AT31,0)+IF(BD32=20,AT32,0)+IF(BD33=20,AT33,0)+IF(BD34=20,AT34,0)+IF(BD35=20,AT35,0)+IF(BD36=20,AT36,0)+IF(BD37=20,AT37,0)+IF(BD38=20,AT38,0)+IF(BD39=20,AT39,0)+IF(BD40=20,AT40,0)+IF(BD41=20,AT41,0)+IF(BD42=20,AT42,0)+IF(BD43=20,AT43,0)+IF(BD44=20,AT44,0)+IF(BD45=20,AT45,0)+IF(BD46=20,AT46,0)</f>
        <v>104</v>
      </c>
      <c r="BR46" s="43">
        <f>IF(BD27=20,AW27,0)+IF(BD28=20,AW28,0)+IF(BD29=20,AW29,0)+IF(BD30=20,AW30,0)+IF(BD31=20,AW31,0)+IF(BD32=20,AW32,0)+IF(BD33=20,AW33,0)+IF(BD34=20,AW34,0)+IF(BD35=20,AW35,0)+IF(BD36=20,AW36,0)+IF(BD37=20,AW37,0)+IF(BD38=20,AW38,0)+IF(BD39=20,AW39,0)+IF(BD40=20,AW40,0)+IF(BD41=20,AW41,0)+IF(BD42=20,AW42,0)+IF(BD43=20,AW43,0)+IF(BD44=20,AW44,0)+IF(BD45=20,AW45,0)+IF(BD46=20,AW46,0)</f>
        <v>115</v>
      </c>
      <c r="BS46" s="44">
        <f>IF(BD27=20,AZ27,0)+IF(BD28=20,AZ28,0)+IF(BD29=20,AZ29,0)+IF(BD30=20,AZ30,0)+IF(BD31=20,AZ31,0)+IF(BD32=20,AZ32,0)+IF(BD33=20,AZ33,0)+IF(BD34=20,AZ34,0)+IF(BD35=20,AZ35,0)+IF(BD36=20,AZ36,0)+IF(BD37=20,AZ37,0)+IF(BD38=20,AZ38,0)+IF(BD39=20,AZ39,0)+IF(BD40=20,AZ40,0)+IF(BD41=20,AZ41,0)+IF(BD42=20,AZ42,0)+IF(BD43=20,AZ43,0)+IF(BD44=20,AZ44,0)+IF(BD45=20,AZ45,0)+IF(BD46=20,AZ46,0)</f>
        <v>13</v>
      </c>
    </row>
    <row r="47" spans="1:71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4"/>
      <c r="K47" s="45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3"/>
      <c r="AA47" s="46"/>
      <c r="AB47" s="43"/>
      <c r="AC47" s="46"/>
      <c r="AD47" s="43"/>
      <c r="AE47" s="46"/>
      <c r="AF47" s="43"/>
      <c r="AG47" s="43"/>
      <c r="AH47" s="46"/>
      <c r="AI47" s="46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4"/>
      <c r="BE47" s="45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4"/>
    </row>
    <row r="48" spans="1:71" x14ac:dyDescent="0.15">
      <c r="A48" s="43"/>
      <c r="B48" s="43"/>
      <c r="C48" s="43"/>
      <c r="D48" s="43"/>
      <c r="E48" s="43"/>
      <c r="F48" s="43"/>
      <c r="G48" s="43"/>
      <c r="H48" s="43"/>
      <c r="I48" s="43"/>
      <c r="J48" s="44"/>
      <c r="K48" s="45" t="str">
        <f>[2]DB!K48</f>
        <v>Anfield</v>
      </c>
      <c r="L48" s="43">
        <f>[2]DB!L48</f>
        <v>3</v>
      </c>
      <c r="M48" s="43">
        <f>[2]DB!N48</f>
        <v>0</v>
      </c>
      <c r="N48" s="43">
        <f>IF(OR(M48=1,Rækker!B49="Disket",DB!V48&gt;5),1,0)</f>
        <v>0</v>
      </c>
      <c r="O48" s="43">
        <f>[2]DB!P48</f>
        <v>0</v>
      </c>
      <c r="P48" s="43">
        <f>IF(OR(O48=1,Rækker!B49="Udmeldt"),1,0)</f>
        <v>0</v>
      </c>
      <c r="Q48" s="43">
        <f>[2]DB!S48</f>
        <v>0</v>
      </c>
      <c r="R48" s="43">
        <f>IF(Rækker!B49="Res",1,0)</f>
        <v>0</v>
      </c>
      <c r="S48" s="43">
        <f t="shared" si="1"/>
        <v>0</v>
      </c>
      <c r="T48" s="43">
        <f>[2]DB!V48</f>
        <v>0</v>
      </c>
      <c r="U48" s="43">
        <f>IF(Rækker!B49="MR",1,0)</f>
        <v>0</v>
      </c>
      <c r="V48" s="43">
        <f t="shared" si="2"/>
        <v>0</v>
      </c>
      <c r="W48" s="44" t="str">
        <f t="shared" si="3"/>
        <v/>
      </c>
      <c r="X48" s="45" t="str">
        <f>[2]DB!BF48</f>
        <v>LPHJ</v>
      </c>
      <c r="Y48" s="43">
        <f>IF(X48=K48,L48,0)+IF(X48=K49,L49,0)+IF(X48=K50,L50,0)+IF(X48=K51,L51,0)+IF(X48=K52,L52,0)+IF(X48=K53,L53,0)+IF(X48=K54,L54,0)+IF(X48=K55,L55,0)+IF(X48=K56,L56,0)+IF(X48=K57,L57,0)+IF(X48=K58,L58,0)+IF(X48=K59,L59,0)+IF(X48=K60,L60,0)+IF(X48=K61,L61,0)+IF(X48=K62,L62,0)+IF(X48=K63,L63,0)+IF(X48=K64,L64,0)+IF(X48=K65,L65,0)+IF(X48=K66,L66,0)+IF(X48=K67,L67,0)</f>
        <v>34</v>
      </c>
      <c r="Z48" s="43">
        <f>[2]DB!BI48</f>
        <v>0</v>
      </c>
      <c r="AA48" s="43">
        <f>IF(X48=K48,N48,0)+IF(X48=K49,N49,0)+IF(X48=K50,N50,0)+IF(X48=K51,N51,0)+IF(X48=K52,N52,0)+IF(X48=K53,N53,0)+IF(X48=K54,N54,0)+IF(X48=K55,N55,0)+IF(X48=K56,N56,0)+IF(X48=K57,N57,0)+IF(X48=K58,N58,0)+IF(X48=K59,N59,0)+IF(X48=K60,N60,0)+IF(X48=K61,N61,0)+IF(X48=K62,N62,0)+IF(X48=K63,N63,0)+IF(X48=K64,N64,0)+IF(X48=K65,N65,0)+IF(X48=K66,N66,0)+IF(X48=K67,N67,0)</f>
        <v>0</v>
      </c>
      <c r="AB48" s="43">
        <f>[2]DB!BJ48</f>
        <v>0</v>
      </c>
      <c r="AC48" s="43">
        <f>IF(X48=K48,P48,0)+IF(X48=K49,P49,0)+IF(X48=K50,P50,0)+IF(X48=K51,P51,0)+IF(X48=K52,P52,0)+IF(X48=K53,P53,0)+IF(X48=K54,P54,0)+IF(X48=K55,P55,0)+IF(X48=K56,P56,0)+IF(X48=K57,P57,0)+IF(X48=K58,P58,0)+IF(X48=K59,P59,0)+IF(X48=K60,P60,0)+IF(X48=K61,P61,0)+IF(X48=K62,P62,0)+IF(X48=K63,P63,0)+IF(X48=K64,P64,0)+IF(X48=K65,P65,0)+IF(X48=K66,P66,0)+IF(X48=K67,P67,0)</f>
        <v>0</v>
      </c>
      <c r="AD48" s="43">
        <f>IF(X48=K48,Q48,0)+IF(X48=K49,Q49,0)+IF(X48=K50,Q50,0)+IF(X48=K51,Q51,0)+IF(X48=K52,Q52,0)+IF(X48=K53,Q53,0)+IF(X48=K54,Q54,0)+IF(X48=K55,Q55,0)+IF(X48=K56,Q56,0)+IF(X48=K57,Q57,0)+IF(X48=K58,Q58,0)+IF(X48=K59,Q59,0)+IF(X48=K60,Q60,0)+IF(X48=K61,Q61,0)+IF(X48=K62,Q62,0)+IF(X48=K63,Q63,0)+IF(X48=K64,Q64,0)+IF(X48=K65,Q65,0)+IF(X48=K66,Q66,0)+IF(X48=K67,Q67,0)</f>
        <v>0</v>
      </c>
      <c r="AE48" s="43">
        <f>IF(X48=K48,R48,0)+IF(X48=K49,R49,0)+IF(X48=K50,R50,0)+IF(X48=K51,R51,0)+IF(X48=K52,R52,0)+IF(X48=K53,R53,0)+IF(X48=K54,R54,0)+IF(X48=K55,R55,0)+IF(X48=K56,R56,0)+IF(X48=K57,R57,0)+IF(X48=K58,R58,0)+IF(X48=K59,R59,0)+IF(X48=K60,R60,0)+IF(X48=K61,R61,0)+IF(X48=K62,R62,0)+IF(X48=K63,R63,0)+IF(X48=K64,R64,0)+IF(X48=K65,R65,0)+IF(X48=K66,R66,0)+IF(X48=K67,R67,0)</f>
        <v>0</v>
      </c>
      <c r="AF48" s="43">
        <f t="shared" si="4"/>
        <v>0</v>
      </c>
      <c r="AG48" s="43">
        <f>IF(X48=K48,T48,0)+IF(X48=K49,T49,0)+IF(X48=K50,T50,0)+IF(X48=K51,T51,0)+IF(X48=K52,T52,0)+IF(X48=K53,T53,0)+IF(X48=K54,T54,0)+IF(X48=K55,T55,0)+IF(X48=K56,T56,0)+IF(X48=K57,T57,0)+IF(X48=K58,T58,0)+IF(X48=K59,T59,0)+IF(X48=K60,T60,0)+IF(X48=K61,T61,0)+IF(X48=K62,T62,0)+IF(X48=K63,T63,0)+IF(X48=K64,T64,0)+IF(X48=K65,T65,0)+IF(X48=K66,T66,0)+IF(X48=K67,T67,0)</f>
        <v>0</v>
      </c>
      <c r="AH48" s="43">
        <f>IF(X48=K48,U48,0)+IF(X48=K49,U49,0)+IF(X48=K50,U50,0)+IF(X48=K51,U51,0)+IF(X48=K52,U52,0)+IF(X48=K53,U53,0)+IF(X48=K54,U54,0)+IF(X48=K55,U55,0)+IF(X48=K56,U56,0)+IF(X48=K57,U57,0)+IF(X48=K58,U58,0)+IF(X48=K59,U59,0)+IF(X48=K60,U60,0)+IF(X48=K61,U61,0)+IF(X48=K62,U62,0)+IF(X48=K63,U63,0)+IF(X48=K64,U64,0)+IF(X48=K65,U65,0)+IF(X48=K66,U66,0)+IF(X48=K67,U67,0)</f>
        <v>0</v>
      </c>
      <c r="AI48" s="43">
        <f>IF(X48=K48,V48,0)+IF(X48=K49,V49,0)+IF(X48=K50,V50,0)+IF(X48=K51,V51,0)+IF(X48=K52,V52,0)+IF(X48=K53,V53,0)+IF(X48=K54,V54,0)+IF(X48=K55,V55,0)+IF(X48=K56,V56,0)+IF(X48=K57,V57,0)+IF(X48=K58,V58,0)+IF(X48=K59,V59,0)+IF(X48=K60,V60,0)+IF(X48=K61,V61,0)+IF(X48=K62,V62,0)+IF(X48=K63,V63,0)+IF(X48=K64,V64,0)+IF(X48=K65,V65,0)+IF(X48=K66,V66,0)+IF(X48=K67,V67,0)</f>
        <v>0</v>
      </c>
      <c r="AJ48" s="43">
        <f>[2]DB!BM48</f>
        <v>16</v>
      </c>
      <c r="AK48" s="43">
        <f t="shared" si="5"/>
        <v>17</v>
      </c>
      <c r="AL48" s="43">
        <f>[2]DB!BN48</f>
        <v>9</v>
      </c>
      <c r="AM48" s="43">
        <f>IF(OR(AA48=1,AC48=1),0,IF(AG48=1,AL48,IF(AS48&gt;AV48,AL48+1,AL48)))</f>
        <v>9</v>
      </c>
      <c r="AN48" s="43">
        <f>[2]DB!BO48</f>
        <v>3</v>
      </c>
      <c r="AO48" s="43">
        <f>IF(OR(AA48=1,AC48=1),0,IF(AG48=1,AN48,IF(AS48=AV48,AN48+1,AN48)))</f>
        <v>3</v>
      </c>
      <c r="AP48" s="43">
        <f>[2]DB!BP48</f>
        <v>4</v>
      </c>
      <c r="AQ48" s="43">
        <f>IF(OR(AA48=1,AC48=1),0,IF(AG48=1,AP48+1,IF(AS48&lt;AV48,AP48+1,AP48)))</f>
        <v>5</v>
      </c>
      <c r="AR48" s="43">
        <f>[2]DB!BQ48</f>
        <v>108</v>
      </c>
      <c r="AS48" s="43">
        <f>IF(X48=E28,G28,0)+IF(X48=E29,G29,0)+IF(X48=E30,G30,0)+IF(X48=E31,G31,0)+IF(X48=E32,G32,0)+IF(X48=E33,G33,0)+IF(X48=E34,G34,0)+IF(X48=E35,G35,0)+IF(X48=E36,G36,0)+IF(X48=E37,G37,0)+IF(X48=F28,H28,0)+IF(X48=F29,H29,0)+IF(X48=F30,H30,0)+IF(X48=F31,H31,0)+IF(X48=F32,H32,0)+IF(X48=F33,H33,0)+IF(X48=F34,H34,0)+IF(X48=F35,H35,0)+IF(X48=F36,H36,0)+IF(X48=F37,H37,0)</f>
        <v>6</v>
      </c>
      <c r="AT48" s="43">
        <f t="shared" ref="AT48:AT67" si="17">IF(OR(AA48=1,AC48=1),0,IF(AH48=1,AR48,AR48+AS48))</f>
        <v>114</v>
      </c>
      <c r="AU48" s="43">
        <f>[2]DB!BR48</f>
        <v>104</v>
      </c>
      <c r="AV48" s="43">
        <f>IF(X48=E28,H28,0)+IF(X48=E29,H29,0)+IF(X48=E30,H30,0)+IF(X48=E31,H31,0)+IF(X48=E32,H32,0)+IF(X48=E33,H33,0)+IF(X48=E34,H34,0)+IF(X48=E35,H35,0)+IF(X48=E36,H36,0)+IF(X48=E37,H37,0)+IF(X48=F28,G28,0)+IF(X48=F29,G29,0)+IF(X48=F30,G30,0)+IF(X48=F31,G31,0)+IF(X48=F32,G32,0)+IF(X48=F33,G33,0)+IF(X48=F34,G34,0)+IF(X48=F35,G35,0)+IF(X48=F36,G36,0)+IF(X48=F37,G37,0)</f>
        <v>7</v>
      </c>
      <c r="AW48" s="43">
        <f t="shared" si="9"/>
        <v>111</v>
      </c>
      <c r="AX48" s="43">
        <f>[2]DB!BS48</f>
        <v>30</v>
      </c>
      <c r="AY48" s="43">
        <f t="shared" si="10"/>
        <v>0</v>
      </c>
      <c r="AZ48" s="43">
        <f t="shared" si="11"/>
        <v>30</v>
      </c>
      <c r="BA48" s="43">
        <f>[2]DB!BE48</f>
        <v>1</v>
      </c>
      <c r="BB48" s="43">
        <f>RANK(BC48,BC48:BC67,0)</f>
        <v>2</v>
      </c>
      <c r="BC48" s="43">
        <f t="shared" si="12"/>
        <v>311289</v>
      </c>
      <c r="BD48" s="44">
        <f>IF(BB48=BB48,IF(Y48&gt;Y48,1,0),0)+IF(BB48=BB49,IF(Y48&gt;Y49,1,0),0)+IF(BB48=BB50,IF(Y48&gt;Y50,1,0),0)+IF(BB48=BB51,IF(Y48&gt;Y51,1,0),0)+IF(BB48=BB52,IF(Y48&gt;Y52,1,0),0)+IF(BB48=BB53,IF(Y48&gt;Y53,1,0),0)+IF(BB48=BB54,IF(Y48&gt;Y54,1,0),0)+IF(BB48=BB55,IF(Y48&gt;Y55,1,0),0)+IF(BB48=BB56,IF(Y48&gt;Y56,1,0),0)+IF(BB48=BB57,IF(Y48&gt;Y57,1,0),0)+IF(BB48=BB58,IF(Y48&gt;Y58,1,0),0)+IF(BB48=BB59,IF(Y48&gt;Y59,1,0),0)+IF(BB48=BB60,IF(Y48&gt;Y60,1,0),0)+IF(BB48=BB61,IF(Y48&gt;Y61,1,0),0)+IF(BB48=BB62,IF(Y48&gt;Y62,1,0),0)+IF(BB48=BB63,IF(Y48&gt;Y63,1,0),0)+IF(BB48=BB64,IF(Y48&gt;Y64,1,0),0)+IF(BB48=BB65,IF(Y48&gt;Y65,1,0),0)+IF(BB48=BB66,IF(Y48&gt;Y66,1,0),0)+IF(BB48=BB67,IF(Y48&gt;Y67,1,0),0)+BB48</f>
        <v>2</v>
      </c>
      <c r="BE48" s="45">
        <f>IF(BD48=1,BB48,0)+IF(BD49=1,BB49,0)+IF(BD50=1,BB50,0)+IF(BD51=1,BB51,0)+IF(BD52=1,BB52,0)+IF(BD53=1,BB53,0)+IF(BD54=1,BB54,0)+IF(BD55=1,BB55,0)+IF(BD56=1,BB56,0)+IF(BD57=1,BB57,0)+IF(BD58=1,BB58,0)+IF(BD59=1,BB59,0)+IF(BD60=1,BB60,0)+IF(BD61=1,BB61,0)+IF(BD62=1,BB62,0)+IF(BD63=1,BB63,0)+IF(BD64=1,BB64,0)+IF(BD65=1,BB65,0)+IF(BD66=1,BB66,0)+IF(BD67=1,BB67,0)</f>
        <v>1</v>
      </c>
      <c r="BF48" s="43" t="str">
        <f>IF(BD48=1,X48,IF(BD49=1,X49,IF(BD50=1,X50,IF(BD51=1,X51,IF(BD52=1,X52,IF(BD53=1,X53,IF(BD54=1,X54,IF(BD55=1,X55,BG48))))))))</f>
        <v>Mauer</v>
      </c>
      <c r="BG48" s="43" t="str">
        <f>IF(BD56=1,X56,IF(BD57=1,X57,IF(BD58=1,X58,IF(BD59=1,X59,IF(BD60=1,X60,IF(BD61=1,X61,IF(BD62=1,X62,IF(BD63=1,X63,BH48))))))))</f>
        <v>Anfield</v>
      </c>
      <c r="BH48" s="43" t="str">
        <f>IF(BD64=1,X64,IF(BD65=1,X65,IF(BD66=1,X66,X67)))</f>
        <v>Anfield</v>
      </c>
      <c r="BI48" s="43">
        <f>IF(BD48=1,AA48,0)+IF(BD49=1,AA49,0)+IF(BD50=1,AA50,0)+IF(BD51=1,AA51,0)+IF(BD52=1,AA52,0)+IF(BD53=1,AA53,0)+IF(BD54=1,AA54,0)+IF(BD55=1,AA55,0)+IF(BD56=1,AA56,0)+IF(BD57=1,AA57,0)+IF(BD58=1,AA58,0)+IF(BD59=1,AA59,0)+IF(BD60=1,AA60,0)+IF(BD61=1,AA61,0)+IF(BD62=1,AA62,0)+IF(BD63=1,AA63,0)+IF(BD64=1,AA64,0)+IF(BD65=1,AA65,0)+IF(BD66=1,AA66,0)+IF(BD67=1,AA67,0)</f>
        <v>0</v>
      </c>
      <c r="BJ48" s="43">
        <f>IF(BD48=1,AC48,0)+IF(BD49=1,AC49,0)+IF(BD50=1,AC50,0)+IF(BD51=1,AC51,0)+IF(BD52=1,AC52,0)+IF(BD53=1,AC53,0)+IF(BD54=1,AC54,0)+IF(BD55=1,AC55,0)+IF(BD56=1,AC56,0)+IF(BD57=1,AC57,0)+IF(BD58=1,AC58,0)+IF(BD59=1,AC59,0)+IF(BD60=1,AC60,0)+IF(BD61=1,AC61,0)+IF(BD62=1,AC62,0)+IF(BD63=1,AC63,0)+IF(BD64=1,AC64,0)+IF(BD65=1,AC65,0)+IF(BD66=1,AC66,0)+IF(BD67=1,AC67,0)</f>
        <v>0</v>
      </c>
      <c r="BK48" s="43">
        <f>IF(BD48=1,AF48,0)+IF(BD49=1,AF49,0)+IF(BD50=1,AF50,0)+IF(BD51=1,AF51,0)+IF(BD52=1,AF52,0)+IF(BD53=1,AF53,0)+IF(BD54=1,AF54,0)+IF(BD55=1,AF55,0)+IF(BD56=1,AF56,0)+IF(BD57=1,AF57,0)+IF(BD58=1,AF58,0)+IF(BD59=1,AF59,0)+IF(BD60=1,AF60,0)+IF(BD61=1,AF61,0)+IF(BD62=1,AF62,0)+IF(BD63=1,AF63,0)+IF(BD64=1,AF64,0)+IF(BD65=1,AF65,0)+IF(BD66=1,AF66,0)+IF(BD67=1,AF67,0)</f>
        <v>0</v>
      </c>
      <c r="BL48" s="43">
        <f>IF(BD48=1,AI48,0)+IF(BD49=1,AI49,0)+IF(BD50=1,AI50,0)+IF(BD51=1,AI51,0)+IF(BD52=1,AI52,0)+IF(BD53=1,AI53,0)+IF(BD54=1,AI54,0)+IF(BD55=1,AI55,0)+IF(BD56=1,AI56,0)+IF(BD57=1,AI57,0)+IF(BD58=1,AI58,0)+IF(BD59=1,AI59,0)+IF(BD60=1,AI60,0)+IF(BD61=1,AI61,0)+IF(BD62=1,AI62,0)+IF(BD63=1,AI63,0)+IF(BD64=1,AI64,0)+IF(BD65=1,AI65,0)+IF(BD66=1,AI66,0)+IF(BD67=1,AI67,0)</f>
        <v>0</v>
      </c>
      <c r="BM48" s="43">
        <f>IF(BD48=1,AK48,0)+IF(BD49=1,AK49,0)+IF(BD50=1,AK50,0)+IF(BD51=1,AK51,0)+IF(BD52=1,AK52,0)+IF(BD53=1,AK53,0)+IF(BD54=1,AK54,0)+IF(BD55=1,AK55,0)+IF(BD56=1,AK56,0)+IF(BD57=1,AK57,0)+IF(BD58=1,AK58,0)+IF(BD59=1,AK59,0)+IF(BD60=1,AK60,0)+IF(BD61=1,AK61,0)+IF(BD62=1,AK62,0)+IF(BD63=1,AK63,0)+IF(BD64=1,AK64,0)+IF(BD65=1,AK65,0)+IF(BD66=1,AK66,0)+IF(BD67=1,AK67,0)</f>
        <v>17</v>
      </c>
      <c r="BN48" s="43">
        <f>IF(BD48=1,AM48,0)+IF(BD49=1,AM49,0)+IF(BD50=1,AM50,0)+IF(BD51=1,AM51,0)+IF(BD52=1,AM52,0)+IF(BD53=1,AM53,0)+IF(BD54=1,AM54,0)+IF(BD55=1,AM55,0)+IF(BD56=1,AM56,0)+IF(BD57=1,AM57,0)+IF(BD58=1,AM58,0)+IF(BD59=1,AM59,0)+IF(BD60=1,AM60,0)+IF(BD61=1,AM61,0)+IF(BD62=1,AM62,0)+IF(BD63=1,AM63,0)+IF(BD64=1,AM64,0)+IF(BD65=1,AM65,0)+IF(BD66=1,AM66,0)+IF(BD67=1,AM67,0)</f>
        <v>9</v>
      </c>
      <c r="BO48" s="43">
        <f>IF(BD48=1,AO48,0)+IF(BD49=1,AO49,0)+IF(BD50=1,AO50,0)+IF(BD51=1,AO51,0)+IF(BD52=1,AO52,0)+IF(BD53=1,AO53,0)+IF(BD54=1,AO54,0)+IF(BD55=1,AO55,0)+IF(BD56=1,AO56,0)+IF(BD57=1,AO57,0)+IF(BD58=1,AO58,0)+IF(BD59=1,AO59,0)+IF(BD60=1,AO60,0)+IF(BD61=1,AO61,0)+IF(BD62=1,AO62,0)+IF(BD63=1,AO63,0)+IF(BD64=1,AO64,0)+IF(BD65=1,AO65,0)+IF(BD66=1,AO66,0)+IF(BD67=1,AO67,0)</f>
        <v>5</v>
      </c>
      <c r="BP48" s="43">
        <f>IF(BD48=1,AQ48,0)+IF(BD49=1,AQ49,0)+IF(BD50=1,AQ50,0)+IF(BD51=1,AQ51,0)+IF(BD52=1,AQ52,0)+IF(BD53=1,AQ53,0)+IF(BD54=1,AQ54,0)+IF(BD55=1,AQ55,0)+IF(BD56=1,AQ56,0)+IF(BD57=1,AQ57,0)+IF(BD58=1,AQ58,0)+IF(BD59=1,AQ59,0)+IF(BD60=1,AQ60,0)+IF(BD61=1,AQ61,0)+IF(BD62=1,AQ62,0)+IF(BD63=1,AQ63,0)+IF(BD64=1,AQ64,0)+IF(BD65=1,AQ65,0)+IF(BD66=1,AQ66,0)+IF(BD67=1,AQ67,0)</f>
        <v>3</v>
      </c>
      <c r="BQ48" s="43">
        <f>IF(BD48=1,AT48,0)+IF(BD49=1,AT49,0)+IF(BD50=1,AT50,0)+IF(BD51=1,AT51,0)+IF(BD52=1,AT52,0)+IF(BD53=1,AT53,0)+IF(BD54=1,AT54,0)+IF(BD55=1,AT55,0)+IF(BD56=1,AT56,0)+IF(BD57=1,AT57,0)+IF(BD58=1,AT58,0)+IF(BD59=1,AT59,0)+IF(BD60=1,AT60,0)+IF(BD61=1,AT61,0)+IF(BD62=1,AT62,0)+IF(BD63=1,AT63,0)+IF(BD64=1,AT64,0)+IF(BD65=1,AT65,0)+IF(BD66=1,AT66,0)+IF(BD67=1,AT67,0)</f>
        <v>110</v>
      </c>
      <c r="BR48" s="43">
        <f>IF(BD48=1,AW48,0)+IF(BD49=1,AW49,0)+IF(BD50=1,AW50,0)+IF(BD51=1,AW51,0)+IF(BD52=1,AW52,0)+IF(BD53=1,AW53,0)+IF(BD54=1,AW54,0)+IF(BD55=1,AW55,0)+IF(BD56=1,AW56,0)+IF(BD57=1,AW57,0)+IF(BD58=1,AW58,0)+IF(BD59=1,AW59,0)+IF(BD60=1,AW60,0)+IF(BD61=1,AW61,0)+IF(BD62=1,AW62,0)+IF(BD63=1,AW63,0)+IF(BD64=1,AW64,0)+IF(BD65=1,AW65,0)+IF(BD66=1,AW66,0)+IF(BD67=1,AW67,0)</f>
        <v>103</v>
      </c>
      <c r="BS48" s="44">
        <f>IF(BD48=1,AZ48,0)+IF(BD49=1,AZ49,0)+IF(BD50=1,AZ50,0)+IF(BD51=1,AZ51,0)+IF(BD52=1,AZ52,0)+IF(BD53=1,AZ53,0)+IF(BD54=1,AZ54,0)+IF(BD55=1,AZ55,0)+IF(BD56=1,AZ56,0)+IF(BD57=1,AZ57,0)+IF(BD58=1,AZ58,0)+IF(BD59=1,AZ59,0)+IF(BD60=1,AZ60,0)+IF(BD61=1,AZ61,0)+IF(BD62=1,AZ62,0)+IF(BD63=1,AZ63,0)+IF(BD64=1,AZ64,0)+IF(BD65=1,AZ65,0)+IF(BD66=1,AZ66,0)+IF(BD67=1,AZ67,0)</f>
        <v>32</v>
      </c>
    </row>
    <row r="49" spans="1:71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4"/>
      <c r="K49" s="45" t="str">
        <f>[2]DB!K49</f>
        <v>brula</v>
      </c>
      <c r="L49" s="43">
        <f>[2]DB!L49</f>
        <v>6</v>
      </c>
      <c r="M49" s="43">
        <f>[2]DB!N49</f>
        <v>0</v>
      </c>
      <c r="N49" s="43">
        <f>IF(OR(M49=1,Rækker!D49="Disket",DB!V49&gt;5),1,0)</f>
        <v>0</v>
      </c>
      <c r="O49" s="43">
        <f>[2]DB!P49</f>
        <v>0</v>
      </c>
      <c r="P49" s="43">
        <f>IF(OR(O49=1,Rækker!D49="Udmeldt"),1,0)</f>
        <v>0</v>
      </c>
      <c r="Q49" s="43">
        <f>[2]DB!S49</f>
        <v>0</v>
      </c>
      <c r="R49" s="43">
        <f>IF(Rækker!D49="Res",1,0)</f>
        <v>0</v>
      </c>
      <c r="S49" s="43">
        <f t="shared" si="1"/>
        <v>0</v>
      </c>
      <c r="T49" s="43">
        <f>[2]DB!V49</f>
        <v>0</v>
      </c>
      <c r="U49" s="43">
        <f>IF(Rækker!D49="MR",1,0)</f>
        <v>0</v>
      </c>
      <c r="V49" s="43">
        <f t="shared" si="2"/>
        <v>0</v>
      </c>
      <c r="W49" s="44" t="str">
        <f t="shared" si="3"/>
        <v/>
      </c>
      <c r="X49" s="45" t="str">
        <f>[2]DB!BF49</f>
        <v>Sergio</v>
      </c>
      <c r="Y49" s="43">
        <f>IF(X49=K48,L48,0)+IF(X49=K49,L49,0)+IF(X49=K50,L50,0)+IF(X49=K51,L51,0)+IF(X49=K52,L52,0)+IF(X49=K53,L53,0)+IF(X49=K54,L54,0)+IF(X49=K55,L55,0)+IF(X49=K56,L56,0)+IF(X49=K57,L57,0)+IF(X49=K58,L58,0)+IF(X49=K59,L59,0)+IF(X49=K60,L60,0)+IF(X49=K61,L61,0)+IF(X49=K62,L62,0)+IF(X49=K63,L63,0)+IF(X49=K64,L64,0)+IF(X49=K65,L65,0)+IF(X49=K66,L66,0)+IF(X49=K67,L67,0)</f>
        <v>51</v>
      </c>
      <c r="Z49" s="43">
        <f>[2]DB!BI49</f>
        <v>0</v>
      </c>
      <c r="AA49" s="43">
        <f>IF(X49=K48,N48,0)+IF(X49=K49,N49,0)+IF(X49=K50,N50,0)+IF(X49=K51,N51,0)+IF(X49=K52,N52,0)+IF(X49=K53,N53,0)+IF(X49=K54,N54,0)+IF(X49=K55,N55,0)+IF(X49=K56,N56,0)+IF(X49=K57,N57,0)+IF(X49=K58,N58,0)+IF(X49=K59,N59,0)+IF(X49=K60,N60,0)+IF(X49=K61,N61,0)+IF(X49=K62,N62,0)+IF(X49=K63,N63,0)+IF(X49=K64,N64,0)+IF(X49=K65,N65,0)+IF(X49=K66,N66,0)+IF(X49=K67,N67,0)</f>
        <v>0</v>
      </c>
      <c r="AB49" s="43">
        <f>[2]DB!BJ49</f>
        <v>0</v>
      </c>
      <c r="AC49" s="43">
        <f>IF(X49=K48,P48,0)+IF(X49=K49,P49,0)+IF(X49=K50,P50,0)+IF(X49=K51,P51,0)+IF(X49=K52,P52,0)+IF(X49=K53,P53,0)+IF(X49=K54,P54,0)+IF(X49=K55,P55,0)+IF(X49=K56,P56,0)+IF(X49=K57,P57,0)+IF(X49=K58,P58,0)+IF(X49=K59,P59,0)+IF(X49=K60,P60,0)+IF(X49=K61,P61,0)+IF(X49=K62,P62,0)+IF(X49=K63,P63,0)+IF(X49=K64,P64,0)+IF(X49=K65,P65,0)+IF(X49=K66,P66,0)+IF(X49=K67,P67,0)</f>
        <v>0</v>
      </c>
      <c r="AD49" s="43">
        <f>IF(X49=K48,Q48,0)+IF(X49=K49,Q49,0)+IF(X49=K50,Q50,0)+IF(X49=K51,Q51,0)+IF(X49=K52,Q52,0)+IF(X49=K53,Q53,0)+IF(X49=K54,Q54,0)+IF(X49=K55,Q55,0)+IF(X49=K56,Q56,0)+IF(X49=K57,Q57,0)+IF(X49=K58,Q58,0)+IF(X49=K59,Q59,0)+IF(X49=K60,Q60,0)+IF(X49=K61,Q61,0)+IF(X49=K62,Q62,0)+IF(X49=K63,Q63,0)+IF(X49=K64,Q64,0)+IF(X49=K65,Q65,0)+IF(X49=K66,Q66,0)+IF(X49=K67,Q67,0)</f>
        <v>0</v>
      </c>
      <c r="AE49" s="43">
        <f>IF(X49=K48,R48,0)+IF(X49=K49,R49,0)+IF(X49=K50,R50,0)+IF(X49=K51,R51,0)+IF(X49=K52,R52,0)+IF(X49=K53,R53,0)+IF(X49=K54,R54,0)+IF(X49=K55,R55,0)+IF(X49=K56,R56,0)+IF(X49=K57,R57,0)+IF(X49=K58,R58,0)+IF(X49=K59,R59,0)+IF(X49=K60,R60,0)+IF(X49=K61,R61,0)+IF(X49=K62,R62,0)+IF(X49=K63,R63,0)+IF(X49=K64,R64,0)+IF(X49=K65,R65,0)+IF(X49=K66,R66,0)+IF(X49=K67,R67,0)</f>
        <v>0</v>
      </c>
      <c r="AF49" s="43">
        <f t="shared" si="4"/>
        <v>0</v>
      </c>
      <c r="AG49" s="43">
        <f>IF(X49=K48,T48,0)+IF(X49=K49,T49,0)+IF(X49=K50,T50,0)+IF(X49=K51,T51,0)+IF(X49=K52,T52,0)+IF(X49=K53,T53,0)+IF(X49=K54,T54,0)+IF(X49=K55,T55,0)+IF(X49=K56,T56,0)+IF(X49=K57,T57,0)+IF(X49=K58,T58,0)+IF(X49=K59,T59,0)+IF(X49=K60,T60,0)+IF(X49=K61,T61,0)+IF(X49=K62,T62,0)+IF(X49=K63,T63,0)+IF(X49=K64,T64,0)+IF(X49=K65,T65,0)+IF(X49=K66,T66,0)+IF(X49=K67,T67,0)</f>
        <v>0</v>
      </c>
      <c r="AH49" s="43">
        <f>IF(X49=K48,U48,0)+IF(X49=K49,U49,0)+IF(X49=K50,U50,0)+IF(X49=K51,U51,0)+IF(X49=K52,U52,0)+IF(X49=K53,U53,0)+IF(X49=K54,U54,0)+IF(X49=K55,U55,0)+IF(X49=K56,U56,0)+IF(X49=K57,U57,0)+IF(X49=K58,U58,0)+IF(X49=K59,U59,0)+IF(X49=K60,U60,0)+IF(X49=K61,U61,0)+IF(X49=K62,U62,0)+IF(X49=K63,U63,0)+IF(X49=K64,U64,0)+IF(X49=K65,U65,0)+IF(X49=K66,U66,0)+IF(X49=K67,U67,0)</f>
        <v>0</v>
      </c>
      <c r="AI49" s="43">
        <f>IF(X49=K48,V48,0)+IF(X49=K49,V49,0)+IF(X49=K50,V50,0)+IF(X49=K51,V51,0)+IF(X49=K52,V52,0)+IF(X49=K53,V53,0)+IF(X49=K54,V54,0)+IF(X49=K55,V55,0)+IF(X49=K56,V56,0)+IF(X49=K57,V57,0)+IF(X49=K58,V58,0)+IF(X49=K59,V59,0)+IF(X49=K60,V60,0)+IF(X49=K61,V61,0)+IF(X49=K62,V62,0)+IF(X49=K63,V63,0)+IF(X49=K64,V64,0)+IF(X49=K65,V65,0)+IF(X49=K66,V66,0)+IF(X49=K67,V67,0)</f>
        <v>0</v>
      </c>
      <c r="AJ49" s="43">
        <f>[2]DB!BM49</f>
        <v>16</v>
      </c>
      <c r="AK49" s="43">
        <f t="shared" si="5"/>
        <v>17</v>
      </c>
      <c r="AL49" s="43">
        <f>[2]DB!BN49</f>
        <v>8</v>
      </c>
      <c r="AM49" s="43">
        <f t="shared" ref="AM49:AM67" si="18">IF(OR(AA49=1,AC49=1),0,IF(AG49=1,AL49,IF(AS49&gt;AV49,AL49+1,AL49)))</f>
        <v>8</v>
      </c>
      <c r="AN49" s="43">
        <f>[2]DB!BO49</f>
        <v>5</v>
      </c>
      <c r="AO49" s="43">
        <f t="shared" ref="AO49:AO67" si="19">IF(OR(AA49=1,AC49=1),0,IF(AG49=1,AN49,IF(AS49=AV49,AN49+1,AN49)))</f>
        <v>5</v>
      </c>
      <c r="AP49" s="43">
        <f>[2]DB!BP49</f>
        <v>3</v>
      </c>
      <c r="AQ49" s="43">
        <f t="shared" ref="AQ49:AQ67" si="20">IF(OR(AA49=1,AC49=1),0,IF(AG49=1,AP49+1,IF(AS49&lt;AV49,AP49+1,AP49)))</f>
        <v>4</v>
      </c>
      <c r="AR49" s="43">
        <f>[2]DB!BQ49</f>
        <v>103</v>
      </c>
      <c r="AS49" s="43">
        <f>IF(X49=E28,G28,0)+IF(X49=E29,G29,0)+IF(X49=E30,G30,0)+IF(X49=E31,G31,0)+IF(X49=E32,G32,0)+IF(X49=E33,G33,0)+IF(X49=E34,G34,0)+IF(X49=E35,G35,0)+IF(X49=E36,G36,0)+IF(X49=E37,G37,0)+IF(X49=F28,H28,0)+IF(X49=F29,H29,0)+IF(X49=F30,H30,0)+IF(X49=F31,H31,0)+IF(X49=F32,H32,0)+IF(X49=F33,H33,0)+IF(X49=F34,H34,0)+IF(X49=F35,H35,0)+IF(X49=F36,H36,0)+IF(X49=F37,H37,0)</f>
        <v>5</v>
      </c>
      <c r="AT49" s="43">
        <f t="shared" si="17"/>
        <v>108</v>
      </c>
      <c r="AU49" s="43">
        <f>[2]DB!BR49</f>
        <v>94</v>
      </c>
      <c r="AV49" s="43">
        <f>IF(X49=E28,H28,0)+IF(X49=E29,H29,0)+IF(X49=E30,H30,0)+IF(X49=E31,H31,0)+IF(X49=E32,H32,0)+IF(X49=E33,H33,0)+IF(X49=E34,H34,0)+IF(X49=E35,H35,0)+IF(X49=E36,H36,0)+IF(X49=E37,H37,0)+IF(X49=F28,G28,0)+IF(X49=F29,G29,0)+IF(X49=F30,G30,0)+IF(X49=F31,G31,0)+IF(X49=F32,G32,0)+IF(X49=F33,G33,0)+IF(X49=F34,G34,0)+IF(X49=F35,G35,0)+IF(X49=F36,G36,0)+IF(X49=F37,G37,0)</f>
        <v>8</v>
      </c>
      <c r="AW49" s="43">
        <f t="shared" si="9"/>
        <v>102</v>
      </c>
      <c r="AX49" s="43">
        <f>[2]DB!BS49</f>
        <v>29</v>
      </c>
      <c r="AY49" s="43">
        <f t="shared" si="10"/>
        <v>0</v>
      </c>
      <c r="AZ49" s="43">
        <f t="shared" si="11"/>
        <v>29</v>
      </c>
      <c r="BA49" s="43">
        <f>[2]DB!BE49</f>
        <v>2</v>
      </c>
      <c r="BB49" s="43">
        <f>RANK(BC49,BC48:BC67,0)</f>
        <v>4</v>
      </c>
      <c r="BC49" s="43">
        <f t="shared" si="12"/>
        <v>300698</v>
      </c>
      <c r="BD49" s="44">
        <f>IF(BB49=BB48,IF(Y49&gt;Y48,1,0),0)+IF(BB49=BB49,IF(Y49&gt;Y49,1,0),0)+IF(BB49=BB50,IF(Y49&gt;Y50,1,0),0)+IF(BB49=BB51,IF(Y49&gt;Y51,1,0),0)+IF(BB49=BB52,IF(Y49&gt;Y52,1,0),0)+IF(BB49=BB53,IF(Y49&gt;Y53,1,0),0)+IF(BB49=BB54,IF(Y49&gt;Y54,1,0),0)+IF(BB49=BB55,IF(Y49&gt;Y55,1,0),0)+IF(BB49=BB56,IF(Y49&gt;Y56,1,0),0)+IF(BB49=BB57,IF(Y49&gt;Y57,1,0),0)+IF(BB49=BB58,IF(Y49&gt;Y58,1,0),0)+IF(BB49=BB59,IF(Y49&gt;Y59,1,0),0)+IF(BB49=BB60,IF(Y49&gt;Y60,1,0),0)+IF(BB49=BB61,IF(Y49&gt;Y61,1,0),0)+IF(BB49=BB62,IF(Y49&gt;Y62,1,0),0)+IF(BB49=BB63,IF(Y49&gt;Y63,1,0),0)+IF(BB49=BB64,IF(Y49&gt;Y64,1,0),0)+IF(BB49=BB65,IF(Y49&gt;Y65,1,0),0)+IF(BB49=BB66,IF(Y49&gt;Y66,1,0),0)+IF(BB49=BB67,IF(Y49&gt;Y67,1,0),0)+BB49</f>
        <v>4</v>
      </c>
      <c r="BE49" s="45">
        <f>IF(BD48=2,BB48,0)+IF(BD49=2,BB49,0)+IF(BD50=2,BB50,0)+IF(BD51=2,BB51,0)+IF(BD52=2,BB52,0)+IF(BD53=2,BB53,0)+IF(BD54=2,BB54,0)+IF(BD55=2,BB55,0)+IF(BD56=2,BB56,0)+IF(BD57=2,BB57,0)+IF(BD58=2,BB58,0)+IF(BD59=2,BB59,0)+IF(BD60=2,BB60,0)+IF(BD61=2,BB61,0)+IF(BD62=2,BB62,0)+IF(BD63=2,BB63,0)+IF(BD64=2,BB64,0)+IF(BD65=2,BB65,0)+IF(BD66=2,BB66,0)+IF(BD67=2,BB67,0)</f>
        <v>2</v>
      </c>
      <c r="BF49" s="43" t="str">
        <f>IF(BD48=2,X48,IF(BD49=2,X49,IF(BD50=2,X50,IF(BD51=2,X51,IF(BD52=2,X52,IF(BD53=2,X53,IF(BD54=2,X54,IF(BD55=2,X55,BG49))))))))</f>
        <v>LPHJ</v>
      </c>
      <c r="BG49" s="43" t="str">
        <f>IF(BD56=2,X56,IF(BD57=2,X57,IF(BD58=2,X58,IF(BD59=2,X59,IF(BD60=2,X60,IF(BD61=2,X61,IF(BD62=2,X62,IF(BD63=2,X63,BH49))))))))</f>
        <v>Anfield</v>
      </c>
      <c r="BH49" s="43" t="str">
        <f>IF(BD64=2,X64,IF(BD65=2,X65,IF(BD66=2,X66,X67)))</f>
        <v>Anfield</v>
      </c>
      <c r="BI49" s="43">
        <f>IF(BD48=2,AA48,0)+IF(BD49=2,AA49,0)+IF(BD50=2,AA50,0)+IF(BD51=2,AA51,0)+IF(BD52=2,AA52,0)+IF(BD53=2,AA53,0)+IF(BD54=2,AA54,0)+IF(BD55=2,AA55,0)+IF(BD56=2,AA56,0)+IF(BD57=2,AA57,0)+IF(BD58=2,AA58,0)+IF(BD59=2,AA59,0)+IF(BD60=2,AA60,0)+IF(BD61=2,AA61,0)+IF(BD62=2,AA62,0)+IF(BD63=2,AA63,0)+IF(BD64=2,AA64,0)+IF(BD65=2,AA65,0)+IF(BD66=2,AA66,0)+IF(BD67=2,AA67,0)</f>
        <v>0</v>
      </c>
      <c r="BJ49" s="43">
        <f>IF(BD48=2,AC48,0)+IF(BD49=2,AC49,0)+IF(BD50=2,AC50,0)+IF(BD51=2,AC51,0)+IF(BD52=2,AC52,0)+IF(BD53=2,AC53,0)+IF(BD54=2,AC54,0)+IF(BD55=2,AC55,0)+IF(BD56=2,AC56,0)+IF(BD57=2,AC57,0)+IF(BD58=2,AC58,0)+IF(BD59=2,AC59,0)+IF(BD60=2,AC60,0)+IF(BD61=2,AC61,0)+IF(BD62=2,AC62,0)+IF(BD63=2,AC63,0)+IF(BD64=2,AC64,0)+IF(BD65=2,AC65,0)+IF(BD66=2,AC66,0)+IF(BD67=2,AC67,0)</f>
        <v>0</v>
      </c>
      <c r="BK49" s="43">
        <f>IF(BD48=2,AF48,0)+IF(BD49=2,AF49,0)+IF(BD50=2,AF50,0)+IF(BD51=2,AF51,0)+IF(BD52=2,AF52,0)+IF(BD53=2,AF53,0)+IF(BD54=2,AF54,0)+IF(BD55=2,AF55,0)+IF(BD56=2,AF56,0)+IF(BD57=2,AF57,0)+IF(BD58=2,AF58,0)+IF(BD59=2,AF59,0)+IF(BD60=2,AF60,0)+IF(BD61=2,AF61,0)+IF(BD62=2,AF62,0)+IF(BD63=2,AF63,0)+IF(BD64=2,AF64,0)+IF(BD65=2,AF65,0)+IF(BD66=2,AF66,0)+IF(BD67=2,AF67,0)</f>
        <v>0</v>
      </c>
      <c r="BL49" s="43">
        <f>IF(BD48=2,AI48,0)+IF(BD49=2,AI49,0)+IF(BD50=2,AI50,0)+IF(BD51=2,AI51,0)+IF(BD52=2,AI52,0)+IF(BD53=2,AI53,0)+IF(BD54=2,AI54,0)+IF(BD55=2,AI55,0)+IF(BD56=2,AI56,0)+IF(BD57=2,AI57,0)+IF(BD58=2,AI58,0)+IF(BD59=2,AI59,0)+IF(BD60=2,AI60,0)+IF(BD61=2,AI61,0)+IF(BD62=2,AI62,0)+IF(BD63=2,AI63,0)+IF(BD64=2,AI64,0)+IF(BD65=2,AI65,0)+IF(BD66=2,AI66,0)+IF(BD67=2,AI67,0)</f>
        <v>0</v>
      </c>
      <c r="BM49" s="43">
        <f>IF(BD48=2,AK48,0)+IF(BD49=2,AK49,0)+IF(BD50=2,AK50,0)+IF(BD51=2,AK51,0)+IF(BD52=2,AK52,0)+IF(BD53=2,AK53,0)+IF(BD54=2,AK54,0)+IF(BD55=2,AK55,0)+IF(BD56=2,AK56,0)+IF(BD57=2,AK57,0)+IF(BD58=2,AK58,0)+IF(BD59=2,AK59,0)+IF(BD60=2,AK60,0)+IF(BD61=2,AK61,0)+IF(BD62=2,AK62,0)+IF(BD63=2,AK63,0)+IF(BD64=2,AK64,0)+IF(BD65=2,AK65,0)+IF(BD66=2,AK66,0)+IF(BD67=2,AK67,0)</f>
        <v>17</v>
      </c>
      <c r="BN49" s="43">
        <f>IF(BD48=2,AM48,0)+IF(BD49=2,AM49,0)+IF(BD50=2,AM50,0)+IF(BD51=2,AM51,0)+IF(BD52=2,AM52,0)+IF(BD53=2,AM53,0)+IF(BD54=2,AM54,0)+IF(BD55=2,AM55,0)+IF(BD56=2,AM56,0)+IF(BD57=2,AM57,0)+IF(BD58=2,AM58,0)+IF(BD59=2,AM59,0)+IF(BD60=2,AM60,0)+IF(BD61=2,AM61,0)+IF(BD62=2,AM62,0)+IF(BD63=2,AM63,0)+IF(BD64=2,AM64,0)+IF(BD65=2,AM65,0)+IF(BD66=2,AM66,0)+IF(BD67=2,AM67,0)</f>
        <v>9</v>
      </c>
      <c r="BO49" s="43">
        <f>IF(BD48=2,AO48,0)+IF(BD49=2,AO49,0)+IF(BD50=2,AO50,0)+IF(BD51=2,AO51,0)+IF(BD52=2,AO52,0)+IF(BD53=2,AO53,0)+IF(BD54=2,AO54,0)+IF(BD55=2,AO55,0)+IF(BD56=2,AO56,0)+IF(BD57=2,AO57,0)+IF(BD58=2,AO58,0)+IF(BD59=2,AO59,0)+IF(BD60=2,AO60,0)+IF(BD61=2,AO61,0)+IF(BD62=2,AO62,0)+IF(BD63=2,AO63,0)+IF(BD64=2,AO64,0)+IF(BD65=2,AO65,0)+IF(BD66=2,AO66,0)+IF(BD67=2,AO67,0)</f>
        <v>3</v>
      </c>
      <c r="BP49" s="43">
        <f>IF(BD48=2,AQ48,0)+IF(BD49=2,AQ49,0)+IF(BD50=2,AQ50,0)+IF(BD51=2,AQ51,0)+IF(BD52=2,AQ52,0)+IF(BD53=2,AQ53,0)+IF(BD54=2,AQ54,0)+IF(BD55=2,AQ55,0)+IF(BD56=2,AQ56,0)+IF(BD57=2,AQ57,0)+IF(BD58=2,AQ58,0)+IF(BD59=2,AQ59,0)+IF(BD60=2,AQ60,0)+IF(BD61=2,AQ61,0)+IF(BD62=2,AQ62,0)+IF(BD63=2,AQ63,0)+IF(BD64=2,AQ64,0)+IF(BD65=2,AQ65,0)+IF(BD66=2,AQ66,0)+IF(BD67=2,AQ67,0)</f>
        <v>5</v>
      </c>
      <c r="BQ49" s="43">
        <f>IF(BD48=2,AT48,0)+IF(BD49=2,AT49,0)+IF(BD50=2,AT50,0)+IF(BD51=2,AT51,0)+IF(BD52=2,AT52,0)+IF(BD53=2,AT53,0)+IF(BD54=2,AT54,0)+IF(BD55=2,AT55,0)+IF(BD56=2,AT56,0)+IF(BD57=2,AT57,0)+IF(BD58=2,AT58,0)+IF(BD59=2,AT59,0)+IF(BD60=2,AT60,0)+IF(BD61=2,AT61,0)+IF(BD62=2,AT62,0)+IF(BD63=2,AT63,0)+IF(BD64=2,AT64,0)+IF(BD65=2,AT65,0)+IF(BD66=2,AT66,0)+IF(BD67=2,AT67,0)</f>
        <v>114</v>
      </c>
      <c r="BR49" s="43">
        <f>IF(BD48=2,AW48,0)+IF(BD49=2,AW49,0)+IF(BD50=2,AW50,0)+IF(BD51=2,AW51,0)+IF(BD52=2,AW52,0)+IF(BD53=2,AW53,0)+IF(BD54=2,AW54,0)+IF(BD55=2,AW55,0)+IF(BD56=2,AW56,0)+IF(BD57=2,AW57,0)+IF(BD58=2,AW58,0)+IF(BD59=2,AW59,0)+IF(BD60=2,AW60,0)+IF(BD61=2,AW61,0)+IF(BD62=2,AW62,0)+IF(BD63=2,AW63,0)+IF(BD64=2,AW64,0)+IF(BD65=2,AW65,0)+IF(BD66=2,AW66,0)+IF(BD67=2,AW67,0)</f>
        <v>111</v>
      </c>
      <c r="BS49" s="44">
        <f>IF(BD48=2,AZ48,0)+IF(BD49=2,AZ49,0)+IF(BD50=2,AZ50,0)+IF(BD51=2,AZ51,0)+IF(BD52=2,AZ52,0)+IF(BD53=2,AZ53,0)+IF(BD54=2,AZ54,0)+IF(BD55=2,AZ55,0)+IF(BD56=2,AZ56,0)+IF(BD57=2,AZ57,0)+IF(BD58=2,AZ58,0)+IF(BD59=2,AZ59,0)+IF(BD60=2,AZ60,0)+IF(BD61=2,AZ61,0)+IF(BD62=2,AZ62,0)+IF(BD63=2,AZ63,0)+IF(BD64=2,AZ64,0)+IF(BD65=2,AZ65,0)+IF(BD66=2,AZ66,0)+IF(BD67=2,AZ67,0)</f>
        <v>30</v>
      </c>
    </row>
    <row r="50" spans="1:71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4"/>
      <c r="K50" s="45" t="str">
        <f>[2]DB!K50</f>
        <v>Gunners</v>
      </c>
      <c r="L50" s="43">
        <f>[2]DB!L50</f>
        <v>19</v>
      </c>
      <c r="M50" s="43">
        <f>[2]DB!N50</f>
        <v>0</v>
      </c>
      <c r="N50" s="43">
        <f>IF(OR(M50=1,Rækker!F49="Disket",DB!V50&gt;5),1,0)</f>
        <v>0</v>
      </c>
      <c r="O50" s="43">
        <f>[2]DB!P50</f>
        <v>0</v>
      </c>
      <c r="P50" s="43">
        <f>IF(OR(O50=1,Rækker!F49="Udmeldt"),1,0)</f>
        <v>0</v>
      </c>
      <c r="Q50" s="43">
        <f>[2]DB!S50</f>
        <v>0</v>
      </c>
      <c r="R50" s="43">
        <f>IF(Rækker!F49="Res",1,0)</f>
        <v>0</v>
      </c>
      <c r="S50" s="43">
        <f t="shared" si="1"/>
        <v>0</v>
      </c>
      <c r="T50" s="43">
        <f>[2]DB!V50</f>
        <v>0</v>
      </c>
      <c r="U50" s="43">
        <f>IF(Rækker!F49="MR",1,0)</f>
        <v>0</v>
      </c>
      <c r="V50" s="43">
        <f t="shared" si="2"/>
        <v>0</v>
      </c>
      <c r="W50" s="44" t="str">
        <f t="shared" si="3"/>
        <v/>
      </c>
      <c r="X50" s="45" t="str">
        <f>[2]DB!BF50</f>
        <v>Mauer</v>
      </c>
      <c r="Y50" s="43">
        <f>IF(X50=K48,L48,0)+IF(X50=K49,L49,0)+IF(X50=K50,L50,0)+IF(X50=K51,L51,0)+IF(X50=K52,L52,0)+IF(X50=K53,L53,0)+IF(X50=K54,L54,0)+IF(X50=K55,L55,0)+IF(X50=K56,L56,0)+IF(X50=K57,L57,0)+IF(X50=K58,L58,0)+IF(X50=K59,L59,0)+IF(X50=K60,L60,0)+IF(X50=K61,L61,0)+IF(X50=K62,L62,0)+IF(X50=K63,L63,0)+IF(X50=K64,L64,0)+IF(X50=K65,L65,0)+IF(X50=K66,L66,0)+IF(X50=K67,L67,0)</f>
        <v>38</v>
      </c>
      <c r="Z50" s="43">
        <f>[2]DB!BI50</f>
        <v>0</v>
      </c>
      <c r="AA50" s="43">
        <f>IF(X50=K48,N48,0)+IF(X50=K49,N49,0)+IF(X50=K50,N50,0)+IF(X50=K51,N51,0)+IF(X50=K52,N52,0)+IF(X50=K53,N53,0)+IF(X50=K54,N54,0)+IF(X50=K55,N55,0)+IF(X50=K56,N56,0)+IF(X50=K57,N57,0)+IF(X50=K58,N58,0)+IF(X50=K59,N59,0)+IF(X50=K60,N60,0)+IF(X50=K61,N61,0)+IF(X50=K62,N62,0)+IF(X50=K63,N63,0)+IF(X50=K64,N64,0)+IF(X50=K65,N65,0)+IF(X50=K66,N66,0)+IF(X50=K67,N67,0)</f>
        <v>0</v>
      </c>
      <c r="AB50" s="43">
        <f>[2]DB!BJ50</f>
        <v>0</v>
      </c>
      <c r="AC50" s="43">
        <f>IF(X50=K48,P48,0)+IF(X50=K49,P49,0)+IF(X50=K50,P50,0)+IF(X50=K51,P51,0)+IF(X50=K52,P52,0)+IF(X50=K53,P53,0)+IF(X50=K54,P54,0)+IF(X50=K55,P55,0)+IF(X50=K56,P56,0)+IF(X50=K57,P57,0)+IF(X50=K58,P58,0)+IF(X50=K59,P59,0)+IF(X50=K60,P60,0)+IF(X50=K61,P61,0)+IF(X50=K62,P62,0)+IF(X50=K63,P63,0)+IF(X50=K64,P64,0)+IF(X50=K65,P65,0)+IF(X50=K66,P66,0)+IF(X50=K67,P67,0)</f>
        <v>0</v>
      </c>
      <c r="AD50" s="43">
        <f>IF(X50=K48,Q48,0)+IF(X50=K49,Q49,0)+IF(X50=K50,Q50,0)+IF(X50=K51,Q51,0)+IF(X50=K52,Q52,0)+IF(X50=K53,Q53,0)+IF(X50=K54,Q54,0)+IF(X50=K55,Q55,0)+IF(X50=K56,Q56,0)+IF(X50=K57,Q57,0)+IF(X50=K58,Q58,0)+IF(X50=K59,Q59,0)+IF(X50=K60,Q60,0)+IF(X50=K61,Q61,0)+IF(X50=K62,Q62,0)+IF(X50=K63,Q63,0)+IF(X50=K64,Q64,0)+IF(X50=K65,Q65,0)+IF(X50=K66,Q66,0)+IF(X50=K67,Q67,0)</f>
        <v>0</v>
      </c>
      <c r="AE50" s="43">
        <f>IF(X50=K48,R48,0)+IF(X50=K49,R49,0)+IF(X50=K50,R50,0)+IF(X50=K51,R51,0)+IF(X50=K52,R52,0)+IF(X50=K53,R53,0)+IF(X50=K54,R54,0)+IF(X50=K55,R55,0)+IF(X50=K56,R56,0)+IF(X50=K57,R57,0)+IF(X50=K58,R58,0)+IF(X50=K59,R59,0)+IF(X50=K60,R60,0)+IF(X50=K61,R61,0)+IF(X50=K62,R62,0)+IF(X50=K63,R63,0)+IF(X50=K64,R64,0)+IF(X50=K65,R65,0)+IF(X50=K66,R66,0)+IF(X50=K67,R67,0)</f>
        <v>0</v>
      </c>
      <c r="AF50" s="43">
        <f t="shared" si="4"/>
        <v>0</v>
      </c>
      <c r="AG50" s="43">
        <f>IF(X50=K48,T48,0)+IF(X50=K49,T49,0)+IF(X50=K50,T50,0)+IF(X50=K51,T51,0)+IF(X50=K52,T52,0)+IF(X50=K53,T53,0)+IF(X50=K54,T54,0)+IF(X50=K55,T55,0)+IF(X50=K56,T56,0)+IF(X50=K57,T57,0)+IF(X50=K58,T58,0)+IF(X50=K59,T59,0)+IF(X50=K60,T60,0)+IF(X50=K61,T61,0)+IF(X50=K62,T62,0)+IF(X50=K63,T63,0)+IF(X50=K64,T64,0)+IF(X50=K65,T65,0)+IF(X50=K66,T66,0)+IF(X50=K67,T67,0)</f>
        <v>0</v>
      </c>
      <c r="AH50" s="43">
        <f>IF(X50=K48,U48,0)+IF(X50=K49,U49,0)+IF(X50=K50,U50,0)+IF(X50=K51,U51,0)+IF(X50=K52,U52,0)+IF(X50=K53,U53,0)+IF(X50=K54,U54,0)+IF(X50=K55,U55,0)+IF(X50=K56,U56,0)+IF(X50=K57,U57,0)+IF(X50=K58,U58,0)+IF(X50=K59,U59,0)+IF(X50=K60,U60,0)+IF(X50=K61,U61,0)+IF(X50=K62,U62,0)+IF(X50=K63,U63,0)+IF(X50=K64,U64,0)+IF(X50=K65,U65,0)+IF(X50=K66,U66,0)+IF(X50=K67,U67,0)</f>
        <v>0</v>
      </c>
      <c r="AI50" s="43">
        <f>IF(X50=K48,V48,0)+IF(X50=K49,V49,0)+IF(X50=K50,V50,0)+IF(X50=K51,V51,0)+IF(X50=K52,V52,0)+IF(X50=K53,V53,0)+IF(X50=K54,V54,0)+IF(X50=K55,V55,0)+IF(X50=K56,V56,0)+IF(X50=K57,V57,0)+IF(X50=K58,V58,0)+IF(X50=K59,V59,0)+IF(X50=K60,V60,0)+IF(X50=K61,V61,0)+IF(X50=K62,V62,0)+IF(X50=K63,V63,0)+IF(X50=K64,V64,0)+IF(X50=K65,V65,0)+IF(X50=K66,V66,0)+IF(X50=K67,V67,0)</f>
        <v>0</v>
      </c>
      <c r="AJ50" s="43">
        <f>[2]DB!BM50</f>
        <v>16</v>
      </c>
      <c r="AK50" s="43">
        <f t="shared" si="5"/>
        <v>17</v>
      </c>
      <c r="AL50" s="43">
        <f>[2]DB!BN50</f>
        <v>8</v>
      </c>
      <c r="AM50" s="43">
        <f t="shared" si="18"/>
        <v>9</v>
      </c>
      <c r="AN50" s="43">
        <f>[2]DB!BO50</f>
        <v>5</v>
      </c>
      <c r="AO50" s="43">
        <f t="shared" si="19"/>
        <v>5</v>
      </c>
      <c r="AP50" s="43">
        <f>[2]DB!BP50</f>
        <v>3</v>
      </c>
      <c r="AQ50" s="43">
        <f t="shared" si="20"/>
        <v>3</v>
      </c>
      <c r="AR50" s="43">
        <f>[2]DB!BQ50</f>
        <v>103</v>
      </c>
      <c r="AS50" s="43">
        <f>IF(X50=E28,G28,0)+IF(X50=E29,G29,0)+IF(X50=E30,G30,0)+IF(X50=E31,G31,0)+IF(X50=E32,G32,0)+IF(X50=E33,G33,0)+IF(X50=E34,G34,0)+IF(X50=E35,G35,0)+IF(X50=E36,G36,0)+IF(X50=E37,G37,0)+IF(X50=F28,H28,0)+IF(X50=F29,H29,0)+IF(X50=F30,H30,0)+IF(X50=F31,H31,0)+IF(X50=F32,H32,0)+IF(X50=F33,H33,0)+IF(X50=F34,H34,0)+IF(X50=F35,H35,0)+IF(X50=F36,H36,0)+IF(X50=F37,H37,0)</f>
        <v>7</v>
      </c>
      <c r="AT50" s="43">
        <f t="shared" si="17"/>
        <v>110</v>
      </c>
      <c r="AU50" s="43">
        <f>[2]DB!BR50</f>
        <v>98</v>
      </c>
      <c r="AV50" s="43">
        <f>IF(X50=E28,H28,0)+IF(X50=E29,H29,0)+IF(X50=E30,H30,0)+IF(X50=E31,H31,0)+IF(X50=E32,H32,0)+IF(X50=E33,H33,0)+IF(X50=E34,H34,0)+IF(X50=E35,H35,0)+IF(X50=E36,H36,0)+IF(X50=E37,H37,0)+IF(X50=F28,G28,0)+IF(X50=F29,G29,0)+IF(X50=F30,G30,0)+IF(X50=F31,G31,0)+IF(X50=F32,G32,0)+IF(X50=F33,G33,0)+IF(X50=F34,G34,0)+IF(X50=F35,G35,0)+IF(X50=F36,G36,0)+IF(X50=F37,G37,0)</f>
        <v>5</v>
      </c>
      <c r="AW50" s="43">
        <f t="shared" si="9"/>
        <v>103</v>
      </c>
      <c r="AX50" s="43">
        <f>[2]DB!BS50</f>
        <v>29</v>
      </c>
      <c r="AY50" s="43">
        <f t="shared" si="10"/>
        <v>3</v>
      </c>
      <c r="AZ50" s="43">
        <f t="shared" si="11"/>
        <v>32</v>
      </c>
      <c r="BA50" s="43">
        <f>[2]DB!BE50</f>
        <v>3</v>
      </c>
      <c r="BB50" s="43">
        <f>RANK(BC50,BC48:BC67,0)</f>
        <v>1</v>
      </c>
      <c r="BC50" s="43">
        <f t="shared" si="12"/>
        <v>330897</v>
      </c>
      <c r="BD50" s="44">
        <f>IF(BB50=BB48,IF(Y50&gt;Y48,1,0),0)+IF(BB50=BB49,IF(Y50&gt;Y49,1,0),0)+IF(BB50=BB50,IF(Y50&gt;Y50,1,0),0)+IF(BB50=BB51,IF(Y50&gt;Y51,1,0),0)+IF(BB50=BB52,IF(Y50&gt;Y52,1,0),0)+IF(BB50=BB53,IF(Y50&gt;Y53,1,0),0)+IF(BB50=BB54,IF(Y50&gt;Y54,1,0),0)+IF(BB50=BB55,IF(Y50&gt;Y55,1,0),0)+IF(BB50=BB56,IF(Y50&gt;Y56,1,0),0)+IF(BB50=BB57,IF(Y50&gt;Y57,1,0),0)+IF(BB50=BB58,IF(Y50&gt;Y58,1,0),0)+IF(BB50=BB59,IF(Y50&gt;Y59,1,0),0)+IF(BB50=BB60,IF(Y50&gt;Y60,1,0),0)+IF(BB50=BB61,IF(Y50&gt;Y61,1,0),0)+IF(BB50=BB62,IF(Y50&gt;Y62,1,0),0)+IF(BB50=BB63,IF(Y50&gt;Y63,1,0),0)+IF(BB50=BB64,IF(Y50&gt;Y64,1,0),0)+IF(BB50=BB65,IF(Y50&gt;Y65,1,0),0)+IF(BB50=BB66,IF(Y50&gt;Y66,1,0),0)+IF(BB50=BB67,IF(Y50&gt;Y67,1,0),0)+BB50</f>
        <v>1</v>
      </c>
      <c r="BE50" s="45">
        <f>IF(BD48=3,BB48,0)+IF(BD49=3,BB49,0)+IF(BD50=3,BB50,0)+IF(BD51=3,BB51,0)+IF(BD52=3,BB52,0)+IF(BD53=3,BB53,0)+IF(BD54=3,BB54,0)+IF(BD55=3,BB55,0)+IF(BD56=3,BB56,0)+IF(BD57=3,BB57,0)+IF(BD58=3,BB58,0)+IF(BD59=3,BB59,0)+IF(BD60=3,BB60,0)+IF(BD61=3,BB61,0)+IF(BD62=3,BB62,0)+IF(BD63=3,BB63,0)+IF(BD64=3,BB64,0)+IF(BD65=3,BB65,0)+IF(BD66=3,BB66,0)+IF(BD67=3,BB67,0)</f>
        <v>3</v>
      </c>
      <c r="BF50" s="43" t="str">
        <f>IF(BD48=3,X48,IF(BD49=3,X49,IF(BD50=3,X50,IF(BD51=3,X51,IF(BD52=3,X52,IF(BD53=3,X53,IF(BD54=3,X54,IF(BD55=3,X55,BG50))))))))</f>
        <v>McCoist</v>
      </c>
      <c r="BG50" s="43" t="str">
        <f>IF(BD56=3,X56,IF(BD57=3,X57,IF(BD58=3,X58,IF(BD59=3,X59,IF(BD60=3,X60,IF(BD61=3,X61,IF(BD62=3,X62,IF(BD63=3,X63,BH50))))))))</f>
        <v>Anfield</v>
      </c>
      <c r="BH50" s="43" t="str">
        <f>IF(BD64=3,X64,IF(BD65=3,X65,IF(BD66=3,X66,X67)))</f>
        <v>Anfield</v>
      </c>
      <c r="BI50" s="43">
        <f>IF(BD48=3,AA48,0)+IF(BD49=3,AA49,0)+IF(BD50=3,AA50,0)+IF(BD51=3,AA51,0)+IF(BD52=3,AA52,0)+IF(BD53=3,AA53,0)+IF(BD54=3,AA54,0)+IF(BD55=3,AA55,0)+IF(BD56=3,AA56,0)+IF(BD57=3,AA57,0)+IF(BD58=3,AA58,0)+IF(BD59=3,AA59,0)+IF(BD60=3,AA60,0)+IF(BD61=3,AA61,0)+IF(BD62=3,AA62,0)+IF(BD63=3,AA63,0)+IF(BD64=3,AA64,0)+IF(BD65=3,AA65,0)+IF(BD66=3,AA66,0)+IF(BD67=3,AA67,0)</f>
        <v>0</v>
      </c>
      <c r="BJ50" s="43">
        <f>IF(BD48=3,AC48,0)+IF(BD49=3,AC49,0)+IF(BD50=3,AC50,0)+IF(BD51=3,AC51,0)+IF(BD52=3,AC52,0)+IF(BD53=3,AC53,0)+IF(BD54=3,AC54,0)+IF(BD55=3,AC55,0)+IF(BD56=3,AC56,0)+IF(BD57=3,AC57,0)+IF(BD58=3,AC58,0)+IF(BD59=3,AC59,0)+IF(BD60=3,AC60,0)+IF(BD61=3,AC61,0)+IF(BD62=3,AC62,0)+IF(BD63=3,AC63,0)+IF(BD64=3,AC64,0)+IF(BD65=3,AC65,0)+IF(BD66=3,AC66,0)+IF(BD67=3,AC67,0)</f>
        <v>0</v>
      </c>
      <c r="BK50" s="43">
        <f>IF(BD48=3,AF48,0)+IF(BD49=3,AF49,0)+IF(BD50=3,AF50,0)+IF(BD51=3,AF51,0)+IF(BD52=3,AF52,0)+IF(BD53=3,AF53,0)+IF(BD54=3,AF54,0)+IF(BD55=3,AF55,0)+IF(BD56=3,AF56,0)+IF(BD57=3,AF57,0)+IF(BD58=3,AF58,0)+IF(BD59=3,AF59,0)+IF(BD60=3,AF60,0)+IF(BD61=3,AF61,0)+IF(BD62=3,AF62,0)+IF(BD63=3,AF63,0)+IF(BD64=3,AF64,0)+IF(BD65=3,AF65,0)+IF(BD66=3,AF66,0)+IF(BD67=3,AF67,0)</f>
        <v>0</v>
      </c>
      <c r="BL50" s="43">
        <f>IF(BD48=3,AI48,0)+IF(BD49=3,AI49,0)+IF(BD50=3,AI50,0)+IF(BD51=3,AI51,0)+IF(BD52=3,AI52,0)+IF(BD53=3,AI53,0)+IF(BD54=3,AI54,0)+IF(BD55=3,AI55,0)+IF(BD56=3,AI56,0)+IF(BD57=3,AI57,0)+IF(BD58=3,AI58,0)+IF(BD59=3,AI59,0)+IF(BD60=3,AI60,0)+IF(BD61=3,AI61,0)+IF(BD62=3,AI62,0)+IF(BD63=3,AI63,0)+IF(BD64=3,AI64,0)+IF(BD65=3,AI65,0)+IF(BD66=3,AI66,0)+IF(BD67=3,AI67,0)</f>
        <v>0</v>
      </c>
      <c r="BM50" s="43">
        <f>IF(BD48=3,AK48,0)+IF(BD49=3,AK49,0)+IF(BD50=3,AK50,0)+IF(BD51=3,AK51,0)+IF(BD52=3,AK52,0)+IF(BD53=3,AK53,0)+IF(BD54=3,AK54,0)+IF(BD55=3,AK55,0)+IF(BD56=3,AK56,0)+IF(BD57=3,AK57,0)+IF(BD58=3,AK58,0)+IF(BD59=3,AK59,0)+IF(BD60=3,AK60,0)+IF(BD61=3,AK61,0)+IF(BD62=3,AK62,0)+IF(BD63=3,AK63,0)+IF(BD64=3,AK64,0)+IF(BD65=3,AK65,0)+IF(BD66=3,AK66,0)+IF(BD67=3,AK67,0)</f>
        <v>17</v>
      </c>
      <c r="BN50" s="43">
        <f>IF(BD48=3,AM48,0)+IF(BD49=3,AM49,0)+IF(BD50=3,AM50,0)+IF(BD51=3,AM51,0)+IF(BD52=3,AM52,0)+IF(BD53=3,AM53,0)+IF(BD54=3,AM54,0)+IF(BD55=3,AM55,0)+IF(BD56=3,AM56,0)+IF(BD57=3,AM57,0)+IF(BD58=3,AM58,0)+IF(BD59=3,AM59,0)+IF(BD60=3,AM60,0)+IF(BD61=3,AM61,0)+IF(BD62=3,AM62,0)+IF(BD63=3,AM63,0)+IF(BD64=3,AM64,0)+IF(BD65=3,AM65,0)+IF(BD66=3,AM66,0)+IF(BD67=3,AM67,0)</f>
        <v>7</v>
      </c>
      <c r="BO50" s="43">
        <f>IF(BD48=3,AO48,0)+IF(BD49=3,AO49,0)+IF(BD50=3,AO50,0)+IF(BD51=3,AO51,0)+IF(BD52=3,AO52,0)+IF(BD53=3,AO53,0)+IF(BD54=3,AO54,0)+IF(BD55=3,AO55,0)+IF(BD56=3,AO56,0)+IF(BD57=3,AO57,0)+IF(BD58=3,AO58,0)+IF(BD59=3,AO59,0)+IF(BD60=3,AO60,0)+IF(BD61=3,AO61,0)+IF(BD62=3,AO62,0)+IF(BD63=3,AO63,0)+IF(BD64=3,AO64,0)+IF(BD65=3,AO65,0)+IF(BD66=3,AO66,0)+IF(BD67=3,AO67,0)</f>
        <v>8</v>
      </c>
      <c r="BP50" s="43">
        <f>IF(BD48=3,AQ48,0)+IF(BD49=3,AQ49,0)+IF(BD50=3,AQ50,0)+IF(BD51=3,AQ51,0)+IF(BD52=3,AQ52,0)+IF(BD53=3,AQ53,0)+IF(BD54=3,AQ54,0)+IF(BD55=3,AQ55,0)+IF(BD56=3,AQ56,0)+IF(BD57=3,AQ57,0)+IF(BD58=3,AQ58,0)+IF(BD59=3,AQ59,0)+IF(BD60=3,AQ60,0)+IF(BD61=3,AQ61,0)+IF(BD62=3,AQ62,0)+IF(BD63=3,AQ63,0)+IF(BD64=3,AQ64,0)+IF(BD65=3,AQ65,0)+IF(BD66=3,AQ66,0)+IF(BD67=3,AQ67,0)</f>
        <v>2</v>
      </c>
      <c r="BQ50" s="43">
        <f>IF(BD48=3,AT48,0)+IF(BD49=3,AT49,0)+IF(BD50=3,AT50,0)+IF(BD51=3,AT51,0)+IF(BD52=3,AT52,0)+IF(BD53=3,AT53,0)+IF(BD54=3,AT54,0)+IF(BD55=3,AT55,0)+IF(BD56=3,AT56,0)+IF(BD57=3,AT57,0)+IF(BD58=3,AT58,0)+IF(BD59=3,AT59,0)+IF(BD60=3,AT60,0)+IF(BD61=3,AT61,0)+IF(BD62=3,AT62,0)+IF(BD63=3,AT63,0)+IF(BD64=3,AT64,0)+IF(BD65=3,AT65,0)+IF(BD66=3,AT66,0)+IF(BD67=3,AT67,0)</f>
        <v>117</v>
      </c>
      <c r="BR50" s="43">
        <f>IF(BD48=3,AW48,0)+IF(BD49=3,AW49,0)+IF(BD50=3,AW50,0)+IF(BD51=3,AW51,0)+IF(BD52=3,AW52,0)+IF(BD53=3,AW53,0)+IF(BD54=3,AW54,0)+IF(BD55=3,AW55,0)+IF(BD56=3,AW56,0)+IF(BD57=3,AW57,0)+IF(BD58=3,AW58,0)+IF(BD59=3,AW59,0)+IF(BD60=3,AW60,0)+IF(BD61=3,AW61,0)+IF(BD62=3,AW62,0)+IF(BD63=3,AW63,0)+IF(BD64=3,AW64,0)+IF(BD65=3,AW65,0)+IF(BD66=3,AW66,0)+IF(BD67=3,AW67,0)</f>
        <v>106</v>
      </c>
      <c r="BS50" s="44">
        <f>IF(BD48=3,AZ48,0)+IF(BD49=3,AZ49,0)+IF(BD50=3,AZ50,0)+IF(BD51=3,AZ51,0)+IF(BD52=3,AZ52,0)+IF(BD53=3,AZ53,0)+IF(BD54=3,AZ54,0)+IF(BD55=3,AZ55,0)+IF(BD56=3,AZ56,0)+IF(BD57=3,AZ57,0)+IF(BD58=3,AZ58,0)+IF(BD59=3,AZ59,0)+IF(BD60=3,AZ60,0)+IF(BD61=3,AZ61,0)+IF(BD62=3,AZ62,0)+IF(BD63=3,AZ63,0)+IF(BD64=3,AZ64,0)+IF(BD65=3,AZ65,0)+IF(BD66=3,AZ66,0)+IF(BD67=3,AZ67,0)</f>
        <v>29</v>
      </c>
    </row>
    <row r="51" spans="1:71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4"/>
      <c r="K51" s="45" t="str">
        <f>[2]DB!K51</f>
        <v>Hede</v>
      </c>
      <c r="L51" s="43">
        <f>[2]DB!L51</f>
        <v>22</v>
      </c>
      <c r="M51" s="43">
        <f>[2]DB!N51</f>
        <v>0</v>
      </c>
      <c r="N51" s="43">
        <f>IF(OR(M51=1,Rækker!H49="Disket",DB!V51&gt;5),1,0)</f>
        <v>0</v>
      </c>
      <c r="O51" s="43">
        <f>[2]DB!P51</f>
        <v>0</v>
      </c>
      <c r="P51" s="43">
        <f>IF(OR(O51=1,Rækker!H49="Udmeldt"),1,0)</f>
        <v>0</v>
      </c>
      <c r="Q51" s="43">
        <f>[2]DB!S51</f>
        <v>0</v>
      </c>
      <c r="R51" s="43">
        <f>IF(Rækker!H49="Res",1,0)</f>
        <v>1</v>
      </c>
      <c r="S51" s="43">
        <f t="shared" si="1"/>
        <v>1</v>
      </c>
      <c r="T51" s="43">
        <f>[2]DB!V51</f>
        <v>0</v>
      </c>
      <c r="U51" s="43">
        <f>IF(Rækker!H49="MR",1,0)</f>
        <v>0</v>
      </c>
      <c r="V51" s="43">
        <f t="shared" si="2"/>
        <v>0</v>
      </c>
      <c r="W51" s="44" t="str">
        <f t="shared" si="3"/>
        <v>Res 1</v>
      </c>
      <c r="X51" s="45" t="str">
        <f>[2]DB!BF51</f>
        <v>Hede</v>
      </c>
      <c r="Y51" s="43">
        <f>IF(X51=K48,L48,0)+IF(X51=K49,L49,0)+IF(X51=K50,L50,0)+IF(X51=K51,L51,0)+IF(X51=K52,L52,0)+IF(X51=K53,L53,0)+IF(X51=K54,L54,0)+IF(X51=K55,L55,0)+IF(X51=K56,L56,0)+IF(X51=K57,L57,0)+IF(X51=K58,L58,0)+IF(X51=K59,L59,0)+IF(X51=K60,L60,0)+IF(X51=K61,L61,0)+IF(X51=K62,L62,0)+IF(X51=K63,L63,0)+IF(X51=K64,L64,0)+IF(X51=K65,L65,0)+IF(X51=K66,L66,0)+IF(X51=K67,L67,0)</f>
        <v>22</v>
      </c>
      <c r="Z51" s="43">
        <f>[2]DB!BI51</f>
        <v>0</v>
      </c>
      <c r="AA51" s="43">
        <f>IF(X51=K48,N48,0)+IF(X51=K49,N49,0)+IF(X51=K50,N50,0)+IF(X51=K51,N51,0)+IF(X51=K52,N52,0)+IF(X51=K53,N53,0)+IF(X51=K54,N54,0)+IF(X51=K55,N55,0)+IF(X51=K56,N56,0)+IF(X51=K57,N57,0)+IF(X51=K58,N58,0)+IF(X51=K59,N59,0)+IF(X51=K60,N60,0)+IF(X51=K61,N61,0)+IF(X51=K62,N62,0)+IF(X51=K63,N63,0)+IF(X51=K64,N64,0)+IF(X51=K65,N65,0)+IF(X51=K66,N66,0)+IF(X51=K67,N67,0)</f>
        <v>0</v>
      </c>
      <c r="AB51" s="43">
        <f>[2]DB!BJ51</f>
        <v>0</v>
      </c>
      <c r="AC51" s="43">
        <f>IF(X51=K48,P48,0)+IF(X51=K49,P49,0)+IF(X51=K50,P50,0)+IF(X51=K51,P51,0)+IF(X51=K52,P52,0)+IF(X51=K53,P53,0)+IF(X51=K54,P54,0)+IF(X51=K55,P55,0)+IF(X51=K56,P56,0)+IF(X51=K57,P57,0)+IF(X51=K58,P58,0)+IF(X51=K59,P59,0)+IF(X51=K60,P60,0)+IF(X51=K61,P61,0)+IF(X51=K62,P62,0)+IF(X51=K63,P63,0)+IF(X51=K64,P64,0)+IF(X51=K65,P65,0)+IF(X51=K66,P66,0)+IF(X51=K67,P67,0)</f>
        <v>0</v>
      </c>
      <c r="AD51" s="43">
        <f>IF(X51=K48,Q48,0)+IF(X51=K49,Q49,0)+IF(X51=K50,Q50,0)+IF(X51=K51,Q51,0)+IF(X51=K52,Q52,0)+IF(X51=K53,Q53,0)+IF(X51=K54,Q54,0)+IF(X51=K55,Q55,0)+IF(X51=K56,Q56,0)+IF(X51=K57,Q57,0)+IF(X51=K58,Q58,0)+IF(X51=K59,Q59,0)+IF(X51=K60,Q60,0)+IF(X51=K61,Q61,0)+IF(X51=K62,Q62,0)+IF(X51=K63,Q63,0)+IF(X51=K64,Q64,0)+IF(X51=K65,Q65,0)+IF(X51=K66,Q66,0)+IF(X51=K67,Q67,0)</f>
        <v>0</v>
      </c>
      <c r="AE51" s="43">
        <f>IF(X51=K48,R48,0)+IF(X51=K49,R49,0)+IF(X51=K50,R50,0)+IF(X51=K51,R51,0)+IF(X51=K52,R52,0)+IF(X51=K53,R53,0)+IF(X51=K54,R54,0)+IF(X51=K55,R55,0)+IF(X51=K56,R56,0)+IF(X51=K57,R57,0)+IF(X51=K58,R58,0)+IF(X51=K59,R59,0)+IF(X51=K60,R60,0)+IF(X51=K61,R61,0)+IF(X51=K62,R62,0)+IF(X51=K63,R63,0)+IF(X51=K64,R64,0)+IF(X51=K65,R65,0)+IF(X51=K66,R66,0)+IF(X51=K67,R67,0)</f>
        <v>1</v>
      </c>
      <c r="AF51" s="43">
        <f t="shared" si="4"/>
        <v>1</v>
      </c>
      <c r="AG51" s="43">
        <f>IF(X51=K48,T48,0)+IF(X51=K49,T49,0)+IF(X51=K50,T50,0)+IF(X51=K51,T51,0)+IF(X51=K52,T52,0)+IF(X51=K53,T53,0)+IF(X51=K54,T54,0)+IF(X51=K55,T55,0)+IF(X51=K56,T56,0)+IF(X51=K57,T57,0)+IF(X51=K58,T58,0)+IF(X51=K59,T59,0)+IF(X51=K60,T60,0)+IF(X51=K61,T61,0)+IF(X51=K62,T62,0)+IF(X51=K63,T63,0)+IF(X51=K64,T64,0)+IF(X51=K65,T65,0)+IF(X51=K66,T66,0)+IF(X51=K67,T67,0)</f>
        <v>0</v>
      </c>
      <c r="AH51" s="43">
        <f>IF(X51=K48,U48,0)+IF(X51=K49,U49,0)+IF(X51=K50,U50,0)+IF(X51=K51,U51,0)+IF(X51=K52,U52,0)+IF(X51=K53,U53,0)+IF(X51=K54,U54,0)+IF(X51=K55,U55,0)+IF(X51=K56,U56,0)+IF(X51=K57,U57,0)+IF(X51=K58,U58,0)+IF(X51=K59,U59,0)+IF(X51=K60,U60,0)+IF(X51=K61,U61,0)+IF(X51=K62,U62,0)+IF(X51=K63,U63,0)+IF(X51=K64,U64,0)+IF(X51=K65,U65,0)+IF(X51=K66,U66,0)+IF(X51=K67,U67,0)</f>
        <v>0</v>
      </c>
      <c r="AI51" s="43">
        <f>IF(X51=K48,V48,0)+IF(X51=K49,V49,0)+IF(X51=K50,V50,0)+IF(X51=K51,V51,0)+IF(X51=K52,V52,0)+IF(X51=K53,V53,0)+IF(X51=K54,V54,0)+IF(X51=K55,V55,0)+IF(X51=K56,V56,0)+IF(X51=K57,V57,0)+IF(X51=K58,V58,0)+IF(X51=K59,V59,0)+IF(X51=K60,V60,0)+IF(X51=K61,V61,0)+IF(X51=K62,V62,0)+IF(X51=K63,V63,0)+IF(X51=K64,V64,0)+IF(X51=K65,V65,0)+IF(X51=K66,V66,0)+IF(X51=K67,V67,0)</f>
        <v>0</v>
      </c>
      <c r="AJ51" s="43">
        <f>[2]DB!BM51</f>
        <v>16</v>
      </c>
      <c r="AK51" s="43">
        <f t="shared" si="5"/>
        <v>17</v>
      </c>
      <c r="AL51" s="43">
        <f>[2]DB!BN51</f>
        <v>9</v>
      </c>
      <c r="AM51" s="43">
        <f t="shared" si="18"/>
        <v>9</v>
      </c>
      <c r="AN51" s="43">
        <f>[2]DB!BO51</f>
        <v>2</v>
      </c>
      <c r="AO51" s="43">
        <f t="shared" si="19"/>
        <v>2</v>
      </c>
      <c r="AP51" s="43">
        <f>[2]DB!BP51</f>
        <v>5</v>
      </c>
      <c r="AQ51" s="43">
        <f t="shared" si="20"/>
        <v>6</v>
      </c>
      <c r="AR51" s="43">
        <f>[2]DB!BQ51</f>
        <v>98</v>
      </c>
      <c r="AS51" s="43">
        <f>IF(X51=E28,G28,0)+IF(X51=E29,G29,0)+IF(X51=E30,G30,0)+IF(X51=E31,G31,0)+IF(X51=E32,G32,0)+IF(X51=E33,G33,0)+IF(X51=E34,G34,0)+IF(X51=E35,G35,0)+IF(X51=E36,G36,0)+IF(X51=E37,G37,0)+IF(X51=F28,H28,0)+IF(X51=F29,H29,0)+IF(X51=F30,H30,0)+IF(X51=F31,H31,0)+IF(X51=F32,H32,0)+IF(X51=F33,H33,0)+IF(X51=F34,H34,0)+IF(X51=F35,H35,0)+IF(X51=F36,H36,0)+IF(X51=F37,H37,0)</f>
        <v>7</v>
      </c>
      <c r="AT51" s="43">
        <f t="shared" si="17"/>
        <v>105</v>
      </c>
      <c r="AU51" s="43">
        <f>[2]DB!BR51</f>
        <v>90</v>
      </c>
      <c r="AV51" s="43">
        <f>IF(X51=E28,H28,0)+IF(X51=E29,H29,0)+IF(X51=E30,H30,0)+IF(X51=E31,H31,0)+IF(X51=E32,H32,0)+IF(X51=E33,H33,0)+IF(X51=E34,H34,0)+IF(X51=E35,H35,0)+IF(X51=E36,H36,0)+IF(X51=E37,H37,0)+IF(X51=F28,G28,0)+IF(X51=F29,G29,0)+IF(X51=F30,G30,0)+IF(X51=F31,G31,0)+IF(X51=F32,G32,0)+IF(X51=F33,G33,0)+IF(X51=F34,G34,0)+IF(X51=F35,G35,0)+IF(X51=F36,G36,0)+IF(X51=F37,G37,0)</f>
        <v>8</v>
      </c>
      <c r="AW51" s="43">
        <f t="shared" si="9"/>
        <v>98</v>
      </c>
      <c r="AX51" s="43">
        <f>[2]DB!BS51</f>
        <v>29</v>
      </c>
      <c r="AY51" s="43">
        <f t="shared" si="10"/>
        <v>0</v>
      </c>
      <c r="AZ51" s="43">
        <f t="shared" si="11"/>
        <v>29</v>
      </c>
      <c r="BA51" s="43">
        <f>[2]DB!BE51</f>
        <v>4</v>
      </c>
      <c r="BB51" s="43">
        <f>RANK(BC51,BC48:BC67,0)</f>
        <v>5</v>
      </c>
      <c r="BC51" s="43">
        <f t="shared" si="12"/>
        <v>300402</v>
      </c>
      <c r="BD51" s="44">
        <f>IF(BB51=BB48,IF(Y51&gt;Y48,1,0),0)+IF(BB51=BB49,IF(Y51&gt;Y49,1,0),0)+IF(BB51=BB50,IF(Y51&gt;Y50,1,0),0)+IF(BB51=BB51,IF(Y51&gt;Y51,1,0),0)+IF(BB51=BB52,IF(Y51&gt;Y52,1,0),0)+IF(BB51=BB53,IF(Y51&gt;Y53,1,0),0)+IF(BB51=BB54,IF(Y51&gt;Y54,1,0),0)+IF(BB51=BB55,IF(Y51&gt;Y55,1,0),0)+IF(BB51=BB56,IF(Y51&gt;Y56,1,0),0)+IF(BB51=BB57,IF(Y51&gt;Y57,1,0),0)+IF(BB51=BB58,IF(Y51&gt;Y58,1,0),0)+IF(BB51=BB59,IF(Y51&gt;Y59,1,0),0)+IF(BB51=BB60,IF(Y51&gt;Y60,1,0),0)+IF(BB51=BB61,IF(Y51&gt;Y61,1,0),0)+IF(BB51=BB62,IF(Y51&gt;Y62,1,0),0)+IF(BB51=BB63,IF(Y51&gt;Y63,1,0),0)+IF(BB51=BB64,IF(Y51&gt;Y64,1,0),0)+IF(BB51=BB65,IF(Y51&gt;Y65,1,0),0)+IF(BB51=BB66,IF(Y51&gt;Y66,1,0),0)+IF(BB51=BB67,IF(Y51&gt;Y67,1,0),0)+BB51</f>
        <v>5</v>
      </c>
      <c r="BE51" s="45">
        <f>IF(BD48=4,BB48,0)+IF(BD49=4,BB49,0)+IF(BD50=4,BB50,0)+IF(BD51=4,BB51,0)+IF(BD52=4,BB52,0)+IF(BD53=4,BB53,0)+IF(BD54=4,BB54,0)+IF(BD55=4,BB55,0)+IF(BD56=4,BB56,0)+IF(BD57=4,BB57,0)+IF(BD58=4,BB58,0)+IF(BD59=4,BB59,0)+IF(BD60=4,BB60,0)+IF(BD61=4,BB61,0)+IF(BD62=4,BB62,0)+IF(BD63=4,BB63,0)+IF(BD64=4,BB64,0)+IF(BD65=4,BB65,0)+IF(BD66=4,BB66,0)+IF(BD67=4,BB67,0)</f>
        <v>4</v>
      </c>
      <c r="BF51" s="43" t="str">
        <f>IF(BD48=4,X48,IF(BD49=4,X49,IF(BD50=4,X50,IF(BD51=4,X51,IF(BD52=4,X52,IF(BD53=4,X53,IF(BD54=4,X54,IF(BD55=4,X55,BG51))))))))</f>
        <v>Sergio</v>
      </c>
      <c r="BG51" s="43" t="str">
        <f>IF(BD56=4,X56,IF(BD57=4,X57,IF(BD58=4,X58,IF(BD59=4,X59,IF(BD60=4,X60,IF(BD61=4,X61,IF(BD62=4,X62,IF(BD63=4,X63,BH51))))))))</f>
        <v>Anfield</v>
      </c>
      <c r="BH51" s="43" t="str">
        <f>IF(BD64=4,X64,IF(BD65=4,X65,IF(BD66=4,X66,X67)))</f>
        <v>Anfield</v>
      </c>
      <c r="BI51" s="43">
        <f>IF(BD48=4,AA48,0)+IF(BD49=4,AA49,0)+IF(BD50=4,AA50,0)+IF(BD51=4,AA51,0)+IF(BD52=4,AA52,0)+IF(BD53=4,AA53,0)+IF(BD54=4,AA54,0)+IF(BD55=4,AA55,0)+IF(BD56=4,AA56,0)+IF(BD57=4,AA57,0)+IF(BD58=4,AA58,0)+IF(BD59=4,AA59,0)+IF(BD60=4,AA60,0)+IF(BD61=4,AA61,0)+IF(BD62=4,AA62,0)+IF(BD63=4,AA63,0)+IF(BD64=4,AA64,0)+IF(BD65=4,AA65,0)+IF(BD66=4,AA66,0)+IF(BD67=4,AA67,0)</f>
        <v>0</v>
      </c>
      <c r="BJ51" s="43">
        <f>IF(BD48=4,AC48,0)+IF(BD49=4,AC49,0)+IF(BD50=4,AC50,0)+IF(BD51=4,AC51,0)+IF(BD52=4,AC52,0)+IF(BD53=4,AC53,0)+IF(BD54=4,AC54,0)+IF(BD55=4,AC55,0)+IF(BD56=4,AC56,0)+IF(BD57=4,AC57,0)+IF(BD58=4,AC58,0)+IF(BD59=4,AC59,0)+IF(BD60=4,AC60,0)+IF(BD61=4,AC61,0)+IF(BD62=4,AC62,0)+IF(BD63=4,AC63,0)+IF(BD64=4,AC64,0)+IF(BD65=4,AC65,0)+IF(BD66=4,AC66,0)+IF(BD67=4,AC67,0)</f>
        <v>0</v>
      </c>
      <c r="BK51" s="43">
        <f>IF(BD48=4,AF48,0)+IF(BD49=4,AF49,0)+IF(BD50=4,AF50,0)+IF(BD51=4,AF51,0)+IF(BD52=4,AF52,0)+IF(BD53=4,AF53,0)+IF(BD54=4,AF54,0)+IF(BD55=4,AF55,0)+IF(BD56=4,AF56,0)+IF(BD57=4,AF57,0)+IF(BD58=4,AF58,0)+IF(BD59=4,AF59,0)+IF(BD60=4,AF60,0)+IF(BD61=4,AF61,0)+IF(BD62=4,AF62,0)+IF(BD63=4,AF63,0)+IF(BD64=4,AF64,0)+IF(BD65=4,AF65,0)+IF(BD66=4,AF66,0)+IF(BD67=4,AF67,0)</f>
        <v>0</v>
      </c>
      <c r="BL51" s="43">
        <f>IF(BD48=4,AI48,0)+IF(BD49=4,AI49,0)+IF(BD50=4,AI50,0)+IF(BD51=4,AI51,0)+IF(BD52=4,AI52,0)+IF(BD53=4,AI53,0)+IF(BD54=4,AI54,0)+IF(BD55=4,AI55,0)+IF(BD56=4,AI56,0)+IF(BD57=4,AI57,0)+IF(BD58=4,AI58,0)+IF(BD59=4,AI59,0)+IF(BD60=4,AI60,0)+IF(BD61=4,AI61,0)+IF(BD62=4,AI62,0)+IF(BD63=4,AI63,0)+IF(BD64=4,AI64,0)+IF(BD65=4,AI65,0)+IF(BD66=4,AI66,0)+IF(BD67=4,AI67,0)</f>
        <v>0</v>
      </c>
      <c r="BM51" s="43">
        <f>IF(BD48=4,AK48,0)+IF(BD49=4,AK49,0)+IF(BD50=4,AK50,0)+IF(BD51=4,AK51,0)+IF(BD52=4,AK52,0)+IF(BD53=4,AK53,0)+IF(BD54=4,AK54,0)+IF(BD55=4,AK55,0)+IF(BD56=4,AK56,0)+IF(BD57=4,AK57,0)+IF(BD58=4,AK58,0)+IF(BD59=4,AK59,0)+IF(BD60=4,AK60,0)+IF(BD61=4,AK61,0)+IF(BD62=4,AK62,0)+IF(BD63=4,AK63,0)+IF(BD64=4,AK64,0)+IF(BD65=4,AK65,0)+IF(BD66=4,AK66,0)+IF(BD67=4,AK67,0)</f>
        <v>17</v>
      </c>
      <c r="BN51" s="43">
        <f>IF(BD48=4,AM48,0)+IF(BD49=4,AM49,0)+IF(BD50=4,AM50,0)+IF(BD51=4,AM51,0)+IF(BD52=4,AM52,0)+IF(BD53=4,AM53,0)+IF(BD54=4,AM54,0)+IF(BD55=4,AM55,0)+IF(BD56=4,AM56,0)+IF(BD57=4,AM57,0)+IF(BD58=4,AM58,0)+IF(BD59=4,AM59,0)+IF(BD60=4,AM60,0)+IF(BD61=4,AM61,0)+IF(BD62=4,AM62,0)+IF(BD63=4,AM63,0)+IF(BD64=4,AM64,0)+IF(BD65=4,AM65,0)+IF(BD66=4,AM66,0)+IF(BD67=4,AM67,0)</f>
        <v>8</v>
      </c>
      <c r="BO51" s="43">
        <f>IF(BD48=4,AO48,0)+IF(BD49=4,AO49,0)+IF(BD50=4,AO50,0)+IF(BD51=4,AO51,0)+IF(BD52=4,AO52,0)+IF(BD53=4,AO53,0)+IF(BD54=4,AO54,0)+IF(BD55=4,AO55,0)+IF(BD56=4,AO56,0)+IF(BD57=4,AO57,0)+IF(BD58=4,AO58,0)+IF(BD59=4,AO59,0)+IF(BD60=4,AO60,0)+IF(BD61=4,AO61,0)+IF(BD62=4,AO62,0)+IF(BD63=4,AO63,0)+IF(BD64=4,AO64,0)+IF(BD65=4,AO65,0)+IF(BD66=4,AO66,0)+IF(BD67=4,AO67,0)</f>
        <v>5</v>
      </c>
      <c r="BP51" s="43">
        <f>IF(BD48=4,AQ48,0)+IF(BD49=4,AQ49,0)+IF(BD50=4,AQ50,0)+IF(BD51=4,AQ51,0)+IF(BD52=4,AQ52,0)+IF(BD53=4,AQ53,0)+IF(BD54=4,AQ54,0)+IF(BD55=4,AQ55,0)+IF(BD56=4,AQ56,0)+IF(BD57=4,AQ57,0)+IF(BD58=4,AQ58,0)+IF(BD59=4,AQ59,0)+IF(BD60=4,AQ60,0)+IF(BD61=4,AQ61,0)+IF(BD62=4,AQ62,0)+IF(BD63=4,AQ63,0)+IF(BD64=4,AQ64,0)+IF(BD65=4,AQ65,0)+IF(BD66=4,AQ66,0)+IF(BD67=4,AQ67,0)</f>
        <v>4</v>
      </c>
      <c r="BQ51" s="43">
        <f>IF(BD48=4,AT48,0)+IF(BD49=4,AT49,0)+IF(BD50=4,AT50,0)+IF(BD51=4,AT51,0)+IF(BD52=4,AT52,0)+IF(BD53=4,AT53,0)+IF(BD54=4,AT54,0)+IF(BD55=4,AT55,0)+IF(BD56=4,AT56,0)+IF(BD57=4,AT57,0)+IF(BD58=4,AT58,0)+IF(BD59=4,AT59,0)+IF(BD60=4,AT60,0)+IF(BD61=4,AT61,0)+IF(BD62=4,AT62,0)+IF(BD63=4,AT63,0)+IF(BD64=4,AT64,0)+IF(BD65=4,AT65,0)+IF(BD66=4,AT66,0)+IF(BD67=4,AT67,0)</f>
        <v>108</v>
      </c>
      <c r="BR51" s="43">
        <f>IF(BD48=4,AW48,0)+IF(BD49=4,AW49,0)+IF(BD50=4,AW50,0)+IF(BD51=4,AW51,0)+IF(BD52=4,AW52,0)+IF(BD53=4,AW53,0)+IF(BD54=4,AW54,0)+IF(BD55=4,AW55,0)+IF(BD56=4,AW56,0)+IF(BD57=4,AW57,0)+IF(BD58=4,AW58,0)+IF(BD59=4,AW59,0)+IF(BD60=4,AW60,0)+IF(BD61=4,AW61,0)+IF(BD62=4,AW62,0)+IF(BD63=4,AW63,0)+IF(BD64=4,AW64,0)+IF(BD65=4,AW65,0)+IF(BD66=4,AW66,0)+IF(BD67=4,AW67,0)</f>
        <v>102</v>
      </c>
      <c r="BS51" s="44">
        <f>IF(BD48=4,AZ48,0)+IF(BD49=4,AZ49,0)+IF(BD50=4,AZ50,0)+IF(BD51=4,AZ51,0)+IF(BD52=4,AZ52,0)+IF(BD53=4,AZ53,0)+IF(BD54=4,AZ54,0)+IF(BD55=4,AZ55,0)+IF(BD56=4,AZ56,0)+IF(BD57=4,AZ57,0)+IF(BD58=4,AZ58,0)+IF(BD59=4,AZ59,0)+IF(BD60=4,AZ60,0)+IF(BD61=4,AZ61,0)+IF(BD62=4,AZ62,0)+IF(BD63=4,AZ63,0)+IF(BD64=4,AZ64,0)+IF(BD65=4,AZ65,0)+IF(BD66=4,AZ66,0)+IF(BD67=4,AZ67,0)</f>
        <v>29</v>
      </c>
    </row>
    <row r="52" spans="1:71" x14ac:dyDescent="0.15">
      <c r="A52" s="43"/>
      <c r="B52" s="43"/>
      <c r="C52" s="43"/>
      <c r="D52" s="43"/>
      <c r="E52" s="43"/>
      <c r="F52" s="43"/>
      <c r="G52" s="43"/>
      <c r="H52" s="43"/>
      <c r="I52" s="43"/>
      <c r="J52" s="44"/>
      <c r="K52" s="45" t="str">
        <f>[2]DB!K52</f>
        <v>Højgård</v>
      </c>
      <c r="L52" s="43">
        <f>[2]DB!L52</f>
        <v>24</v>
      </c>
      <c r="M52" s="43">
        <f>[2]DB!N52</f>
        <v>0</v>
      </c>
      <c r="N52" s="43">
        <f>IF(OR(M52=1,Rækker!J49="Disket",DB!V52&gt;5),1,0)</f>
        <v>0</v>
      </c>
      <c r="O52" s="43">
        <f>[2]DB!P52</f>
        <v>0</v>
      </c>
      <c r="P52" s="43">
        <f>IF(OR(O52=1,Rækker!J49="Udmeldt"),1,0)</f>
        <v>0</v>
      </c>
      <c r="Q52" s="43">
        <f>[2]DB!S52</f>
        <v>0</v>
      </c>
      <c r="R52" s="43">
        <f>IF(Rækker!J49="Res",1,0)</f>
        <v>0</v>
      </c>
      <c r="S52" s="43">
        <f t="shared" si="1"/>
        <v>0</v>
      </c>
      <c r="T52" s="43">
        <f>[2]DB!V52</f>
        <v>0</v>
      </c>
      <c r="U52" s="43">
        <f>IF(Rækker!J49="MR",1,0)</f>
        <v>0</v>
      </c>
      <c r="V52" s="43">
        <f t="shared" si="2"/>
        <v>0</v>
      </c>
      <c r="W52" s="44" t="str">
        <f t="shared" si="3"/>
        <v/>
      </c>
      <c r="X52" s="45" t="str">
        <f>[2]DB!BF52</f>
        <v>Højgård</v>
      </c>
      <c r="Y52" s="43">
        <f>IF(X52=K48,L48,0)+IF(X52=K49,L49,0)+IF(X52=K50,L50,0)+IF(X52=K51,L51,0)+IF(X52=K52,L52,0)+IF(X52=K53,L53,0)+IF(X52=K54,L54,0)+IF(X52=K55,L55,0)+IF(X52=K56,L56,0)+IF(X52=K57,L57,0)+IF(X52=K58,L58,0)+IF(X52=K59,L59,0)+IF(X52=K60,L60,0)+IF(X52=K61,L61,0)+IF(X52=K62,L62,0)+IF(X52=K63,L63,0)+IF(X52=K64,L64,0)+IF(X52=K65,L65,0)+IF(X52=K66,L66,0)+IF(X52=K67,L67,0)</f>
        <v>24</v>
      </c>
      <c r="Z52" s="43">
        <f>[2]DB!BI52</f>
        <v>0</v>
      </c>
      <c r="AA52" s="43">
        <f>IF(X52=K48,N48,0)+IF(X52=K49,N49,0)+IF(X52=K50,N50,0)+IF(X52=K51,N51,0)+IF(X52=K52,N52,0)+IF(X52=K53,N53,0)+IF(X52=K54,N54,0)+IF(X52=K55,N55,0)+IF(X52=K56,N56,0)+IF(X52=K57,N57,0)+IF(X52=K58,N58,0)+IF(X52=K59,N59,0)+IF(X52=K60,N60,0)+IF(X52=K61,N61,0)+IF(X52=K62,N62,0)+IF(X52=K63,N63,0)+IF(X52=K64,N64,0)+IF(X52=K65,N65,0)+IF(X52=K66,N66,0)+IF(X52=K67,N67,0)</f>
        <v>0</v>
      </c>
      <c r="AB52" s="43">
        <f>[2]DB!BJ52</f>
        <v>0</v>
      </c>
      <c r="AC52" s="43">
        <f>IF(X52=K48,P48,0)+IF(X52=K49,P49,0)+IF(X52=K50,P50,0)+IF(X52=K51,P51,0)+IF(X52=K52,P52,0)+IF(X52=K53,P53,0)+IF(X52=K54,P54,0)+IF(X52=K55,P55,0)+IF(X52=K56,P56,0)+IF(X52=K57,P57,0)+IF(X52=K58,P58,0)+IF(X52=K59,P59,0)+IF(X52=K60,P60,0)+IF(X52=K61,P61,0)+IF(X52=K62,P62,0)+IF(X52=K63,P63,0)+IF(X52=K64,P64,0)+IF(X52=K65,P65,0)+IF(X52=K66,P66,0)+IF(X52=K67,P67,0)</f>
        <v>0</v>
      </c>
      <c r="AD52" s="43">
        <f>IF(X52=K48,Q48,0)+IF(X52=K49,Q49,0)+IF(X52=K50,Q50,0)+IF(X52=K51,Q51,0)+IF(X52=K52,Q52,0)+IF(X52=K53,Q53,0)+IF(X52=K54,Q54,0)+IF(X52=K55,Q55,0)+IF(X52=K56,Q56,0)+IF(X52=K57,Q57,0)+IF(X52=K58,Q58,0)+IF(X52=K59,Q59,0)+IF(X52=K60,Q60,0)+IF(X52=K61,Q61,0)+IF(X52=K62,Q62,0)+IF(X52=K63,Q63,0)+IF(X52=K64,Q64,0)+IF(X52=K65,Q65,0)+IF(X52=K66,Q66,0)+IF(X52=K67,Q67,0)</f>
        <v>0</v>
      </c>
      <c r="AE52" s="43">
        <f>IF(X52=K48,R48,0)+IF(X52=K49,R49,0)+IF(X52=K50,R50,0)+IF(X52=K51,R51,0)+IF(X52=K52,R52,0)+IF(X52=K53,R53,0)+IF(X52=K54,R54,0)+IF(X52=K55,R55,0)+IF(X52=K56,R56,0)+IF(X52=K57,R57,0)+IF(X52=K58,R58,0)+IF(X52=K59,R59,0)+IF(X52=K60,R60,0)+IF(X52=K61,R61,0)+IF(X52=K62,R62,0)+IF(X52=K63,R63,0)+IF(X52=K64,R64,0)+IF(X52=K65,R65,0)+IF(X52=K66,R66,0)+IF(X52=K67,R67,0)</f>
        <v>0</v>
      </c>
      <c r="AF52" s="43">
        <f t="shared" si="4"/>
        <v>0</v>
      </c>
      <c r="AG52" s="43">
        <f>IF(X52=K48,T48,0)+IF(X52=K49,T49,0)+IF(X52=K50,T50,0)+IF(X52=K51,T51,0)+IF(X52=K52,T52,0)+IF(X52=K53,T53,0)+IF(X52=K54,T54,0)+IF(X52=K55,T55,0)+IF(X52=K56,T56,0)+IF(X52=K57,T57,0)+IF(X52=K58,T58,0)+IF(X52=K59,T59,0)+IF(X52=K60,T60,0)+IF(X52=K61,T61,0)+IF(X52=K62,T62,0)+IF(X52=K63,T63,0)+IF(X52=K64,T64,0)+IF(X52=K65,T65,0)+IF(X52=K66,T66,0)+IF(X52=K67,T67,0)</f>
        <v>0</v>
      </c>
      <c r="AH52" s="43">
        <f>IF(X52=K48,U48,0)+IF(X52=K49,U49,0)+IF(X52=K50,U50,0)+IF(X52=K51,U51,0)+IF(X52=K52,U52,0)+IF(X52=K53,U53,0)+IF(X52=K54,U54,0)+IF(X52=K55,U55,0)+IF(X52=K56,U56,0)+IF(X52=K57,U57,0)+IF(X52=K58,U58,0)+IF(X52=K59,U59,0)+IF(X52=K60,U60,0)+IF(X52=K61,U61,0)+IF(X52=K62,U62,0)+IF(X52=K63,U63,0)+IF(X52=K64,U64,0)+IF(X52=K65,U65,0)+IF(X52=K66,U66,0)+IF(X52=K67,U67,0)</f>
        <v>0</v>
      </c>
      <c r="AI52" s="43">
        <f>IF(X52=K48,V48,0)+IF(X52=K49,V49,0)+IF(X52=K50,V50,0)+IF(X52=K51,V51,0)+IF(X52=K52,V52,0)+IF(X52=K53,V53,0)+IF(X52=K54,V54,0)+IF(X52=K55,V55,0)+IF(X52=K56,V56,0)+IF(X52=K57,V57,0)+IF(X52=K58,V58,0)+IF(X52=K59,V59,0)+IF(X52=K60,V60,0)+IF(X52=K61,V61,0)+IF(X52=K62,V62,0)+IF(X52=K63,V63,0)+IF(X52=K64,V64,0)+IF(X52=K65,V65,0)+IF(X52=K66,V66,0)+IF(X52=K67,V67,0)</f>
        <v>0</v>
      </c>
      <c r="AJ52" s="43">
        <f>[2]DB!BM52</f>
        <v>16</v>
      </c>
      <c r="AK52" s="43">
        <f t="shared" si="5"/>
        <v>17</v>
      </c>
      <c r="AL52" s="43">
        <f>[2]DB!BN52</f>
        <v>8</v>
      </c>
      <c r="AM52" s="43">
        <f t="shared" si="18"/>
        <v>8</v>
      </c>
      <c r="AN52" s="43">
        <f>[2]DB!BO52</f>
        <v>3</v>
      </c>
      <c r="AO52" s="43">
        <f t="shared" si="19"/>
        <v>3</v>
      </c>
      <c r="AP52" s="43">
        <f>[2]DB!BP52</f>
        <v>5</v>
      </c>
      <c r="AQ52" s="43">
        <f t="shared" si="20"/>
        <v>6</v>
      </c>
      <c r="AR52" s="43">
        <f>[2]DB!BQ52</f>
        <v>101</v>
      </c>
      <c r="AS52" s="43">
        <f>IF(X52=E28,G28,0)+IF(X52=E29,G29,0)+IF(X52=E30,G30,0)+IF(X52=E31,G31,0)+IF(X52=E32,G32,0)+IF(X52=E33,G33,0)+IF(X52=E34,G34,0)+IF(X52=E35,G35,0)+IF(X52=E36,G36,0)+IF(X52=E37,G37,0)+IF(X52=F28,H28,0)+IF(X52=F29,H29,0)+IF(X52=F30,H30,0)+IF(X52=F31,H31,0)+IF(X52=F32,H32,0)+IF(X52=F33,H33,0)+IF(X52=F34,H34,0)+IF(X52=F35,H35,0)+IF(X52=F36,H36,0)+IF(X52=F37,H37,0)</f>
        <v>6</v>
      </c>
      <c r="AT52" s="43">
        <f t="shared" si="17"/>
        <v>107</v>
      </c>
      <c r="AU52" s="43">
        <f>[2]DB!BR52</f>
        <v>95</v>
      </c>
      <c r="AV52" s="43">
        <f>IF(X52=E28,H28,0)+IF(X52=E29,H29,0)+IF(X52=E30,H30,0)+IF(X52=E31,H31,0)+IF(X52=E32,H32,0)+IF(X52=E33,H33,0)+IF(X52=E34,H34,0)+IF(X52=E35,H35,0)+IF(X52=E36,H36,0)+IF(X52=E37,H37,0)+IF(X52=F28,G28,0)+IF(X52=F29,G29,0)+IF(X52=F30,G30,0)+IF(X52=F31,G31,0)+IF(X52=F32,G32,0)+IF(X52=F33,G33,0)+IF(X52=F34,G34,0)+IF(X52=F35,G35,0)+IF(X52=F36,G36,0)+IF(X52=F37,G37,0)</f>
        <v>8</v>
      </c>
      <c r="AW52" s="43">
        <f t="shared" si="9"/>
        <v>103</v>
      </c>
      <c r="AX52" s="43">
        <f>[2]DB!BS52</f>
        <v>27</v>
      </c>
      <c r="AY52" s="43">
        <f t="shared" si="10"/>
        <v>0</v>
      </c>
      <c r="AZ52" s="43">
        <f t="shared" si="11"/>
        <v>27</v>
      </c>
      <c r="BA52" s="43">
        <f>[2]DB!BE52</f>
        <v>5</v>
      </c>
      <c r="BB52" s="43">
        <f>RANK(BC52,BC48:BC67,0)</f>
        <v>6</v>
      </c>
      <c r="BC52" s="43">
        <f t="shared" si="12"/>
        <v>280597</v>
      </c>
      <c r="BD52" s="44">
        <f>IF(BB52=BB48,IF(Y52&gt;Y48,1,0),0)+IF(BB52=BB49,IF(Y52&gt;Y49,1,0),0)+IF(BB52=BB50,IF(Y52&gt;Y50,1,0),0)+IF(BB52=BB51,IF(Y52&gt;Y51,1,0),0)+IF(BB52=BB52,IF(Y52&gt;Y52,1,0),0)+IF(BB52=BB53,IF(Y52&gt;Y53,1,0),0)+IF(BB52=BB54,IF(Y52&gt;Y54,1,0),0)+IF(BB52=BB55,IF(Y52&gt;Y55,1,0),0)+IF(BB52=BB56,IF(Y52&gt;Y56,1,0),0)+IF(BB52=BB57,IF(Y52&gt;Y57,1,0),0)+IF(BB52=BB58,IF(Y52&gt;Y58,1,0),0)+IF(BB52=BB59,IF(Y52&gt;Y59,1,0),0)+IF(BB52=BB60,IF(Y52&gt;Y60,1,0),0)+IF(BB52=BB61,IF(Y52&gt;Y61,1,0),0)+IF(BB52=BB62,IF(Y52&gt;Y62,1,0),0)+IF(BB52=BB63,IF(Y52&gt;Y63,1,0),0)+IF(BB52=BB64,IF(Y52&gt;Y64,1,0),0)+IF(BB52=BB65,IF(Y52&gt;Y65,1,0),0)+IF(BB52=BB66,IF(Y52&gt;Y66,1,0),0)+IF(BB52=BB67,IF(Y52&gt;Y67,1,0),0)+BB52</f>
        <v>6</v>
      </c>
      <c r="BE52" s="45">
        <f>IF(BD48=5,BB48,0)+IF(BD49=5,BB49,0)+IF(BD50=5,BB50,0)+IF(BD51=5,BB51,0)+IF(BD52=5,BB52,0)+IF(BD53=5,BB53,0)+IF(BD54=5,BB54,0)+IF(BD55=5,BB55,0)+IF(BD56=5,BB56,0)+IF(BD57=5,BB57,0)+IF(BD58=5,BB58,0)+IF(BD59=5,BB59,0)+IF(BD60=5,BB60,0)+IF(BD61=5,BB61,0)+IF(BD62=5,BB62,0)+IF(BD63=5,BB63,0)+IF(BD64=5,BB64,0)+IF(BD65=5,BB65,0)+IF(BD66=5,BB66,0)+IF(BD67=5,BB67,0)</f>
        <v>5</v>
      </c>
      <c r="BF52" s="43" t="str">
        <f>IF(BD48=5,X48,IF(BD49=5,X49,IF(BD50=5,X50,IF(BD51=5,X51,IF(BD52=5,X52,IF(BD53=5,X53,IF(BD54=5,X54,IF(BD55=5,X55,BG52))))))))</f>
        <v>Hede</v>
      </c>
      <c r="BG52" s="43" t="str">
        <f>IF(BD56=5,X56,IF(BD57=5,X57,IF(BD58=5,X58,IF(BD59=5,X59,IF(BD60=5,X60,IF(BD61=5,X61,IF(BD62=5,X62,IF(BD63=5,X63,BH52))))))))</f>
        <v>Anfield</v>
      </c>
      <c r="BH52" s="43" t="str">
        <f>IF(BD64=5,X64,IF(BD65=5,X65,IF(BD66=5,X66,X67)))</f>
        <v>Anfield</v>
      </c>
      <c r="BI52" s="43">
        <f>IF(BD48=5,AA48,0)+IF(BD49=5,AA49,0)+IF(BD50=5,AA50,0)+IF(BD51=5,AA51,0)+IF(BD52=5,AA52,0)+IF(BD53=5,AA53,0)+IF(BD54=5,AA54,0)+IF(BD55=5,AA55,0)+IF(BD56=5,AA56,0)+IF(BD57=5,AA57,0)+IF(BD58=5,AA58,0)+IF(BD59=5,AA59,0)+IF(BD60=5,AA60,0)+IF(BD61=5,AA61,0)+IF(BD62=5,AA62,0)+IF(BD63=5,AA63,0)+IF(BD64=5,AA64,0)+IF(BD65=5,AA65,0)+IF(BD66=5,AA66,0)+IF(BD67=5,AA67,0)</f>
        <v>0</v>
      </c>
      <c r="BJ52" s="43">
        <f>IF(BD48=5,AC48,0)+IF(BD49=5,AC49,0)+IF(BD50=5,AC50,0)+IF(BD51=5,AC51,0)+IF(BD52=5,AC52,0)+IF(BD53=5,AC53,0)+IF(BD54=5,AC54,0)+IF(BD55=5,AC55,0)+IF(BD56=5,AC56,0)+IF(BD57=5,AC57,0)+IF(BD58=5,AC58,0)+IF(BD59=5,AC59,0)+IF(BD60=5,AC60,0)+IF(BD61=5,AC61,0)+IF(BD62=5,AC62,0)+IF(BD63=5,AC63,0)+IF(BD64=5,AC64,0)+IF(BD65=5,AC65,0)+IF(BD66=5,AC66,0)+IF(BD67=5,AC67,0)</f>
        <v>0</v>
      </c>
      <c r="BK52" s="43">
        <f>IF(BD48=5,AF48,0)+IF(BD49=5,AF49,0)+IF(BD50=5,AF50,0)+IF(BD51=5,AF51,0)+IF(BD52=5,AF52,0)+IF(BD53=5,AF53,0)+IF(BD54=5,AF54,0)+IF(BD55=5,AF55,0)+IF(BD56=5,AF56,0)+IF(BD57=5,AF57,0)+IF(BD58=5,AF58,0)+IF(BD59=5,AF59,0)+IF(BD60=5,AF60,0)+IF(BD61=5,AF61,0)+IF(BD62=5,AF62,0)+IF(BD63=5,AF63,0)+IF(BD64=5,AF64,0)+IF(BD65=5,AF65,0)+IF(BD66=5,AF66,0)+IF(BD67=5,AF67,0)</f>
        <v>1</v>
      </c>
      <c r="BL52" s="43">
        <f>IF(BD48=5,AI48,0)+IF(BD49=5,AI49,0)+IF(BD50=5,AI50,0)+IF(BD51=5,AI51,0)+IF(BD52=5,AI52,0)+IF(BD53=5,AI53,0)+IF(BD54=5,AI54,0)+IF(BD55=5,AI55,0)+IF(BD56=5,AI56,0)+IF(BD57=5,AI57,0)+IF(BD58=5,AI58,0)+IF(BD59=5,AI59,0)+IF(BD60=5,AI60,0)+IF(BD61=5,AI61,0)+IF(BD62=5,AI62,0)+IF(BD63=5,AI63,0)+IF(BD64=5,AI64,0)+IF(BD65=5,AI65,0)+IF(BD66=5,AI66,0)+IF(BD67=5,AI67,0)</f>
        <v>0</v>
      </c>
      <c r="BM52" s="43">
        <f>IF(BD48=5,AK48,0)+IF(BD49=5,AK49,0)+IF(BD50=5,AK50,0)+IF(BD51=5,AK51,0)+IF(BD52=5,AK52,0)+IF(BD53=5,AK53,0)+IF(BD54=5,AK54,0)+IF(BD55=5,AK55,0)+IF(BD56=5,AK56,0)+IF(BD57=5,AK57,0)+IF(BD58=5,AK58,0)+IF(BD59=5,AK59,0)+IF(BD60=5,AK60,0)+IF(BD61=5,AK61,0)+IF(BD62=5,AK62,0)+IF(BD63=5,AK63,0)+IF(BD64=5,AK64,0)+IF(BD65=5,AK65,0)+IF(BD66=5,AK66,0)+IF(BD67=5,AK67,0)</f>
        <v>17</v>
      </c>
      <c r="BN52" s="43">
        <f>IF(BD48=5,AM48,0)+IF(BD49=5,AM49,0)+IF(BD50=5,AM50,0)+IF(BD51=5,AM51,0)+IF(BD52=5,AM52,0)+IF(BD53=5,AM53,0)+IF(BD54=5,AM54,0)+IF(BD55=5,AM55,0)+IF(BD56=5,AM56,0)+IF(BD57=5,AM57,0)+IF(BD58=5,AM58,0)+IF(BD59=5,AM59,0)+IF(BD60=5,AM60,0)+IF(BD61=5,AM61,0)+IF(BD62=5,AM62,0)+IF(BD63=5,AM63,0)+IF(BD64=5,AM64,0)+IF(BD65=5,AM65,0)+IF(BD66=5,AM66,0)+IF(BD67=5,AM67,0)</f>
        <v>9</v>
      </c>
      <c r="BO52" s="43">
        <f>IF(BD48=5,AO48,0)+IF(BD49=5,AO49,0)+IF(BD50=5,AO50,0)+IF(BD51=5,AO51,0)+IF(BD52=5,AO52,0)+IF(BD53=5,AO53,0)+IF(BD54=5,AO54,0)+IF(BD55=5,AO55,0)+IF(BD56=5,AO56,0)+IF(BD57=5,AO57,0)+IF(BD58=5,AO58,0)+IF(BD59=5,AO59,0)+IF(BD60=5,AO60,0)+IF(BD61=5,AO61,0)+IF(BD62=5,AO62,0)+IF(BD63=5,AO63,0)+IF(BD64=5,AO64,0)+IF(BD65=5,AO65,0)+IF(BD66=5,AO66,0)+IF(BD67=5,AO67,0)</f>
        <v>2</v>
      </c>
      <c r="BP52" s="43">
        <f>IF(BD48=5,AQ48,0)+IF(BD49=5,AQ49,0)+IF(BD50=5,AQ50,0)+IF(BD51=5,AQ51,0)+IF(BD52=5,AQ52,0)+IF(BD53=5,AQ53,0)+IF(BD54=5,AQ54,0)+IF(BD55=5,AQ55,0)+IF(BD56=5,AQ56,0)+IF(BD57=5,AQ57,0)+IF(BD58=5,AQ58,0)+IF(BD59=5,AQ59,0)+IF(BD60=5,AQ60,0)+IF(BD61=5,AQ61,0)+IF(BD62=5,AQ62,0)+IF(BD63=5,AQ63,0)+IF(BD64=5,AQ64,0)+IF(BD65=5,AQ65,0)+IF(BD66=5,AQ66,0)+IF(BD67=5,AQ67,0)</f>
        <v>6</v>
      </c>
      <c r="BQ52" s="43">
        <f>IF(BD48=5,AT48,0)+IF(BD49=5,AT49,0)+IF(BD50=5,AT50,0)+IF(BD51=5,AT51,0)+IF(BD52=5,AT52,0)+IF(BD53=5,AT53,0)+IF(BD54=5,AT54,0)+IF(BD55=5,AT55,0)+IF(BD56=5,AT56,0)+IF(BD57=5,AT57,0)+IF(BD58=5,AT58,0)+IF(BD59=5,AT59,0)+IF(BD60=5,AT60,0)+IF(BD61=5,AT61,0)+IF(BD62=5,AT62,0)+IF(BD63=5,AT63,0)+IF(BD64=5,AT64,0)+IF(BD65=5,AT65,0)+IF(BD66=5,AT66,0)+IF(BD67=5,AT67,0)</f>
        <v>105</v>
      </c>
      <c r="BR52" s="43">
        <f>IF(BD48=5,AW48,0)+IF(BD49=5,AW49,0)+IF(BD50=5,AW50,0)+IF(BD51=5,AW51,0)+IF(BD52=5,AW52,0)+IF(BD53=5,AW53,0)+IF(BD54=5,AW54,0)+IF(BD55=5,AW55,0)+IF(BD56=5,AW56,0)+IF(BD57=5,AW57,0)+IF(BD58=5,AW58,0)+IF(BD59=5,AW59,0)+IF(BD60=5,AW60,0)+IF(BD61=5,AW61,0)+IF(BD62=5,AW62,0)+IF(BD63=5,AW63,0)+IF(BD64=5,AW64,0)+IF(BD65=5,AW65,0)+IF(BD66=5,AW66,0)+IF(BD67=5,AW67,0)</f>
        <v>98</v>
      </c>
      <c r="BS52" s="44">
        <f>IF(BD48=5,AZ48,0)+IF(BD49=5,AZ49,0)+IF(BD50=5,AZ50,0)+IF(BD51=5,AZ51,0)+IF(BD52=5,AZ52,0)+IF(BD53=5,AZ53,0)+IF(BD54=5,AZ54,0)+IF(BD55=5,AZ55,0)+IF(BD56=5,AZ56,0)+IF(BD57=5,AZ57,0)+IF(BD58=5,AZ58,0)+IF(BD59=5,AZ59,0)+IF(BD60=5,AZ60,0)+IF(BD61=5,AZ61,0)+IF(BD62=5,AZ62,0)+IF(BD63=5,AZ63,0)+IF(BD64=5,AZ64,0)+IF(BD65=5,AZ65,0)+IF(BD66=5,AZ66,0)+IF(BD67=5,AZ67,0)</f>
        <v>29</v>
      </c>
    </row>
    <row r="53" spans="1:71" x14ac:dyDescent="0.15">
      <c r="A53" s="43"/>
      <c r="B53" s="43"/>
      <c r="C53" s="43"/>
      <c r="D53" s="43"/>
      <c r="E53" s="43"/>
      <c r="F53" s="43"/>
      <c r="G53" s="43"/>
      <c r="H53" s="43"/>
      <c r="I53" s="43"/>
      <c r="J53" s="44"/>
      <c r="K53" s="45" t="str">
        <f>[2]DB!K53</f>
        <v>Håvard</v>
      </c>
      <c r="L53" s="43">
        <f>[2]DB!L53</f>
        <v>25</v>
      </c>
      <c r="M53" s="43">
        <f>[2]DB!N53</f>
        <v>0</v>
      </c>
      <c r="N53" s="43">
        <f>IF(OR(M53=1,Rækker!L49="Disket",DB!V53&gt;5),1,0)</f>
        <v>0</v>
      </c>
      <c r="O53" s="43">
        <f>[2]DB!P53</f>
        <v>0</v>
      </c>
      <c r="P53" s="43">
        <f>IF(OR(O53=1,Rækker!L49="Udmeldt"),1,0)</f>
        <v>0</v>
      </c>
      <c r="Q53" s="43">
        <f>[2]DB!S53</f>
        <v>0</v>
      </c>
      <c r="R53" s="43">
        <f>IF(Rækker!L49="Res",1,0)</f>
        <v>0</v>
      </c>
      <c r="S53" s="43">
        <f t="shared" si="1"/>
        <v>0</v>
      </c>
      <c r="T53" s="43">
        <f>[2]DB!V53</f>
        <v>0</v>
      </c>
      <c r="U53" s="43">
        <f>IF(Rækker!L49="MR",1,0)</f>
        <v>0</v>
      </c>
      <c r="V53" s="43">
        <f t="shared" si="2"/>
        <v>0</v>
      </c>
      <c r="W53" s="44" t="str">
        <f t="shared" si="3"/>
        <v/>
      </c>
      <c r="X53" s="45" t="str">
        <f>[2]DB!BF53</f>
        <v>McCoist</v>
      </c>
      <c r="Y53" s="43">
        <f>IF(X53=K48,L48,0)+IF(X53=K49,L49,0)+IF(X53=K50,L50,0)+IF(X53=K51,L51,0)+IF(X53=K52,L52,0)+IF(X53=K53,L53,0)+IF(X53=K54,L54,0)+IF(X53=K55,L55,0)+IF(X53=K56,L56,0)+IF(X53=K57,L57,0)+IF(X53=K58,L58,0)+IF(X53=K59,L59,0)+IF(X53=K60,L60,0)+IF(X53=K61,L61,0)+IF(X53=K62,L62,0)+IF(X53=K63,L63,0)+IF(X53=K64,L64,0)+IF(X53=K65,L65,0)+IF(X53=K66,L66,0)+IF(X53=K67,L67,0)</f>
        <v>39</v>
      </c>
      <c r="Z53" s="43">
        <f>[2]DB!BI53</f>
        <v>0</v>
      </c>
      <c r="AA53" s="43">
        <f>IF(X53=K48,N48,0)+IF(X53=K49,N49,0)+IF(X53=K50,N50,0)+IF(X53=K51,N51,0)+IF(X53=K52,N52,0)+IF(X53=K53,N53,0)+IF(X53=K54,N54,0)+IF(X53=K55,N55,0)+IF(X53=K56,N56,0)+IF(X53=K57,N57,0)+IF(X53=K58,N58,0)+IF(X53=K59,N59,0)+IF(X53=K60,N60,0)+IF(X53=K61,N61,0)+IF(X53=K62,N62,0)+IF(X53=K63,N63,0)+IF(X53=K64,N64,0)+IF(X53=K65,N65,0)+IF(X53=K66,N66,0)+IF(X53=K67,N67,0)</f>
        <v>0</v>
      </c>
      <c r="AB53" s="43">
        <f>[2]DB!BJ53</f>
        <v>0</v>
      </c>
      <c r="AC53" s="43">
        <f>IF(X53=K48,P48,0)+IF(X53=K49,P49,0)+IF(X53=K50,P50,0)+IF(X53=K51,P51,0)+IF(X53=K52,P52,0)+IF(X53=K53,P53,0)+IF(X53=K54,P54,0)+IF(X53=K55,P55,0)+IF(X53=K56,P56,0)+IF(X53=K57,P57,0)+IF(X53=K58,P58,0)+IF(X53=K59,P59,0)+IF(X53=K60,P60,0)+IF(X53=K61,P61,0)+IF(X53=K62,P62,0)+IF(X53=K63,P63,0)+IF(X53=K64,P64,0)+IF(X53=K65,P65,0)+IF(X53=K66,P66,0)+IF(X53=K67,P67,0)</f>
        <v>0</v>
      </c>
      <c r="AD53" s="43">
        <f>IF(X53=K48,Q48,0)+IF(X53=K49,Q49,0)+IF(X53=K50,Q50,0)+IF(X53=K51,Q51,0)+IF(X53=K52,Q52,0)+IF(X53=K53,Q53,0)+IF(X53=K54,Q54,0)+IF(X53=K55,Q55,0)+IF(X53=K56,Q56,0)+IF(X53=K57,Q57,0)+IF(X53=K58,Q58,0)+IF(X53=K59,Q59,0)+IF(X53=K60,Q60,0)+IF(X53=K61,Q61,0)+IF(X53=K62,Q62,0)+IF(X53=K63,Q63,0)+IF(X53=K64,Q64,0)+IF(X53=K65,Q65,0)+IF(X53=K66,Q66,0)+IF(X53=K67,Q67,0)</f>
        <v>0</v>
      </c>
      <c r="AE53" s="43">
        <f>IF(X53=K48,R48,0)+IF(X53=K49,R49,0)+IF(X53=K50,R50,0)+IF(X53=K51,R51,0)+IF(X53=K52,R52,0)+IF(X53=K53,R53,0)+IF(X53=K54,R54,0)+IF(X53=K55,R55,0)+IF(X53=K56,R56,0)+IF(X53=K57,R57,0)+IF(X53=K58,R58,0)+IF(X53=K59,R59,0)+IF(X53=K60,R60,0)+IF(X53=K61,R61,0)+IF(X53=K62,R62,0)+IF(X53=K63,R63,0)+IF(X53=K64,R64,0)+IF(X53=K65,R65,0)+IF(X53=K66,R66,0)+IF(X53=K67,R67,0)</f>
        <v>0</v>
      </c>
      <c r="AF53" s="43">
        <f t="shared" si="4"/>
        <v>0</v>
      </c>
      <c r="AG53" s="43">
        <f>IF(X53=K48,T48,0)+IF(X53=K49,T49,0)+IF(X53=K50,T50,0)+IF(X53=K51,T51,0)+IF(X53=K52,T52,0)+IF(X53=K53,T53,0)+IF(X53=K54,T54,0)+IF(X53=K55,T55,0)+IF(X53=K56,T56,0)+IF(X53=K57,T57,0)+IF(X53=K58,T58,0)+IF(X53=K59,T59,0)+IF(X53=K60,T60,0)+IF(X53=K61,T61,0)+IF(X53=K62,T62,0)+IF(X53=K63,T63,0)+IF(X53=K64,T64,0)+IF(X53=K65,T65,0)+IF(X53=K66,T66,0)+IF(X53=K67,T67,0)</f>
        <v>0</v>
      </c>
      <c r="AH53" s="43">
        <f>IF(X53=K48,U48,0)+IF(X53=K49,U49,0)+IF(X53=K50,U50,0)+IF(X53=K51,U51,0)+IF(X53=K52,U52,0)+IF(X53=K53,U53,0)+IF(X53=K54,U54,0)+IF(X53=K55,U55,0)+IF(X53=K56,U56,0)+IF(X53=K57,U57,0)+IF(X53=K58,U58,0)+IF(X53=K59,U59,0)+IF(X53=K60,U60,0)+IF(X53=K61,U61,0)+IF(X53=K62,U62,0)+IF(X53=K63,U63,0)+IF(X53=K64,U64,0)+IF(X53=K65,U65,0)+IF(X53=K66,U66,0)+IF(X53=K67,U67,0)</f>
        <v>0</v>
      </c>
      <c r="AI53" s="43">
        <f>IF(X53=K48,V48,0)+IF(X53=K49,V49,0)+IF(X53=K50,V50,0)+IF(X53=K51,V51,0)+IF(X53=K52,V52,0)+IF(X53=K53,V53,0)+IF(X53=K54,V54,0)+IF(X53=K55,V55,0)+IF(X53=K56,V56,0)+IF(X53=K57,V57,0)+IF(X53=K58,V58,0)+IF(X53=K59,V59,0)+IF(X53=K60,V60,0)+IF(X53=K61,V61,0)+IF(X53=K62,V62,0)+IF(X53=K63,V63,0)+IF(X53=K64,V64,0)+IF(X53=K65,V65,0)+IF(X53=K66,V66,0)+IF(X53=K67,V67,0)</f>
        <v>0</v>
      </c>
      <c r="AJ53" s="43">
        <f>[2]DB!BM53</f>
        <v>16</v>
      </c>
      <c r="AK53" s="43">
        <f t="shared" si="5"/>
        <v>17</v>
      </c>
      <c r="AL53" s="43">
        <f>[2]DB!BN53</f>
        <v>6</v>
      </c>
      <c r="AM53" s="43">
        <f t="shared" si="18"/>
        <v>7</v>
      </c>
      <c r="AN53" s="43">
        <f>[2]DB!BO53</f>
        <v>8</v>
      </c>
      <c r="AO53" s="43">
        <f t="shared" si="19"/>
        <v>8</v>
      </c>
      <c r="AP53" s="43">
        <f>[2]DB!BP53</f>
        <v>2</v>
      </c>
      <c r="AQ53" s="43">
        <f t="shared" si="20"/>
        <v>2</v>
      </c>
      <c r="AR53" s="43">
        <f>[2]DB!BQ53</f>
        <v>109</v>
      </c>
      <c r="AS53" s="43">
        <f>IF(X53=E28,G28,0)+IF(X53=E29,G29,0)+IF(X53=E30,G30,0)+IF(X53=E31,G31,0)+IF(X53=E32,G32,0)+IF(X53=E33,G33,0)+IF(X53=E34,G34,0)+IF(X53=E35,G35,0)+IF(X53=E36,G36,0)+IF(X53=E37,G37,0)+IF(X53=F28,H28,0)+IF(X53=F29,H29,0)+IF(X53=F30,H30,0)+IF(X53=F31,H31,0)+IF(X53=F32,H32,0)+IF(X53=F33,H33,0)+IF(X53=F34,H34,0)+IF(X53=F35,H35,0)+IF(X53=F36,H36,0)+IF(X53=F37,H37,0)</f>
        <v>8</v>
      </c>
      <c r="AT53" s="43">
        <f t="shared" si="17"/>
        <v>117</v>
      </c>
      <c r="AU53" s="43">
        <f>[2]DB!BR53</f>
        <v>101</v>
      </c>
      <c r="AV53" s="43">
        <f>IF(X53=E28,H28,0)+IF(X53=E29,H29,0)+IF(X53=E30,H30,0)+IF(X53=E31,H31,0)+IF(X53=E32,H32,0)+IF(X53=E33,H33,0)+IF(X53=E34,H34,0)+IF(X53=E35,H35,0)+IF(X53=E36,H36,0)+IF(X53=E37,H37,0)+IF(X53=F28,G28,0)+IF(X53=F29,G29,0)+IF(X53=F30,G30,0)+IF(X53=F31,G31,0)+IF(X53=F32,G32,0)+IF(X53=F33,G33,0)+IF(X53=F34,G34,0)+IF(X53=F35,G35,0)+IF(X53=F36,G36,0)+IF(X53=F37,G37,0)</f>
        <v>5</v>
      </c>
      <c r="AW53" s="43">
        <f t="shared" si="9"/>
        <v>106</v>
      </c>
      <c r="AX53" s="43">
        <f>[2]DB!BS53</f>
        <v>26</v>
      </c>
      <c r="AY53" s="43">
        <f t="shared" si="10"/>
        <v>3</v>
      </c>
      <c r="AZ53" s="43">
        <f t="shared" si="11"/>
        <v>29</v>
      </c>
      <c r="BA53" s="43">
        <f>[2]DB!BE53</f>
        <v>6</v>
      </c>
      <c r="BB53" s="43">
        <f>RANK(BC53,BC48:BC67,0)</f>
        <v>3</v>
      </c>
      <c r="BC53" s="43">
        <f t="shared" si="12"/>
        <v>301594</v>
      </c>
      <c r="BD53" s="44">
        <f>IF(BB53=BB48,IF(Y53&gt;Y48,1,0),0)+IF(BB53=BB49,IF(Y53&gt;Y49,1,0),0)+IF(BB53=BB50,IF(Y53&gt;Y50,1,0),0)+IF(BB53=BB51,IF(Y53&gt;Y51,1,0),0)+IF(BB53=BB52,IF(Y53&gt;Y52,1,0),0)+IF(BB53=BB53,IF(Y53&gt;Y53,1,0),0)+IF(BB53=BB54,IF(Y53&gt;Y54,1,0),0)+IF(BB53=BB55,IF(Y53&gt;Y55,1,0),0)+IF(BB53=BB56,IF(Y53&gt;Y56,1,0),0)+IF(BB53=BB57,IF(Y53&gt;Y57,1,0),0)+IF(BB53=BB58,IF(Y53&gt;Y58,1,0),0)+IF(BB53=BB59,IF(Y53&gt;Y59,1,0),0)+IF(BB53=BB60,IF(Y53&gt;Y60,1,0),0)+IF(BB53=BB61,IF(Y53&gt;Y61,1,0),0)+IF(BB53=BB62,IF(Y53&gt;Y62,1,0),0)+IF(BB53=BB63,IF(Y53&gt;Y63,1,0),0)+IF(BB53=BB64,IF(Y53&gt;Y64,1,0),0)+IF(BB53=BB65,IF(Y53&gt;Y65,1,0),0)+IF(BB53=BB66,IF(Y53&gt;Y66,1,0),0)+IF(BB53=BB67,IF(Y53&gt;Y67,1,0),0)+BB53</f>
        <v>3</v>
      </c>
      <c r="BE53" s="45">
        <f>IF(BD48=6,BB48,0)+IF(BD49=6,BB49,0)+IF(BD50=6,BB50,0)+IF(BD51=6,BB51,0)+IF(BD52=6,BB52,0)+IF(BD53=6,BB53,0)+IF(BD54=6,BB54,0)+IF(BD55=6,BB55,0)+IF(BD56=6,BB56,0)+IF(BD57=6,BB57,0)+IF(BD58=6,BB58,0)+IF(BD59=6,BB59,0)+IF(BD60=6,BB60,0)+IF(BD61=6,BB61,0)+IF(BD62=6,BB62,0)+IF(BD63=6,BB63,0)+IF(BD64=6,BB64,0)+IF(BD65=6,BB65,0)+IF(BD66=6,BB66,0)+IF(BD67=6,BB67,0)</f>
        <v>6</v>
      </c>
      <c r="BF53" s="43" t="str">
        <f>IF(BD48=6,X48,IF(BD49=6,X49,IF(BD50=6,X50,IF(BD51=6,X51,IF(BD52=6,X52,IF(BD53=6,X53,IF(BD54=6,X54,IF(BD55=6,X55,BG53))))))))</f>
        <v>Højgård</v>
      </c>
      <c r="BG53" s="43" t="str">
        <f>IF(BD56=6,X56,IF(BD57=6,X57,IF(BD58=6,X58,IF(BD59=6,X59,IF(BD60=6,X60,IF(BD61=6,X61,IF(BD62=6,X62,IF(BD63=6,X63,BH53))))))))</f>
        <v>Anfield</v>
      </c>
      <c r="BH53" s="43" t="str">
        <f>IF(BD64=6,X64,IF(BD65=6,X65,IF(BD66=6,X66,X67)))</f>
        <v>Anfield</v>
      </c>
      <c r="BI53" s="43">
        <f>IF(BD48=6,AA48,0)+IF(BD49=6,AA49,0)+IF(BD50=6,AA50,0)+IF(BD51=6,AA51,0)+IF(BD52=6,AA52,0)+IF(BD53=6,AA53,0)+IF(BD54=6,AA54,0)+IF(BD55=6,AA55,0)+IF(BD56=6,AA56,0)+IF(BD57=6,AA57,0)+IF(BD58=6,AA58,0)+IF(BD59=6,AA59,0)+IF(BD60=6,AA60,0)+IF(BD61=6,AA61,0)+IF(BD62=6,AA62,0)+IF(BD63=6,AA63,0)+IF(BD64=6,AA64,0)+IF(BD65=6,AA65,0)+IF(BD66=6,AA66,0)+IF(BD67=6,AA67,0)</f>
        <v>0</v>
      </c>
      <c r="BJ53" s="43">
        <f>IF(BD48=6,AC48,0)+IF(BD49=6,AC49,0)+IF(BD50=6,AC50,0)+IF(BD51=6,AC51,0)+IF(BD52=6,AC52,0)+IF(BD53=6,AC53,0)+IF(BD54=6,AC54,0)+IF(BD55=6,AC55,0)+IF(BD56=6,AC56,0)+IF(BD57=6,AC57,0)+IF(BD58=6,AC58,0)+IF(BD59=6,AC59,0)+IF(BD60=6,AC60,0)+IF(BD61=6,AC61,0)+IF(BD62=6,AC62,0)+IF(BD63=6,AC63,0)+IF(BD64=6,AC64,0)+IF(BD65=6,AC65,0)+IF(BD66=6,AC66,0)+IF(BD67=6,AC67,0)</f>
        <v>0</v>
      </c>
      <c r="BK53" s="43">
        <f>IF(BD48=6,AF48,0)+IF(BD49=6,AF49,0)+IF(BD50=6,AF50,0)+IF(BD51=6,AF51,0)+IF(BD52=6,AF52,0)+IF(BD53=6,AF53,0)+IF(BD54=6,AF54,0)+IF(BD55=6,AF55,0)+IF(BD56=6,AF56,0)+IF(BD57=6,AF57,0)+IF(BD58=6,AF58,0)+IF(BD59=6,AF59,0)+IF(BD60=6,AF60,0)+IF(BD61=6,AF61,0)+IF(BD62=6,AF62,0)+IF(BD63=6,AF63,0)+IF(BD64=6,AF64,0)+IF(BD65=6,AF65,0)+IF(BD66=6,AF66,0)+IF(BD67=6,AF67,0)</f>
        <v>0</v>
      </c>
      <c r="BL53" s="43">
        <f>IF(BD48=6,AI48,0)+IF(BD49=6,AI49,0)+IF(BD50=6,AI50,0)+IF(BD51=6,AI51,0)+IF(BD52=6,AI52,0)+IF(BD53=6,AI53,0)+IF(BD54=6,AI54,0)+IF(BD55=6,AI55,0)+IF(BD56=6,AI56,0)+IF(BD57=6,AI57,0)+IF(BD58=6,AI58,0)+IF(BD59=6,AI59,0)+IF(BD60=6,AI60,0)+IF(BD61=6,AI61,0)+IF(BD62=6,AI62,0)+IF(BD63=6,AI63,0)+IF(BD64=6,AI64,0)+IF(BD65=6,AI65,0)+IF(BD66=6,AI66,0)+IF(BD67=6,AI67,0)</f>
        <v>0</v>
      </c>
      <c r="BM53" s="43">
        <f>IF(BD48=6,AK48,0)+IF(BD49=6,AK49,0)+IF(BD50=6,AK50,0)+IF(BD51=6,AK51,0)+IF(BD52=6,AK52,0)+IF(BD53=6,AK53,0)+IF(BD54=6,AK54,0)+IF(BD55=6,AK55,0)+IF(BD56=6,AK56,0)+IF(BD57=6,AK57,0)+IF(BD58=6,AK58,0)+IF(BD59=6,AK59,0)+IF(BD60=6,AK60,0)+IF(BD61=6,AK61,0)+IF(BD62=6,AK62,0)+IF(BD63=6,AK63,0)+IF(BD64=6,AK64,0)+IF(BD65=6,AK65,0)+IF(BD66=6,AK66,0)+IF(BD67=6,AK67,0)</f>
        <v>17</v>
      </c>
      <c r="BN53" s="43">
        <f>IF(BD48=6,AM48,0)+IF(BD49=6,AM49,0)+IF(BD50=6,AM50,0)+IF(BD51=6,AM51,0)+IF(BD52=6,AM52,0)+IF(BD53=6,AM53,0)+IF(BD54=6,AM54,0)+IF(BD55=6,AM55,0)+IF(BD56=6,AM56,0)+IF(BD57=6,AM57,0)+IF(BD58=6,AM58,0)+IF(BD59=6,AM59,0)+IF(BD60=6,AM60,0)+IF(BD61=6,AM61,0)+IF(BD62=6,AM62,0)+IF(BD63=6,AM63,0)+IF(BD64=6,AM64,0)+IF(BD65=6,AM65,0)+IF(BD66=6,AM66,0)+IF(BD67=6,AM67,0)</f>
        <v>8</v>
      </c>
      <c r="BO53" s="43">
        <f>IF(BD48=6,AO48,0)+IF(BD49=6,AO49,0)+IF(BD50=6,AO50,0)+IF(BD51=6,AO51,0)+IF(BD52=6,AO52,0)+IF(BD53=6,AO53,0)+IF(BD54=6,AO54,0)+IF(BD55=6,AO55,0)+IF(BD56=6,AO56,0)+IF(BD57=6,AO57,0)+IF(BD58=6,AO58,0)+IF(BD59=6,AO59,0)+IF(BD60=6,AO60,0)+IF(BD61=6,AO61,0)+IF(BD62=6,AO62,0)+IF(BD63=6,AO63,0)+IF(BD64=6,AO64,0)+IF(BD65=6,AO65,0)+IF(BD66=6,AO66,0)+IF(BD67=6,AO67,0)</f>
        <v>3</v>
      </c>
      <c r="BP53" s="43">
        <f>IF(BD48=6,AQ48,0)+IF(BD49=6,AQ49,0)+IF(BD50=6,AQ50,0)+IF(BD51=6,AQ51,0)+IF(BD52=6,AQ52,0)+IF(BD53=6,AQ53,0)+IF(BD54=6,AQ54,0)+IF(BD55=6,AQ55,0)+IF(BD56=6,AQ56,0)+IF(BD57=6,AQ57,0)+IF(BD58=6,AQ58,0)+IF(BD59=6,AQ59,0)+IF(BD60=6,AQ60,0)+IF(BD61=6,AQ61,0)+IF(BD62=6,AQ62,0)+IF(BD63=6,AQ63,0)+IF(BD64=6,AQ64,0)+IF(BD65=6,AQ65,0)+IF(BD66=6,AQ66,0)+IF(BD67=6,AQ67,0)</f>
        <v>6</v>
      </c>
      <c r="BQ53" s="43">
        <f>IF(BD48=6,AT48,0)+IF(BD49=6,AT49,0)+IF(BD50=6,AT50,0)+IF(BD51=6,AT51,0)+IF(BD52=6,AT52,0)+IF(BD53=6,AT53,0)+IF(BD54=6,AT54,0)+IF(BD55=6,AT55,0)+IF(BD56=6,AT56,0)+IF(BD57=6,AT57,0)+IF(BD58=6,AT58,0)+IF(BD59=6,AT59,0)+IF(BD60=6,AT60,0)+IF(BD61=6,AT61,0)+IF(BD62=6,AT62,0)+IF(BD63=6,AT63,0)+IF(BD64=6,AT64,0)+IF(BD65=6,AT65,0)+IF(BD66=6,AT66,0)+IF(BD67=6,AT67,0)</f>
        <v>107</v>
      </c>
      <c r="BR53" s="43">
        <f>IF(BD48=6,AW48,0)+IF(BD49=6,AW49,0)+IF(BD50=6,AW50,0)+IF(BD51=6,AW51,0)+IF(BD52=6,AW52,0)+IF(BD53=6,AW53,0)+IF(BD54=6,AW54,0)+IF(BD55=6,AW55,0)+IF(BD56=6,AW56,0)+IF(BD57=6,AW57,0)+IF(BD58=6,AW58,0)+IF(BD59=6,AW59,0)+IF(BD60=6,AW60,0)+IF(BD61=6,AW61,0)+IF(BD62=6,AW62,0)+IF(BD63=6,AW63,0)+IF(BD64=6,AW64,0)+IF(BD65=6,AW65,0)+IF(BD66=6,AW66,0)+IF(BD67=6,AW67,0)</f>
        <v>103</v>
      </c>
      <c r="BS53" s="44">
        <f>IF(BD48=6,AZ48,0)+IF(BD49=6,AZ49,0)+IF(BD50=6,AZ50,0)+IF(BD51=6,AZ51,0)+IF(BD52=6,AZ52,0)+IF(BD53=6,AZ53,0)+IF(BD54=6,AZ54,0)+IF(BD55=6,AZ55,0)+IF(BD56=6,AZ56,0)+IF(BD57=6,AZ57,0)+IF(BD58=6,AZ58,0)+IF(BD59=6,AZ59,0)+IF(BD60=6,AZ60,0)+IF(BD61=6,AZ61,0)+IF(BD62=6,AZ62,0)+IF(BD63=6,AZ63,0)+IF(BD64=6,AZ64,0)+IF(BD65=6,AZ65,0)+IF(BD66=6,AZ66,0)+IF(BD67=6,AZ67,0)</f>
        <v>27</v>
      </c>
    </row>
    <row r="54" spans="1:71" x14ac:dyDescent="0.15">
      <c r="A54" s="43"/>
      <c r="B54" s="43"/>
      <c r="C54" s="43"/>
      <c r="D54" s="43"/>
      <c r="E54" s="43"/>
      <c r="F54" s="43"/>
      <c r="G54" s="43"/>
      <c r="H54" s="43"/>
      <c r="I54" s="43"/>
      <c r="J54" s="44"/>
      <c r="K54" s="45" t="str">
        <f>[2]DB!K54</f>
        <v>Kudsken</v>
      </c>
      <c r="L54" s="43">
        <f>[2]DB!L54</f>
        <v>30</v>
      </c>
      <c r="M54" s="43">
        <f>[2]DB!N54</f>
        <v>0</v>
      </c>
      <c r="N54" s="43">
        <f>IF(OR(M54=1,Rækker!N49="Disket",DB!V54&gt;5),1,0)</f>
        <v>0</v>
      </c>
      <c r="O54" s="43">
        <f>[2]DB!P54</f>
        <v>0</v>
      </c>
      <c r="P54" s="43">
        <f>IF(OR(O54=1,Rækker!N49="Udmeldt"),1,0)</f>
        <v>0</v>
      </c>
      <c r="Q54" s="43">
        <f>[2]DB!S54</f>
        <v>2</v>
      </c>
      <c r="R54" s="43">
        <f>IF(Rækker!N49="Res",1,0)</f>
        <v>0</v>
      </c>
      <c r="S54" s="43">
        <f t="shared" si="1"/>
        <v>2</v>
      </c>
      <c r="T54" s="43">
        <f>[2]DB!V54</f>
        <v>0</v>
      </c>
      <c r="U54" s="43">
        <f>IF(Rækker!N49="MR",1,0)</f>
        <v>0</v>
      </c>
      <c r="V54" s="43">
        <f t="shared" si="2"/>
        <v>0</v>
      </c>
      <c r="W54" s="44" t="str">
        <f t="shared" si="3"/>
        <v/>
      </c>
      <c r="X54" s="45" t="str">
        <f>[2]DB!BF54</f>
        <v>ÅZÆTZØW</v>
      </c>
      <c r="Y54" s="43">
        <f>IF(X54=K48,L48,0)+IF(X54=K49,L49,0)+IF(X54=K50,L50,0)+IF(X54=K51,L51,0)+IF(X54=K52,L52,0)+IF(X54=K53,L53,0)+IF(X54=K54,L54,0)+IF(X54=K55,L55,0)+IF(X54=K56,L56,0)+IF(X54=K57,L57,0)+IF(X54=K58,L58,0)+IF(X54=K59,L59,0)+IF(X54=K60,L60,0)+IF(X54=K61,L61,0)+IF(X54=K62,L62,0)+IF(X54=K63,L63,0)+IF(X54=K64,L64,0)+IF(X54=K65,L65,0)+IF(X54=K66,L66,0)+IF(X54=K67,L67,0)</f>
        <v>60</v>
      </c>
      <c r="Z54" s="43">
        <f>[2]DB!BI54</f>
        <v>0</v>
      </c>
      <c r="AA54" s="43">
        <f>IF(X54=K48,N48,0)+IF(X54=K49,N49,0)+IF(X54=K50,N50,0)+IF(X54=K51,N51,0)+IF(X54=K52,N52,0)+IF(X54=K53,N53,0)+IF(X54=K54,N54,0)+IF(X54=K55,N55,0)+IF(X54=K56,N56,0)+IF(X54=K57,N57,0)+IF(X54=K58,N58,0)+IF(X54=K59,N59,0)+IF(X54=K60,N60,0)+IF(X54=K61,N61,0)+IF(X54=K62,N62,0)+IF(X54=K63,N63,0)+IF(X54=K64,N64,0)+IF(X54=K65,N65,0)+IF(X54=K66,N66,0)+IF(X54=K67,N67,0)</f>
        <v>0</v>
      </c>
      <c r="AB54" s="43">
        <f>[2]DB!BJ54</f>
        <v>0</v>
      </c>
      <c r="AC54" s="43">
        <f>IF(X54=K48,P48,0)+IF(X54=K49,P49,0)+IF(X54=K50,P50,0)+IF(X54=K51,P51,0)+IF(X54=K52,P52,0)+IF(X54=K53,P53,0)+IF(X54=K54,P54,0)+IF(X54=K55,P55,0)+IF(X54=K56,P56,0)+IF(X54=K57,P57,0)+IF(X54=K58,P58,0)+IF(X54=K59,P59,0)+IF(X54=K60,P60,0)+IF(X54=K61,P61,0)+IF(X54=K62,P62,0)+IF(X54=K63,P63,0)+IF(X54=K64,P64,0)+IF(X54=K65,P65,0)+IF(X54=K66,P66,0)+IF(X54=K67,P67,0)</f>
        <v>0</v>
      </c>
      <c r="AD54" s="43">
        <f>IF(X54=K48,Q48,0)+IF(X54=K49,Q49,0)+IF(X54=K50,Q50,0)+IF(X54=K51,Q51,0)+IF(X54=K52,Q52,0)+IF(X54=K53,Q53,0)+IF(X54=K54,Q54,0)+IF(X54=K55,Q55,0)+IF(X54=K56,Q56,0)+IF(X54=K57,Q57,0)+IF(X54=K58,Q58,0)+IF(X54=K59,Q59,0)+IF(X54=K60,Q60,0)+IF(X54=K61,Q61,0)+IF(X54=K62,Q62,0)+IF(X54=K63,Q63,0)+IF(X54=K64,Q64,0)+IF(X54=K65,Q65,0)+IF(X54=K66,Q66,0)+IF(X54=K67,Q67,0)</f>
        <v>0</v>
      </c>
      <c r="AE54" s="43">
        <f>IF(X54=K48,R48,0)+IF(X54=K49,R49,0)+IF(X54=K50,R50,0)+IF(X54=K51,R51,0)+IF(X54=K52,R52,0)+IF(X54=K53,R53,0)+IF(X54=K54,R54,0)+IF(X54=K55,R55,0)+IF(X54=K56,R56,0)+IF(X54=K57,R57,0)+IF(X54=K58,R58,0)+IF(X54=K59,R59,0)+IF(X54=K60,R60,0)+IF(X54=K61,R61,0)+IF(X54=K62,R62,0)+IF(X54=K63,R63,0)+IF(X54=K64,R64,0)+IF(X54=K65,R65,0)+IF(X54=K66,R66,0)+IF(X54=K67,R67,0)</f>
        <v>0</v>
      </c>
      <c r="AF54" s="43">
        <f t="shared" si="4"/>
        <v>0</v>
      </c>
      <c r="AG54" s="43">
        <f>IF(X54=K48,T48,0)+IF(X54=K49,T49,0)+IF(X54=K50,T50,0)+IF(X54=K51,T51,0)+IF(X54=K52,T52,0)+IF(X54=K53,T53,0)+IF(X54=K54,T54,0)+IF(X54=K55,T55,0)+IF(X54=K56,T56,0)+IF(X54=K57,T57,0)+IF(X54=K58,T58,0)+IF(X54=K59,T59,0)+IF(X54=K60,T60,0)+IF(X54=K61,T61,0)+IF(X54=K62,T62,0)+IF(X54=K63,T63,0)+IF(X54=K64,T64,0)+IF(X54=K65,T65,0)+IF(X54=K66,T66,0)+IF(X54=K67,T67,0)</f>
        <v>0</v>
      </c>
      <c r="AH54" s="43">
        <f>IF(X54=K48,U48,0)+IF(X54=K49,U49,0)+IF(X54=K50,U50,0)+IF(X54=K51,U51,0)+IF(X54=K52,U52,0)+IF(X54=K53,U53,0)+IF(X54=K54,U54,0)+IF(X54=K55,U55,0)+IF(X54=K56,U56,0)+IF(X54=K57,U57,0)+IF(X54=K58,U58,0)+IF(X54=K59,U59,0)+IF(X54=K60,U60,0)+IF(X54=K61,U61,0)+IF(X54=K62,U62,0)+IF(X54=K63,U63,0)+IF(X54=K64,U64,0)+IF(X54=K65,U65,0)+IF(X54=K66,U66,0)+IF(X54=K67,U67,0)</f>
        <v>0</v>
      </c>
      <c r="AI54" s="43">
        <f>IF(X54=K48,V48,0)+IF(X54=K49,V49,0)+IF(X54=K50,V50,0)+IF(X54=K51,V51,0)+IF(X54=K52,V52,0)+IF(X54=K53,V53,0)+IF(X54=K54,V54,0)+IF(X54=K55,V55,0)+IF(X54=K56,V56,0)+IF(X54=K57,V57,0)+IF(X54=K58,V58,0)+IF(X54=K59,V59,0)+IF(X54=K60,V60,0)+IF(X54=K61,V61,0)+IF(X54=K62,V62,0)+IF(X54=K63,V63,0)+IF(X54=K64,V64,0)+IF(X54=K65,V65,0)+IF(X54=K66,V66,0)+IF(X54=K67,V67,0)</f>
        <v>0</v>
      </c>
      <c r="AJ54" s="43">
        <f>[2]DB!BM54</f>
        <v>16</v>
      </c>
      <c r="AK54" s="43">
        <f t="shared" si="5"/>
        <v>17</v>
      </c>
      <c r="AL54" s="43">
        <f>[2]DB!BN54</f>
        <v>7</v>
      </c>
      <c r="AM54" s="43">
        <f t="shared" si="18"/>
        <v>7</v>
      </c>
      <c r="AN54" s="43">
        <f>[2]DB!BO54</f>
        <v>4</v>
      </c>
      <c r="AO54" s="43">
        <f t="shared" si="19"/>
        <v>5</v>
      </c>
      <c r="AP54" s="43">
        <f>[2]DB!BP54</f>
        <v>5</v>
      </c>
      <c r="AQ54" s="43">
        <f t="shared" si="20"/>
        <v>5</v>
      </c>
      <c r="AR54" s="43">
        <f>[2]DB!BQ54</f>
        <v>101</v>
      </c>
      <c r="AS54" s="43">
        <f>IF(X54=E28,G28,0)+IF(X54=E29,G29,0)+IF(X54=E30,G30,0)+IF(X54=E31,G31,0)+IF(X54=E32,G32,0)+IF(X54=E33,G33,0)+IF(X54=E34,G34,0)+IF(X54=E35,G35,0)+IF(X54=E36,G36,0)+IF(X54=E37,G37,0)+IF(X54=F28,H28,0)+IF(X54=F29,H29,0)+IF(X54=F30,H30,0)+IF(X54=F31,H31,0)+IF(X54=F32,H32,0)+IF(X54=F33,H33,0)+IF(X54=F34,H34,0)+IF(X54=F35,H35,0)+IF(X54=F36,H36,0)+IF(X54=F37,H37,0)</f>
        <v>6</v>
      </c>
      <c r="AT54" s="43">
        <f t="shared" si="17"/>
        <v>107</v>
      </c>
      <c r="AU54" s="43">
        <f>[2]DB!BR54</f>
        <v>93</v>
      </c>
      <c r="AV54" s="43">
        <f>IF(X54=E28,H28,0)+IF(X54=E29,H29,0)+IF(X54=E30,H30,0)+IF(X54=E31,H31,0)+IF(X54=E32,H32,0)+IF(X54=E33,H33,0)+IF(X54=E34,H34,0)+IF(X54=E35,H35,0)+IF(X54=E36,H36,0)+IF(X54=E37,H37,0)+IF(X54=F28,G28,0)+IF(X54=F29,G29,0)+IF(X54=F30,G30,0)+IF(X54=F31,G31,0)+IF(X54=F32,G32,0)+IF(X54=F33,G33,0)+IF(X54=F34,G34,0)+IF(X54=F35,G35,0)+IF(X54=F36,G36,0)+IF(X54=F37,G37,0)</f>
        <v>6</v>
      </c>
      <c r="AW54" s="43">
        <f t="shared" si="9"/>
        <v>99</v>
      </c>
      <c r="AX54" s="43">
        <f>[2]DB!BS54</f>
        <v>25</v>
      </c>
      <c r="AY54" s="43">
        <f t="shared" si="10"/>
        <v>1</v>
      </c>
      <c r="AZ54" s="43">
        <f t="shared" si="11"/>
        <v>26</v>
      </c>
      <c r="BA54" s="43">
        <f>[2]DB!BE54</f>
        <v>7</v>
      </c>
      <c r="BB54" s="43">
        <f>RANK(BC54,BC48:BC67,0)</f>
        <v>7</v>
      </c>
      <c r="BC54" s="43">
        <f t="shared" si="12"/>
        <v>270601</v>
      </c>
      <c r="BD54" s="44">
        <f>IF(BB54=BB48,IF(Y54&gt;Y48,1,0),0)+IF(BB54=BB49,IF(Y54&gt;Y49,1,0),0)+IF(BB54=BB50,IF(Y54&gt;Y50,1,0),0)+IF(BB54=BB51,IF(Y54&gt;Y51,1,0),0)+IF(BB54=BB52,IF(Y54&gt;Y52,1,0),0)+IF(BB54=BB53,IF(Y54&gt;Y53,1,0),0)+IF(BB54=BB54,IF(Y54&gt;Y54,1,0),0)+IF(BB54=BB55,IF(Y54&gt;Y55,1,0),0)+IF(BB54=BB56,IF(Y54&gt;Y56,1,0),0)+IF(BB54=BB57,IF(Y54&gt;Y57,1,0),0)+IF(BB54=BB58,IF(Y54&gt;Y58,1,0),0)+IF(BB54=BB59,IF(Y54&gt;Y59,1,0),0)+IF(BB54=BB60,IF(Y54&gt;Y60,1,0),0)+IF(BB54=BB61,IF(Y54&gt;Y61,1,0),0)+IF(BB54=BB62,IF(Y54&gt;Y62,1,0),0)+IF(BB54=BB63,IF(Y54&gt;Y63,1,0),0)+IF(BB54=BB64,IF(Y54&gt;Y64,1,0),0)+IF(BB54=BB65,IF(Y54&gt;Y65,1,0),0)+IF(BB54=BB66,IF(Y54&gt;Y66,1,0),0)+IF(BB54=BB67,IF(Y54&gt;Y67,1,0),0)+BB54</f>
        <v>7</v>
      </c>
      <c r="BE54" s="45">
        <f>IF(BD48=7,BB48,0)+IF(BD49=7,BB49,0)+IF(BD50=7,BB50,0)+IF(BD51=7,BB51,0)+IF(BD52=7,BB52,0)+IF(BD53=7,BB53,0)+IF(BD54=7,BB54,0)+IF(BD55=7,BB55,0)+IF(BD56=7,BB56,0)+IF(BD57=7,BB57,0)+IF(BD58=7,BB58,0)+IF(BD59=7,BB59,0)+IF(BD60=7,BB60,0)+IF(BD61=7,BB61,0)+IF(BD62=7,BB62,0)+IF(BD63=7,BB63,0)+IF(BD64=7,BB64,0)+IF(BD65=7,BB65,0)+IF(BD66=7,BB66,0)+IF(BD67=7,BB67,0)</f>
        <v>7</v>
      </c>
      <c r="BF54" s="43" t="str">
        <f>IF(BD48=7,X48,IF(BD49=7,X49,IF(BD50=7,X50,IF(BD51=7,X51,IF(BD52=7,X52,IF(BD53=7,X53,IF(BD54=7,X54,IF(BD55=7,X55,BG54))))))))</f>
        <v>ÅZÆTZØW</v>
      </c>
      <c r="BG54" s="43" t="str">
        <f>IF(BD56=7,X56,IF(BD57=7,X57,IF(BD58=7,X58,IF(BD59=7,X59,IF(BD60=7,X60,IF(BD61=7,X61,IF(BD62=7,X62,IF(BD63=7,X63,BH54))))))))</f>
        <v>Anfield</v>
      </c>
      <c r="BH54" s="43" t="str">
        <f>IF(BD64=7,X64,IF(BD65=7,X65,IF(BD66=7,X66,X67)))</f>
        <v>Anfield</v>
      </c>
      <c r="BI54" s="43">
        <f>IF(BD48=7,AA48,0)+IF(BD49=7,AA49,0)+IF(BD50=7,AA50,0)+IF(BD51=7,AA51,0)+IF(BD52=7,AA52,0)+IF(BD53=7,AA53,0)+IF(BD54=7,AA54,0)+IF(BD55=7,AA55,0)+IF(BD56=7,AA56,0)+IF(BD57=7,AA57,0)+IF(BD58=7,AA58,0)+IF(BD59=7,AA59,0)+IF(BD60=7,AA60,0)+IF(BD61=7,AA61,0)+IF(BD62=7,AA62,0)+IF(BD63=7,AA63,0)+IF(BD64=7,AA64,0)+IF(BD65=7,AA65,0)+IF(BD66=7,AA66,0)+IF(BD67=7,AA67,0)</f>
        <v>0</v>
      </c>
      <c r="BJ54" s="43">
        <f>IF(BD48=7,AC48,0)+IF(BD49=7,AC49,0)+IF(BD50=7,AC50,0)+IF(BD51=7,AC51,0)+IF(BD52=7,AC52,0)+IF(BD53=7,AC53,0)+IF(BD54=7,AC54,0)+IF(BD55=7,AC55,0)+IF(BD56=7,AC56,0)+IF(BD57=7,AC57,0)+IF(BD58=7,AC58,0)+IF(BD59=7,AC59,0)+IF(BD60=7,AC60,0)+IF(BD61=7,AC61,0)+IF(BD62=7,AC62,0)+IF(BD63=7,AC63,0)+IF(BD64=7,AC64,0)+IF(BD65=7,AC65,0)+IF(BD66=7,AC66,0)+IF(BD67=7,AC67,0)</f>
        <v>0</v>
      </c>
      <c r="BK54" s="43">
        <f>IF(BD48=7,AF48,0)+IF(BD49=7,AF49,0)+IF(BD50=7,AF50,0)+IF(BD51=7,AF51,0)+IF(BD52=7,AF52,0)+IF(BD53=7,AF53,0)+IF(BD54=7,AF54,0)+IF(BD55=7,AF55,0)+IF(BD56=7,AF56,0)+IF(BD57=7,AF57,0)+IF(BD58=7,AF58,0)+IF(BD59=7,AF59,0)+IF(BD60=7,AF60,0)+IF(BD61=7,AF61,0)+IF(BD62=7,AF62,0)+IF(BD63=7,AF63,0)+IF(BD64=7,AF64,0)+IF(BD65=7,AF65,0)+IF(BD66=7,AF66,0)+IF(BD67=7,AF67,0)</f>
        <v>0</v>
      </c>
      <c r="BL54" s="43">
        <f>IF(BD48=7,AI48,0)+IF(BD49=7,AI49,0)+IF(BD50=7,AI50,0)+IF(BD51=7,AI51,0)+IF(BD52=7,AI52,0)+IF(BD53=7,AI53,0)+IF(BD54=7,AI54,0)+IF(BD55=7,AI55,0)+IF(BD56=7,AI56,0)+IF(BD57=7,AI57,0)+IF(BD58=7,AI58,0)+IF(BD59=7,AI59,0)+IF(BD60=7,AI60,0)+IF(BD61=7,AI61,0)+IF(BD62=7,AI62,0)+IF(BD63=7,AI63,0)+IF(BD64=7,AI64,0)+IF(BD65=7,AI65,0)+IF(BD66=7,AI66,0)+IF(BD67=7,AI67,0)</f>
        <v>0</v>
      </c>
      <c r="BM54" s="43">
        <f>IF(BD48=7,AK48,0)+IF(BD49=7,AK49,0)+IF(BD50=7,AK50,0)+IF(BD51=7,AK51,0)+IF(BD52=7,AK52,0)+IF(BD53=7,AK53,0)+IF(BD54=7,AK54,0)+IF(BD55=7,AK55,0)+IF(BD56=7,AK56,0)+IF(BD57=7,AK57,0)+IF(BD58=7,AK58,0)+IF(BD59=7,AK59,0)+IF(BD60=7,AK60,0)+IF(BD61=7,AK61,0)+IF(BD62=7,AK62,0)+IF(BD63=7,AK63,0)+IF(BD64=7,AK64,0)+IF(BD65=7,AK65,0)+IF(BD66=7,AK66,0)+IF(BD67=7,AK67,0)</f>
        <v>17</v>
      </c>
      <c r="BN54" s="43">
        <f>IF(BD48=7,AM48,0)+IF(BD49=7,AM49,0)+IF(BD50=7,AM50,0)+IF(BD51=7,AM51,0)+IF(BD52=7,AM52,0)+IF(BD53=7,AM53,0)+IF(BD54=7,AM54,0)+IF(BD55=7,AM55,0)+IF(BD56=7,AM56,0)+IF(BD57=7,AM57,0)+IF(BD58=7,AM58,0)+IF(BD59=7,AM59,0)+IF(BD60=7,AM60,0)+IF(BD61=7,AM61,0)+IF(BD62=7,AM62,0)+IF(BD63=7,AM63,0)+IF(BD64=7,AM64,0)+IF(BD65=7,AM65,0)+IF(BD66=7,AM66,0)+IF(BD67=7,AM67,0)</f>
        <v>7</v>
      </c>
      <c r="BO54" s="43">
        <f>IF(BD48=7,AO48,0)+IF(BD49=7,AO49,0)+IF(BD50=7,AO50,0)+IF(BD51=7,AO51,0)+IF(BD52=7,AO52,0)+IF(BD53=7,AO53,0)+IF(BD54=7,AO54,0)+IF(BD55=7,AO55,0)+IF(BD56=7,AO56,0)+IF(BD57=7,AO57,0)+IF(BD58=7,AO58,0)+IF(BD59=7,AO59,0)+IF(BD60=7,AO60,0)+IF(BD61=7,AO61,0)+IF(BD62=7,AO62,0)+IF(BD63=7,AO63,0)+IF(BD64=7,AO64,0)+IF(BD65=7,AO65,0)+IF(BD66=7,AO66,0)+IF(BD67=7,AO67,0)</f>
        <v>5</v>
      </c>
      <c r="BP54" s="43">
        <f>IF(BD48=7,AQ48,0)+IF(BD49=7,AQ49,0)+IF(BD50=7,AQ50,0)+IF(BD51=7,AQ51,0)+IF(BD52=7,AQ52,0)+IF(BD53=7,AQ53,0)+IF(BD54=7,AQ54,0)+IF(BD55=7,AQ55,0)+IF(BD56=7,AQ56,0)+IF(BD57=7,AQ57,0)+IF(BD58=7,AQ58,0)+IF(BD59=7,AQ59,0)+IF(BD60=7,AQ60,0)+IF(BD61=7,AQ61,0)+IF(BD62=7,AQ62,0)+IF(BD63=7,AQ63,0)+IF(BD64=7,AQ64,0)+IF(BD65=7,AQ65,0)+IF(BD66=7,AQ66,0)+IF(BD67=7,AQ67,0)</f>
        <v>5</v>
      </c>
      <c r="BQ54" s="43">
        <f>IF(BD48=7,AT48,0)+IF(BD49=7,AT49,0)+IF(BD50=7,AT50,0)+IF(BD51=7,AT51,0)+IF(BD52=7,AT52,0)+IF(BD53=7,AT53,0)+IF(BD54=7,AT54,0)+IF(BD55=7,AT55,0)+IF(BD56=7,AT56,0)+IF(BD57=7,AT57,0)+IF(BD58=7,AT58,0)+IF(BD59=7,AT59,0)+IF(BD60=7,AT60,0)+IF(BD61=7,AT61,0)+IF(BD62=7,AT62,0)+IF(BD63=7,AT63,0)+IF(BD64=7,AT64,0)+IF(BD65=7,AT65,0)+IF(BD66=7,AT66,0)+IF(BD67=7,AT67,0)</f>
        <v>107</v>
      </c>
      <c r="BR54" s="43">
        <f>IF(BD48=7,AW48,0)+IF(BD49=7,AW49,0)+IF(BD50=7,AW50,0)+IF(BD51=7,AW51,0)+IF(BD52=7,AW52,0)+IF(BD53=7,AW53,0)+IF(BD54=7,AW54,0)+IF(BD55=7,AW55,0)+IF(BD56=7,AW56,0)+IF(BD57=7,AW57,0)+IF(BD58=7,AW58,0)+IF(BD59=7,AW59,0)+IF(BD60=7,AW60,0)+IF(BD61=7,AW61,0)+IF(BD62=7,AW62,0)+IF(BD63=7,AW63,0)+IF(BD64=7,AW64,0)+IF(BD65=7,AW65,0)+IF(BD66=7,AW66,0)+IF(BD67=7,AW67,0)</f>
        <v>99</v>
      </c>
      <c r="BS54" s="44">
        <f>IF(BD48=7,AZ48,0)+IF(BD49=7,AZ49,0)+IF(BD50=7,AZ50,0)+IF(BD51=7,AZ51,0)+IF(BD52=7,AZ52,0)+IF(BD53=7,AZ53,0)+IF(BD54=7,AZ54,0)+IF(BD55=7,AZ55,0)+IF(BD56=7,AZ56,0)+IF(BD57=7,AZ57,0)+IF(BD58=7,AZ58,0)+IF(BD59=7,AZ59,0)+IF(BD60=7,AZ60,0)+IF(BD61=7,AZ61,0)+IF(BD62=7,AZ62,0)+IF(BD63=7,AZ63,0)+IF(BD64=7,AZ64,0)+IF(BD65=7,AZ65,0)+IF(BD66=7,AZ66,0)+IF(BD67=7,AZ67,0)</f>
        <v>26</v>
      </c>
    </row>
    <row r="55" spans="1:71" x14ac:dyDescent="0.15">
      <c r="A55" s="43"/>
      <c r="B55" s="43"/>
      <c r="C55" s="43"/>
      <c r="D55" s="43"/>
      <c r="E55" s="43"/>
      <c r="F55" s="43"/>
      <c r="G55" s="43"/>
      <c r="H55" s="43"/>
      <c r="I55" s="43"/>
      <c r="J55" s="44"/>
      <c r="K55" s="45" t="str">
        <f>[2]DB!K55</f>
        <v>LPHJ</v>
      </c>
      <c r="L55" s="43">
        <f>[2]DB!L55</f>
        <v>34</v>
      </c>
      <c r="M55" s="43">
        <f>[2]DB!N55</f>
        <v>0</v>
      </c>
      <c r="N55" s="43">
        <f>IF(OR(M55=1,Rækker!P49="Disket",DB!V55&gt;5),1,0)</f>
        <v>0</v>
      </c>
      <c r="O55" s="43">
        <f>[2]DB!P55</f>
        <v>0</v>
      </c>
      <c r="P55" s="43">
        <f>IF(OR(O55=1,Rækker!P49="Udmeldt"),1,0)</f>
        <v>0</v>
      </c>
      <c r="Q55" s="43">
        <f>[2]DB!S55</f>
        <v>0</v>
      </c>
      <c r="R55" s="43">
        <f>IF(Rækker!P49="Res",1,0)</f>
        <v>0</v>
      </c>
      <c r="S55" s="43">
        <f t="shared" si="1"/>
        <v>0</v>
      </c>
      <c r="T55" s="43">
        <f>[2]DB!V55</f>
        <v>0</v>
      </c>
      <c r="U55" s="43">
        <f>IF(Rækker!P49="MR",1,0)</f>
        <v>0</v>
      </c>
      <c r="V55" s="43">
        <f t="shared" si="2"/>
        <v>0</v>
      </c>
      <c r="W55" s="44" t="str">
        <f t="shared" si="3"/>
        <v/>
      </c>
      <c r="X55" s="45" t="str">
        <f>[2]DB!BF55</f>
        <v>Schøn</v>
      </c>
      <c r="Y55" s="43">
        <f>IF(X55=K48,L48,0)+IF(X55=K49,L49,0)+IF(X55=K50,L50,0)+IF(X55=K51,L51,0)+IF(X55=K52,L52,0)+IF(X55=K53,L53,0)+IF(X55=K54,L54,0)+IF(X55=K55,L55,0)+IF(X55=K56,L56,0)+IF(X55=K57,L57,0)+IF(X55=K58,L58,0)+IF(X55=K59,L59,0)+IF(X55=K60,L60,0)+IF(X55=K61,L61,0)+IF(X55=K62,L62,0)+IF(X55=K63,L63,0)+IF(X55=K64,L64,0)+IF(X55=K65,L65,0)+IF(X55=K66,L66,0)+IF(X55=K67,L67,0)</f>
        <v>48</v>
      </c>
      <c r="Z55" s="43">
        <f>[2]DB!BI55</f>
        <v>0</v>
      </c>
      <c r="AA55" s="43">
        <f>IF(X55=K48,N48,0)+IF(X55=K49,N49,0)+IF(X55=K50,N50,0)+IF(X55=K51,N51,0)+IF(X55=K52,N52,0)+IF(X55=K53,N53,0)+IF(X55=K54,N54,0)+IF(X55=K55,N55,0)+IF(X55=K56,N56,0)+IF(X55=K57,N57,0)+IF(X55=K58,N58,0)+IF(X55=K59,N59,0)+IF(X55=K60,N60,0)+IF(X55=K61,N61,0)+IF(X55=K62,N62,0)+IF(X55=K63,N63,0)+IF(X55=K64,N64,0)+IF(X55=K65,N65,0)+IF(X55=K66,N66,0)+IF(X55=K67,N67,0)</f>
        <v>0</v>
      </c>
      <c r="AB55" s="43">
        <f>[2]DB!BJ55</f>
        <v>0</v>
      </c>
      <c r="AC55" s="43">
        <f>IF(X55=K48,P48,0)+IF(X55=K49,P49,0)+IF(X55=K50,P50,0)+IF(X55=K51,P51,0)+IF(X55=K52,P52,0)+IF(X55=K53,P53,0)+IF(X55=K54,P54,0)+IF(X55=K55,P55,0)+IF(X55=K56,P56,0)+IF(X55=K57,P57,0)+IF(X55=K58,P58,0)+IF(X55=K59,P59,0)+IF(X55=K60,P60,0)+IF(X55=K61,P61,0)+IF(X55=K62,P62,0)+IF(X55=K63,P63,0)+IF(X55=K64,P64,0)+IF(X55=K65,P65,0)+IF(X55=K66,P66,0)+IF(X55=K67,P67,0)</f>
        <v>0</v>
      </c>
      <c r="AD55" s="43">
        <f>IF(X55=K48,Q48,0)+IF(X55=K49,Q49,0)+IF(X55=K50,Q50,0)+IF(X55=K51,Q51,0)+IF(X55=K52,Q52,0)+IF(X55=K53,Q53,0)+IF(X55=K54,Q54,0)+IF(X55=K55,Q55,0)+IF(X55=K56,Q56,0)+IF(X55=K57,Q57,0)+IF(X55=K58,Q58,0)+IF(X55=K59,Q59,0)+IF(X55=K60,Q60,0)+IF(X55=K61,Q61,0)+IF(X55=K62,Q62,0)+IF(X55=K63,Q63,0)+IF(X55=K64,Q64,0)+IF(X55=K65,Q65,0)+IF(X55=K66,Q66,0)+IF(X55=K67,Q67,0)</f>
        <v>0</v>
      </c>
      <c r="AE55" s="43">
        <f>IF(X55=K48,R48,0)+IF(X55=K49,R49,0)+IF(X55=K50,R50,0)+IF(X55=K51,R51,0)+IF(X55=K52,R52,0)+IF(X55=K53,R53,0)+IF(X55=K54,R54,0)+IF(X55=K55,R55,0)+IF(X55=K56,R56,0)+IF(X55=K57,R57,0)+IF(X55=K58,R58,0)+IF(X55=K59,R59,0)+IF(X55=K60,R60,0)+IF(X55=K61,R61,0)+IF(X55=K62,R62,0)+IF(X55=K63,R63,0)+IF(X55=K64,R64,0)+IF(X55=K65,R65,0)+IF(X55=K66,R66,0)+IF(X55=K67,R67,0)</f>
        <v>0</v>
      </c>
      <c r="AF55" s="43">
        <f t="shared" si="4"/>
        <v>0</v>
      </c>
      <c r="AG55" s="43">
        <f>IF(X55=K48,T48,0)+IF(X55=K49,T49,0)+IF(X55=K50,T50,0)+IF(X55=K51,T51,0)+IF(X55=K52,T52,0)+IF(X55=K53,T53,0)+IF(X55=K54,T54,0)+IF(X55=K55,T55,0)+IF(X55=K56,T56,0)+IF(X55=K57,T57,0)+IF(X55=K58,T58,0)+IF(X55=K59,T59,0)+IF(X55=K60,T60,0)+IF(X55=K61,T61,0)+IF(X55=K62,T62,0)+IF(X55=K63,T63,0)+IF(X55=K64,T64,0)+IF(X55=K65,T65,0)+IF(X55=K66,T66,0)+IF(X55=K67,T67,0)</f>
        <v>0</v>
      </c>
      <c r="AH55" s="43">
        <f>IF(X55=K48,U48,0)+IF(X55=K49,U49,0)+IF(X55=K50,U50,0)+IF(X55=K51,U51,0)+IF(X55=K52,U52,0)+IF(X55=K53,U53,0)+IF(X55=K54,U54,0)+IF(X55=K55,U55,0)+IF(X55=K56,U56,0)+IF(X55=K57,U57,0)+IF(X55=K58,U58,0)+IF(X55=K59,U59,0)+IF(X55=K60,U60,0)+IF(X55=K61,U61,0)+IF(X55=K62,U62,0)+IF(X55=K63,U63,0)+IF(X55=K64,U64,0)+IF(X55=K65,U65,0)+IF(X55=K66,U66,0)+IF(X55=K67,U67,0)</f>
        <v>0</v>
      </c>
      <c r="AI55" s="43">
        <f>IF(X55=K48,V48,0)+IF(X55=K49,V49,0)+IF(X55=K50,V50,0)+IF(X55=K51,V51,0)+IF(X55=K52,V52,0)+IF(X55=K53,V53,0)+IF(X55=K54,V54,0)+IF(X55=K55,V55,0)+IF(X55=K56,V56,0)+IF(X55=K57,V57,0)+IF(X55=K58,V58,0)+IF(X55=K59,V59,0)+IF(X55=K60,V60,0)+IF(X55=K61,V61,0)+IF(X55=K62,V62,0)+IF(X55=K63,V63,0)+IF(X55=K64,V64,0)+IF(X55=K65,V65,0)+IF(X55=K66,V66,0)+IF(X55=K67,V67,0)</f>
        <v>0</v>
      </c>
      <c r="AJ55" s="43">
        <f>[2]DB!BM55</f>
        <v>16</v>
      </c>
      <c r="AK55" s="43">
        <f t="shared" si="5"/>
        <v>17</v>
      </c>
      <c r="AL55" s="43">
        <f>[2]DB!BN55</f>
        <v>7</v>
      </c>
      <c r="AM55" s="43">
        <f t="shared" si="18"/>
        <v>7</v>
      </c>
      <c r="AN55" s="43">
        <f>[2]DB!BO55</f>
        <v>4</v>
      </c>
      <c r="AO55" s="43">
        <f t="shared" si="19"/>
        <v>5</v>
      </c>
      <c r="AP55" s="43">
        <f>[2]DB!BP55</f>
        <v>5</v>
      </c>
      <c r="AQ55" s="43">
        <f t="shared" si="20"/>
        <v>5</v>
      </c>
      <c r="AR55" s="43">
        <f>[2]DB!BQ55</f>
        <v>100</v>
      </c>
      <c r="AS55" s="43">
        <f>IF(X55=E28,G28,0)+IF(X55=E29,G29,0)+IF(X55=E30,G30,0)+IF(X55=E31,G31,0)+IF(X55=E32,G32,0)+IF(X55=E33,G33,0)+IF(X55=E34,G34,0)+IF(X55=E35,G35,0)+IF(X55=E36,G36,0)+IF(X55=E37,G37,0)+IF(X55=F28,H28,0)+IF(X55=F29,H29,0)+IF(X55=F30,H30,0)+IF(X55=F31,H31,0)+IF(X55=F32,H32,0)+IF(X55=F33,H33,0)+IF(X55=F34,H34,0)+IF(X55=F35,H35,0)+IF(X55=F36,H36,0)+IF(X55=F37,H37,0)</f>
        <v>7</v>
      </c>
      <c r="AT55" s="43">
        <f t="shared" si="17"/>
        <v>107</v>
      </c>
      <c r="AU55" s="43">
        <f>[2]DB!BR55</f>
        <v>93</v>
      </c>
      <c r="AV55" s="43">
        <f>IF(X55=E28,H28,0)+IF(X55=E29,H29,0)+IF(X55=E30,H30,0)+IF(X55=E31,H31,0)+IF(X55=E32,H32,0)+IF(X55=E33,H33,0)+IF(X55=E34,H34,0)+IF(X55=E35,H35,0)+IF(X55=E36,H36,0)+IF(X55=E37,H37,0)+IF(X55=F28,G28,0)+IF(X55=F29,G29,0)+IF(X55=F30,G30,0)+IF(X55=F31,G31,0)+IF(X55=F32,G32,0)+IF(X55=F33,G33,0)+IF(X55=F34,G34,0)+IF(X55=F35,G35,0)+IF(X55=F36,G36,0)+IF(X55=F37,G37,0)</f>
        <v>7</v>
      </c>
      <c r="AW55" s="43">
        <f t="shared" si="9"/>
        <v>100</v>
      </c>
      <c r="AX55" s="43">
        <f>[2]DB!BS55</f>
        <v>25</v>
      </c>
      <c r="AY55" s="43">
        <f t="shared" si="10"/>
        <v>1</v>
      </c>
      <c r="AZ55" s="43">
        <f t="shared" si="11"/>
        <v>26</v>
      </c>
      <c r="BA55" s="43">
        <f>[2]DB!BE55</f>
        <v>8</v>
      </c>
      <c r="BB55" s="43">
        <f>RANK(BC55,BC48:BC67,0)</f>
        <v>8</v>
      </c>
      <c r="BC55" s="43">
        <f t="shared" si="12"/>
        <v>270600</v>
      </c>
      <c r="BD55" s="44">
        <f>IF(BB55=BB48,IF(Y55&gt;Y48,1,0),0)+IF(BB55=BB49,IF(Y55&gt;Y49,1,0),0)+IF(BB55=BB50,IF(Y55&gt;Y50,1,0),0)+IF(BB55=BB51,IF(Y55&gt;Y51,1,0),0)+IF(BB55=BB52,IF(Y55&gt;Y52,1,0),0)+IF(BB55=BB53,IF(Y55&gt;Y53,1,0),0)+IF(BB55=BB54,IF(Y55&gt;Y54,1,0),0)+IF(BB55=BB55,IF(Y55&gt;Y55,1,0),0)+IF(BB55=BB56,IF(Y55&gt;Y56,1,0),0)+IF(BB55=BB57,IF(Y55&gt;Y57,1,0),0)+IF(BB55=BB58,IF(Y55&gt;Y58,1,0),0)+IF(BB55=BB59,IF(Y55&gt;Y59,1,0),0)+IF(BB55=BB60,IF(Y55&gt;Y60,1,0),0)+IF(BB55=BB61,IF(Y55&gt;Y61,1,0),0)+IF(BB55=BB62,IF(Y55&gt;Y62,1,0),0)+IF(BB55=BB63,IF(Y55&gt;Y63,1,0),0)+IF(BB55=BB64,IF(Y55&gt;Y64,1,0),0)+IF(BB55=BB65,IF(Y55&gt;Y65,1,0),0)+IF(BB55=BB66,IF(Y55&gt;Y66,1,0),0)+IF(BB55=BB67,IF(Y55&gt;Y67,1,0),0)+BB55</f>
        <v>8</v>
      </c>
      <c r="BE55" s="45">
        <f>IF(BD48=8,BB48,0)+IF(BD49=8,BB49,0)+IF(BD50=8,BB50,0)+IF(BD51=8,BB51,0)+IF(BD52=8,BB52,0)+IF(BD53=8,BB53,0)+IF(BD54=8,BB54,0)+IF(BD55=8,BB55,0)+IF(BD56=8,BB56,0)+IF(BD57=8,BB57,0)+IF(BD58=8,BB58,0)+IF(BD59=8,BB59,0)+IF(BD60=8,BB60,0)+IF(BD61=8,BB61,0)+IF(BD62=8,BB62,0)+IF(BD63=8,BB63,0)+IF(BD64=8,BB64,0)+IF(BD65=8,BB65,0)+IF(BD66=8,BB66,0)+IF(BD67=8,BB67,0)</f>
        <v>8</v>
      </c>
      <c r="BF55" s="43" t="str">
        <f>IF(BD48=8,X48,IF(BD49=8,X49,IF(BD50=8,X50,IF(BD51=8,X51,IF(BD52=8,X52,IF(BD53=8,X53,IF(BD54=8,X54,IF(BD55=8,X55,BG55))))))))</f>
        <v>Schøn</v>
      </c>
      <c r="BG55" s="43" t="str">
        <f>IF(BD56=8,X56,IF(BD57=8,X57,IF(BD58=8,X58,IF(BD59=8,X59,IF(BD60=8,X60,IF(BD61=8,X61,IF(BD62=8,X62,IF(BD63=8,X63,BH55))))))))</f>
        <v>Anfield</v>
      </c>
      <c r="BH55" s="43" t="str">
        <f>IF(BD64=8,X64,IF(BD65=8,X65,IF(BD66=8,X66,X67)))</f>
        <v>Anfield</v>
      </c>
      <c r="BI55" s="43">
        <f>IF(BD48=8,AA48,0)+IF(BD49=8,AA49,0)+IF(BD50=8,AA50,0)+IF(BD51=8,AA51,0)+IF(BD52=8,AA52,0)+IF(BD53=8,AA53,0)+IF(BD54=8,AA54,0)+IF(BD55=8,AA55,0)+IF(BD56=8,AA56,0)+IF(BD57=8,AA57,0)+IF(BD58=8,AA58,0)+IF(BD59=8,AA59,0)+IF(BD60=8,AA60,0)+IF(BD61=8,AA61,0)+IF(BD62=8,AA62,0)+IF(BD63=8,AA63,0)+IF(BD64=8,AA64,0)+IF(BD65=8,AA65,0)+IF(BD66=8,AA66,0)+IF(BD67=8,AA67,0)</f>
        <v>0</v>
      </c>
      <c r="BJ55" s="43">
        <f>IF(BD48=8,AC48,0)+IF(BD49=8,AC49,0)+IF(BD50=8,AC50,0)+IF(BD51=8,AC51,0)+IF(BD52=8,AC52,0)+IF(BD53=8,AC53,0)+IF(BD54=8,AC54,0)+IF(BD55=8,AC55,0)+IF(BD56=8,AC56,0)+IF(BD57=8,AC57,0)+IF(BD58=8,AC58,0)+IF(BD59=8,AC59,0)+IF(BD60=8,AC60,0)+IF(BD61=8,AC61,0)+IF(BD62=8,AC62,0)+IF(BD63=8,AC63,0)+IF(BD64=8,AC64,0)+IF(BD65=8,AC65,0)+IF(BD66=8,AC66,0)+IF(BD67=8,AC67,0)</f>
        <v>0</v>
      </c>
      <c r="BK55" s="43">
        <f>IF(BD48=8,AF48,0)+IF(BD49=8,AF49,0)+IF(BD50=8,AF50,0)+IF(BD51=8,AF51,0)+IF(BD52=8,AF52,0)+IF(BD53=8,AF53,0)+IF(BD54=8,AF54,0)+IF(BD55=8,AF55,0)+IF(BD56=8,AF56,0)+IF(BD57=8,AF57,0)+IF(BD58=8,AF58,0)+IF(BD59=8,AF59,0)+IF(BD60=8,AF60,0)+IF(BD61=8,AF61,0)+IF(BD62=8,AF62,0)+IF(BD63=8,AF63,0)+IF(BD64=8,AF64,0)+IF(BD65=8,AF65,0)+IF(BD66=8,AF66,0)+IF(BD67=8,AF67,0)</f>
        <v>0</v>
      </c>
      <c r="BL55" s="43">
        <f>IF(BD48=8,AI48,0)+IF(BD49=8,AI49,0)+IF(BD50=8,AI50,0)+IF(BD51=8,AI51,0)+IF(BD52=8,AI52,0)+IF(BD53=8,AI53,0)+IF(BD54=8,AI54,0)+IF(BD55=8,AI55,0)+IF(BD56=8,AI56,0)+IF(BD57=8,AI57,0)+IF(BD58=8,AI58,0)+IF(BD59=8,AI59,0)+IF(BD60=8,AI60,0)+IF(BD61=8,AI61,0)+IF(BD62=8,AI62,0)+IF(BD63=8,AI63,0)+IF(BD64=8,AI64,0)+IF(BD65=8,AI65,0)+IF(BD66=8,AI66,0)+IF(BD67=8,AI67,0)</f>
        <v>0</v>
      </c>
      <c r="BM55" s="43">
        <f>IF(BD48=8,AK48,0)+IF(BD49=8,AK49,0)+IF(BD50=8,AK50,0)+IF(BD51=8,AK51,0)+IF(BD52=8,AK52,0)+IF(BD53=8,AK53,0)+IF(BD54=8,AK54,0)+IF(BD55=8,AK55,0)+IF(BD56=8,AK56,0)+IF(BD57=8,AK57,0)+IF(BD58=8,AK58,0)+IF(BD59=8,AK59,0)+IF(BD60=8,AK60,0)+IF(BD61=8,AK61,0)+IF(BD62=8,AK62,0)+IF(BD63=8,AK63,0)+IF(BD64=8,AK64,0)+IF(BD65=8,AK65,0)+IF(BD66=8,AK66,0)+IF(BD67=8,AK67,0)</f>
        <v>17</v>
      </c>
      <c r="BN55" s="43">
        <f>IF(BD48=8,AM48,0)+IF(BD49=8,AM49,0)+IF(BD50=8,AM50,0)+IF(BD51=8,AM51,0)+IF(BD52=8,AM52,0)+IF(BD53=8,AM53,0)+IF(BD54=8,AM54,0)+IF(BD55=8,AM55,0)+IF(BD56=8,AM56,0)+IF(BD57=8,AM57,0)+IF(BD58=8,AM58,0)+IF(BD59=8,AM59,0)+IF(BD60=8,AM60,0)+IF(BD61=8,AM61,0)+IF(BD62=8,AM62,0)+IF(BD63=8,AM63,0)+IF(BD64=8,AM64,0)+IF(BD65=8,AM65,0)+IF(BD66=8,AM66,0)+IF(BD67=8,AM67,0)</f>
        <v>7</v>
      </c>
      <c r="BO55" s="43">
        <f>IF(BD48=8,AO48,0)+IF(BD49=8,AO49,0)+IF(BD50=8,AO50,0)+IF(BD51=8,AO51,0)+IF(BD52=8,AO52,0)+IF(BD53=8,AO53,0)+IF(BD54=8,AO54,0)+IF(BD55=8,AO55,0)+IF(BD56=8,AO56,0)+IF(BD57=8,AO57,0)+IF(BD58=8,AO58,0)+IF(BD59=8,AO59,0)+IF(BD60=8,AO60,0)+IF(BD61=8,AO61,0)+IF(BD62=8,AO62,0)+IF(BD63=8,AO63,0)+IF(BD64=8,AO64,0)+IF(BD65=8,AO65,0)+IF(BD66=8,AO66,0)+IF(BD67=8,AO67,0)</f>
        <v>5</v>
      </c>
      <c r="BP55" s="43">
        <f>IF(BD48=8,AQ48,0)+IF(BD49=8,AQ49,0)+IF(BD50=8,AQ50,0)+IF(BD51=8,AQ51,0)+IF(BD52=8,AQ52,0)+IF(BD53=8,AQ53,0)+IF(BD54=8,AQ54,0)+IF(BD55=8,AQ55,0)+IF(BD56=8,AQ56,0)+IF(BD57=8,AQ57,0)+IF(BD58=8,AQ58,0)+IF(BD59=8,AQ59,0)+IF(BD60=8,AQ60,0)+IF(BD61=8,AQ61,0)+IF(BD62=8,AQ62,0)+IF(BD63=8,AQ63,0)+IF(BD64=8,AQ64,0)+IF(BD65=8,AQ65,0)+IF(BD66=8,AQ66,0)+IF(BD67=8,AQ67,0)</f>
        <v>5</v>
      </c>
      <c r="BQ55" s="43">
        <f>IF(BD48=8,AT48,0)+IF(BD49=8,AT49,0)+IF(BD50=8,AT50,0)+IF(BD51=8,AT51,0)+IF(BD52=8,AT52,0)+IF(BD53=8,AT53,0)+IF(BD54=8,AT54,0)+IF(BD55=8,AT55,0)+IF(BD56=8,AT56,0)+IF(BD57=8,AT57,0)+IF(BD58=8,AT58,0)+IF(BD59=8,AT59,0)+IF(BD60=8,AT60,0)+IF(BD61=8,AT61,0)+IF(BD62=8,AT62,0)+IF(BD63=8,AT63,0)+IF(BD64=8,AT64,0)+IF(BD65=8,AT65,0)+IF(BD66=8,AT66,0)+IF(BD67=8,AT67,0)</f>
        <v>107</v>
      </c>
      <c r="BR55" s="43">
        <f>IF(BD48=8,AW48,0)+IF(BD49=8,AW49,0)+IF(BD50=8,AW50,0)+IF(BD51=8,AW51,0)+IF(BD52=8,AW52,0)+IF(BD53=8,AW53,0)+IF(BD54=8,AW54,0)+IF(BD55=8,AW55,0)+IF(BD56=8,AW56,0)+IF(BD57=8,AW57,0)+IF(BD58=8,AW58,0)+IF(BD59=8,AW59,0)+IF(BD60=8,AW60,0)+IF(BD61=8,AW61,0)+IF(BD62=8,AW62,0)+IF(BD63=8,AW63,0)+IF(BD64=8,AW64,0)+IF(BD65=8,AW65,0)+IF(BD66=8,AW66,0)+IF(BD67=8,AW67,0)</f>
        <v>100</v>
      </c>
      <c r="BS55" s="44">
        <f>IF(BD48=8,AZ48,0)+IF(BD49=8,AZ49,0)+IF(BD50=8,AZ50,0)+IF(BD51=8,AZ51,0)+IF(BD52=8,AZ52,0)+IF(BD53=8,AZ53,0)+IF(BD54=8,AZ54,0)+IF(BD55=8,AZ55,0)+IF(BD56=8,AZ56,0)+IF(BD57=8,AZ57,0)+IF(BD58=8,AZ58,0)+IF(BD59=8,AZ59,0)+IF(BD60=8,AZ60,0)+IF(BD61=8,AZ61,0)+IF(BD62=8,AZ62,0)+IF(BD63=8,AZ63,0)+IF(BD64=8,AZ64,0)+IF(BD65=8,AZ65,0)+IF(BD66=8,AZ66,0)+IF(BD67=8,AZ67,0)</f>
        <v>26</v>
      </c>
    </row>
    <row r="56" spans="1:71" x14ac:dyDescent="0.15">
      <c r="A56" s="43"/>
      <c r="B56" s="43"/>
      <c r="C56" s="43"/>
      <c r="D56" s="43"/>
      <c r="E56" s="43"/>
      <c r="F56" s="43"/>
      <c r="G56" s="43"/>
      <c r="H56" s="43"/>
      <c r="I56" s="43"/>
      <c r="J56" s="44"/>
      <c r="K56" s="45" t="str">
        <f>[2]DB!K56</f>
        <v>Lucky</v>
      </c>
      <c r="L56" s="43">
        <f>[2]DB!L56</f>
        <v>35</v>
      </c>
      <c r="M56" s="43">
        <f>[2]DB!N56</f>
        <v>0</v>
      </c>
      <c r="N56" s="43">
        <f>IF(OR(M56=1,Rækker!R49="Disket",DB!V56&gt;5),1,0)</f>
        <v>0</v>
      </c>
      <c r="O56" s="43">
        <f>[2]DB!P56</f>
        <v>0</v>
      </c>
      <c r="P56" s="43">
        <f>IF(OR(O56=1,Rækker!R49="Udmeldt"),1,0)</f>
        <v>0</v>
      </c>
      <c r="Q56" s="43">
        <f>[2]DB!S56</f>
        <v>0</v>
      </c>
      <c r="R56" s="43">
        <f>IF(Rækker!R49="Res",1,0)</f>
        <v>0</v>
      </c>
      <c r="S56" s="43">
        <f t="shared" si="1"/>
        <v>0</v>
      </c>
      <c r="T56" s="43">
        <f>[2]DB!V56</f>
        <v>0</v>
      </c>
      <c r="U56" s="43">
        <f>IF(Rækker!R49="MR",1,0)</f>
        <v>0</v>
      </c>
      <c r="V56" s="43">
        <f t="shared" si="2"/>
        <v>0</v>
      </c>
      <c r="W56" s="44" t="str">
        <f t="shared" si="3"/>
        <v/>
      </c>
      <c r="X56" s="45" t="str">
        <f>[2]DB!BF56</f>
        <v>Søknud</v>
      </c>
      <c r="Y56" s="43">
        <f>IF(X56=K48,L48,0)+IF(X56=K49,L49,0)+IF(X56=K50,L50,0)+IF(X56=K51,L51,0)+IF(X56=K52,L52,0)+IF(X56=K53,L53,0)+IF(X56=K54,L54,0)+IF(X56=K55,L55,0)+IF(X56=K56,L56,0)+IF(X56=K57,L57,0)+IF(X56=K58,L58,0)+IF(X56=K59,L59,0)+IF(X56=K60,L60,0)+IF(X56=K61,L61,0)+IF(X56=K62,L62,0)+IF(X56=K63,L63,0)+IF(X56=K64,L64,0)+IF(X56=K65,L65,0)+IF(X56=K66,L66,0)+IF(X56=K67,L67,0)</f>
        <v>55</v>
      </c>
      <c r="Z56" s="43">
        <f>[2]DB!BI56</f>
        <v>0</v>
      </c>
      <c r="AA56" s="43">
        <f>IF(X56=K48,N48,0)+IF(X56=K49,N49,0)+IF(X56=K50,N50,0)+IF(X56=K51,N51,0)+IF(X56=K52,N52,0)+IF(X56=K53,N53,0)+IF(X56=K54,N54,0)+IF(X56=K55,N55,0)+IF(X56=K56,N56,0)+IF(X56=K57,N57,0)+IF(X56=K58,N58,0)+IF(X56=K59,N59,0)+IF(X56=K60,N60,0)+IF(X56=K61,N61,0)+IF(X56=K62,N62,0)+IF(X56=K63,N63,0)+IF(X56=K64,N64,0)+IF(X56=K65,N65,0)+IF(X56=K66,N66,0)+IF(X56=K67,N67,0)</f>
        <v>0</v>
      </c>
      <c r="AB56" s="43">
        <f>[2]DB!BJ56</f>
        <v>0</v>
      </c>
      <c r="AC56" s="43">
        <f>IF(X56=K48,P48,0)+IF(X56=K49,P49,0)+IF(X56=K50,P50,0)+IF(X56=K51,P51,0)+IF(X56=K52,P52,0)+IF(X56=K53,P53,0)+IF(X56=K54,P54,0)+IF(X56=K55,P55,0)+IF(X56=K56,P56,0)+IF(X56=K57,P57,0)+IF(X56=K58,P58,0)+IF(X56=K59,P59,0)+IF(X56=K60,P60,0)+IF(X56=K61,P61,0)+IF(X56=K62,P62,0)+IF(X56=K63,P63,0)+IF(X56=K64,P64,0)+IF(X56=K65,P65,0)+IF(X56=K66,P66,0)+IF(X56=K67,P67,0)</f>
        <v>0</v>
      </c>
      <c r="AD56" s="43">
        <f>IF(X56=K48,Q48,0)+IF(X56=K49,Q49,0)+IF(X56=K50,Q50,0)+IF(X56=K51,Q51,0)+IF(X56=K52,Q52,0)+IF(X56=K53,Q53,0)+IF(X56=K54,Q54,0)+IF(X56=K55,Q55,0)+IF(X56=K56,Q56,0)+IF(X56=K57,Q57,0)+IF(X56=K58,Q58,0)+IF(X56=K59,Q59,0)+IF(X56=K60,Q60,0)+IF(X56=K61,Q61,0)+IF(X56=K62,Q62,0)+IF(X56=K63,Q63,0)+IF(X56=K64,Q64,0)+IF(X56=K65,Q65,0)+IF(X56=K66,Q66,0)+IF(X56=K67,Q67,0)</f>
        <v>0</v>
      </c>
      <c r="AE56" s="43">
        <f>IF(X56=K48,R48,0)+IF(X56=K49,R49,0)+IF(X56=K50,R50,0)+IF(X56=K51,R51,0)+IF(X56=K52,R52,0)+IF(X56=K53,R53,0)+IF(X56=K54,R54,0)+IF(X56=K55,R55,0)+IF(X56=K56,R56,0)+IF(X56=K57,R57,0)+IF(X56=K58,R58,0)+IF(X56=K59,R59,0)+IF(X56=K60,R60,0)+IF(X56=K61,R61,0)+IF(X56=K62,R62,0)+IF(X56=K63,R63,0)+IF(X56=K64,R64,0)+IF(X56=K65,R65,0)+IF(X56=K66,R66,0)+IF(X56=K67,R67,0)</f>
        <v>0</v>
      </c>
      <c r="AF56" s="43">
        <f t="shared" si="4"/>
        <v>0</v>
      </c>
      <c r="AG56" s="43">
        <f>IF(X56=K48,T48,0)+IF(X56=K49,T49,0)+IF(X56=K50,T50,0)+IF(X56=K51,T51,0)+IF(X56=K52,T52,0)+IF(X56=K53,T53,0)+IF(X56=K54,T54,0)+IF(X56=K55,T55,0)+IF(X56=K56,T56,0)+IF(X56=K57,T57,0)+IF(X56=K58,T58,0)+IF(X56=K59,T59,0)+IF(X56=K60,T60,0)+IF(X56=K61,T61,0)+IF(X56=K62,T62,0)+IF(X56=K63,T63,0)+IF(X56=K64,T64,0)+IF(X56=K65,T65,0)+IF(X56=K66,T66,0)+IF(X56=K67,T67,0)</f>
        <v>0</v>
      </c>
      <c r="AH56" s="43">
        <f>IF(X56=K48,U48,0)+IF(X56=K49,U49,0)+IF(X56=K50,U50,0)+IF(X56=K51,U51,0)+IF(X56=K52,U52,0)+IF(X56=K53,U53,0)+IF(X56=K54,U54,0)+IF(X56=K55,U55,0)+IF(X56=K56,U56,0)+IF(X56=K57,U57,0)+IF(X56=K58,U58,0)+IF(X56=K59,U59,0)+IF(X56=K60,U60,0)+IF(X56=K61,U61,0)+IF(X56=K62,U62,0)+IF(X56=K63,U63,0)+IF(X56=K64,U64,0)+IF(X56=K65,U65,0)+IF(X56=K66,U66,0)+IF(X56=K67,U67,0)</f>
        <v>0</v>
      </c>
      <c r="AI56" s="43">
        <f>IF(X56=K48,V48,0)+IF(X56=K49,V49,0)+IF(X56=K50,V50,0)+IF(X56=K51,V51,0)+IF(X56=K52,V52,0)+IF(X56=K53,V53,0)+IF(X56=K54,V54,0)+IF(X56=K55,V55,0)+IF(X56=K56,V56,0)+IF(X56=K57,V57,0)+IF(X56=K58,V58,0)+IF(X56=K59,V59,0)+IF(X56=K60,V60,0)+IF(X56=K61,V61,0)+IF(X56=K62,V62,0)+IF(X56=K63,V63,0)+IF(X56=K64,V64,0)+IF(X56=K65,V65,0)+IF(X56=K66,V66,0)+IF(X56=K67,V67,0)</f>
        <v>0</v>
      </c>
      <c r="AJ56" s="43">
        <f>[2]DB!BM56</f>
        <v>16</v>
      </c>
      <c r="AK56" s="43">
        <f t="shared" si="5"/>
        <v>17</v>
      </c>
      <c r="AL56" s="43">
        <f>[2]DB!BN56</f>
        <v>5</v>
      </c>
      <c r="AM56" s="43">
        <f t="shared" si="18"/>
        <v>6</v>
      </c>
      <c r="AN56" s="43">
        <f>[2]DB!BO56</f>
        <v>6</v>
      </c>
      <c r="AO56" s="43">
        <f t="shared" si="19"/>
        <v>6</v>
      </c>
      <c r="AP56" s="43">
        <f>[2]DB!BP56</f>
        <v>5</v>
      </c>
      <c r="AQ56" s="43">
        <f t="shared" si="20"/>
        <v>5</v>
      </c>
      <c r="AR56" s="43">
        <f>[2]DB!BQ56</f>
        <v>99</v>
      </c>
      <c r="AS56" s="43">
        <f>IF(X56=E28,G28,0)+IF(X56=E29,G29,0)+IF(X56=E30,G30,0)+IF(X56=E31,G31,0)+IF(X56=E32,G32,0)+IF(X56=E33,G33,0)+IF(X56=E34,G34,0)+IF(X56=E35,G35,0)+IF(X56=E36,G36,0)+IF(X56=E37,G37,0)+IF(X56=F28,H28,0)+IF(X56=F29,H29,0)+IF(X56=F30,H30,0)+IF(X56=F31,H31,0)+IF(X56=F32,H32,0)+IF(X56=F33,H33,0)+IF(X56=F34,H34,0)+IF(X56=F35,H35,0)+IF(X56=F36,H36,0)+IF(X56=F37,H37,0)</f>
        <v>8</v>
      </c>
      <c r="AT56" s="43">
        <f t="shared" si="17"/>
        <v>107</v>
      </c>
      <c r="AU56" s="43">
        <f>[2]DB!BR56</f>
        <v>98</v>
      </c>
      <c r="AV56" s="43">
        <f>IF(X56=E28,H28,0)+IF(X56=E29,H29,0)+IF(X56=E30,H30,0)+IF(X56=E31,H31,0)+IF(X56=E32,H32,0)+IF(X56=E33,H33,0)+IF(X56=E34,H34,0)+IF(X56=E35,H35,0)+IF(X56=E36,H36,0)+IF(X56=E37,H37,0)+IF(X56=F28,G28,0)+IF(X56=F29,G29,0)+IF(X56=F30,G30,0)+IF(X56=F31,G31,0)+IF(X56=F32,G32,0)+IF(X56=F33,G33,0)+IF(X56=F34,G34,0)+IF(X56=F35,G35,0)+IF(X56=F36,G36,0)+IF(X56=F37,G37,0)</f>
        <v>6</v>
      </c>
      <c r="AW56" s="43">
        <f t="shared" si="9"/>
        <v>104</v>
      </c>
      <c r="AX56" s="43">
        <f>[2]DB!BS56</f>
        <v>21</v>
      </c>
      <c r="AY56" s="43">
        <f t="shared" si="10"/>
        <v>3</v>
      </c>
      <c r="AZ56" s="43">
        <f t="shared" si="11"/>
        <v>24</v>
      </c>
      <c r="BA56" s="43">
        <f>[2]DB!BE56</f>
        <v>9</v>
      </c>
      <c r="BB56" s="43">
        <f>RANK(BC56,BC48:BC67,0)</f>
        <v>9</v>
      </c>
      <c r="BC56" s="43">
        <f t="shared" si="12"/>
        <v>250596</v>
      </c>
      <c r="BD56" s="44">
        <f>IF(BB56=BB48,IF(Y56&gt;Y48,1,0),0)+IF(BB56=BB49,IF(Y56&gt;Y49,1,0),0)+IF(BB56=BB50,IF(Y56&gt;Y50,1,0),0)+IF(BB56=BB51,IF(Y56&gt;Y51,1,0),0)+IF(BB56=BB52,IF(Y56&gt;Y52,1,0),0)+IF(BB56=BB53,IF(Y56&gt;Y53,1,0),0)+IF(BB56=BB54,IF(Y56&gt;Y54,1,0),0)+IF(BB56=BB55,IF(Y56&gt;Y55,1,0),0)+IF(BB56=BB56,IF(Y56&gt;Y56,1,0),0)+IF(BB56=BB57,IF(Y56&gt;Y57,1,0),0)+IF(BB56=BB58,IF(Y56&gt;Y58,1,0),0)+IF(BB56=BB59,IF(Y56&gt;Y59,1,0),0)+IF(BB56=BB60,IF(Y56&gt;Y60,1,0),0)+IF(BB56=BB61,IF(Y56&gt;Y61,1,0),0)+IF(BB56=BB62,IF(Y56&gt;Y62,1,0),0)+IF(BB56=BB63,IF(Y56&gt;Y63,1,0),0)+IF(BB56=BB64,IF(Y56&gt;Y64,1,0),0)+IF(BB56=BB65,IF(Y56&gt;Y65,1,0),0)+IF(BB56=BB66,IF(Y56&gt;Y66,1,0),0)+IF(BB56=BB67,IF(Y56&gt;Y67,1,0),0)+BB56</f>
        <v>9</v>
      </c>
      <c r="BE56" s="45">
        <f>IF(BD48=9,BB48,0)+IF(BD49=9,BB49,0)+IF(BD50=9,BB50,0)+IF(BD51=9,BB51,0)+IF(BD52=9,BB52,0)+IF(BD53=9,BB53,0)+IF(BD54=9,BB54,0)+IF(BD55=9,BB55,0)+IF(BD56=9,BB56,0)+IF(BD57=9,BB57,0)+IF(BD58=9,BB58,0)+IF(BD59=9,BB59,0)+IF(BD60=9,BB60,0)+IF(BD61=9,BB61,0)+IF(BD62=9,BB62,0)+IF(BD63=9,BB63,0)+IF(BD64=9,BB64,0)+IF(BD65=9,BB65,0)+IF(BD66=9,BB66,0)+IF(BD67=9,BB67,0)</f>
        <v>9</v>
      </c>
      <c r="BF56" s="43" t="str">
        <f>IF(BD48=9,X48,IF(BD49=9,X49,IF(BD50=9,X50,IF(BD51=9,X51,IF(BD52=9,X52,IF(BD53=9,X53,IF(BD54=9,X54,IF(BD55=9,X55,BG56))))))))</f>
        <v>Søknud</v>
      </c>
      <c r="BG56" s="43" t="str">
        <f>IF(BD56=9,X56,IF(BD57=9,X57,IF(BD58=9,X58,IF(BD59=9,X59,IF(BD60=9,X60,IF(BD61=9,X61,IF(BD62=9,X62,IF(BD63=9,X63,BH56))))))))</f>
        <v>Søknud</v>
      </c>
      <c r="BH56" s="43" t="str">
        <f>IF(BD64=9,X64,IF(BD65=9,X65,IF(BD66=9,X66,X67)))</f>
        <v>Anfield</v>
      </c>
      <c r="BI56" s="43">
        <f>IF(BD48=9,AA48,0)+IF(BD49=9,AA49,0)+IF(BD50=9,AA50,0)+IF(BD51=9,AA51,0)+IF(BD52=9,AA52,0)+IF(BD53=9,AA53,0)+IF(BD54=9,AA54,0)+IF(BD55=9,AA55,0)+IF(BD56=9,AA56,0)+IF(BD57=9,AA57,0)+IF(BD58=9,AA58,0)+IF(BD59=9,AA59,0)+IF(BD60=9,AA60,0)+IF(BD61=9,AA61,0)+IF(BD62=9,AA62,0)+IF(BD63=9,AA63,0)+IF(BD64=9,AA64,0)+IF(BD65=9,AA65,0)+IF(BD66=9,AA66,0)+IF(BD67=9,AA67,0)</f>
        <v>0</v>
      </c>
      <c r="BJ56" s="43">
        <f>IF(BD48=9,AC48,0)+IF(BD49=9,AC49,0)+IF(BD50=9,AC50,0)+IF(BD51=9,AC51,0)+IF(BD52=9,AC52,0)+IF(BD53=9,AC53,0)+IF(BD54=9,AC54,0)+IF(BD55=9,AC55,0)+IF(BD56=9,AC56,0)+IF(BD57=9,AC57,0)+IF(BD58=9,AC58,0)+IF(BD59=9,AC59,0)+IF(BD60=9,AC60,0)+IF(BD61=9,AC61,0)+IF(BD62=9,AC62,0)+IF(BD63=9,AC63,0)+IF(BD64=9,AC64,0)+IF(BD65=9,AC65,0)+IF(BD66=9,AC66,0)+IF(BD67=9,AC67,0)</f>
        <v>0</v>
      </c>
      <c r="BK56" s="43">
        <f>IF(BD48=9,AF48,0)+IF(BD49=9,AF49,0)+IF(BD50=9,AF50,0)+IF(BD51=9,AF51,0)+IF(BD52=9,AF52,0)+IF(BD53=9,AF53,0)+IF(BD54=9,AF54,0)+IF(BD55=9,AF55,0)+IF(BD56=9,AF56,0)+IF(BD57=9,AF57,0)+IF(BD58=9,AF58,0)+IF(BD59=9,AF59,0)+IF(BD60=9,AF60,0)+IF(BD61=9,AF61,0)+IF(BD62=9,AF62,0)+IF(BD63=9,AF63,0)+IF(BD64=9,AF64,0)+IF(BD65=9,AF65,0)+IF(BD66=9,AF66,0)+IF(BD67=9,AF67,0)</f>
        <v>0</v>
      </c>
      <c r="BL56" s="43">
        <f>IF(BD48=9,AI48,0)+IF(BD49=9,AI49,0)+IF(BD50=9,AI50,0)+IF(BD51=9,AI51,0)+IF(BD52=9,AI52,0)+IF(BD53=9,AI53,0)+IF(BD54=9,AI54,0)+IF(BD55=9,AI55,0)+IF(BD56=9,AI56,0)+IF(BD57=9,AI57,0)+IF(BD58=9,AI58,0)+IF(BD59=9,AI59,0)+IF(BD60=9,AI60,0)+IF(BD61=9,AI61,0)+IF(BD62=9,AI62,0)+IF(BD63=9,AI63,0)+IF(BD64=9,AI64,0)+IF(BD65=9,AI65,0)+IF(BD66=9,AI66,0)+IF(BD67=9,AI67,0)</f>
        <v>0</v>
      </c>
      <c r="BM56" s="43">
        <f>IF(BD48=9,AK48,0)+IF(BD49=9,AK49,0)+IF(BD50=9,AK50,0)+IF(BD51=9,AK51,0)+IF(BD52=9,AK52,0)+IF(BD53=9,AK53,0)+IF(BD54=9,AK54,0)+IF(BD55=9,AK55,0)+IF(BD56=9,AK56,0)+IF(BD57=9,AK57,0)+IF(BD58=9,AK58,0)+IF(BD59=9,AK59,0)+IF(BD60=9,AK60,0)+IF(BD61=9,AK61,0)+IF(BD62=9,AK62,0)+IF(BD63=9,AK63,0)+IF(BD64=9,AK64,0)+IF(BD65=9,AK65,0)+IF(BD66=9,AK66,0)+IF(BD67=9,AK67,0)</f>
        <v>17</v>
      </c>
      <c r="BN56" s="43">
        <f>IF(BD48=9,AM48,0)+IF(BD49=9,AM49,0)+IF(BD50=9,AM50,0)+IF(BD51=9,AM51,0)+IF(BD52=9,AM52,0)+IF(BD53=9,AM53,0)+IF(BD54=9,AM54,0)+IF(BD55=9,AM55,0)+IF(BD56=9,AM56,0)+IF(BD57=9,AM57,0)+IF(BD58=9,AM58,0)+IF(BD59=9,AM59,0)+IF(BD60=9,AM60,0)+IF(BD61=9,AM61,0)+IF(BD62=9,AM62,0)+IF(BD63=9,AM63,0)+IF(BD64=9,AM64,0)+IF(BD65=9,AM65,0)+IF(BD66=9,AM66,0)+IF(BD67=9,AM67,0)</f>
        <v>6</v>
      </c>
      <c r="BO56" s="43">
        <f>IF(BD48=9,AO48,0)+IF(BD49=9,AO49,0)+IF(BD50=9,AO50,0)+IF(BD51=9,AO51,0)+IF(BD52=9,AO52,0)+IF(BD53=9,AO53,0)+IF(BD54=9,AO54,0)+IF(BD55=9,AO55,0)+IF(BD56=9,AO56,0)+IF(BD57=9,AO57,0)+IF(BD58=9,AO58,0)+IF(BD59=9,AO59,0)+IF(BD60=9,AO60,0)+IF(BD61=9,AO61,0)+IF(BD62=9,AO62,0)+IF(BD63=9,AO63,0)+IF(BD64=9,AO64,0)+IF(BD65=9,AO65,0)+IF(BD66=9,AO66,0)+IF(BD67=9,AO67,0)</f>
        <v>6</v>
      </c>
      <c r="BP56" s="43">
        <f>IF(BD48=9,AQ48,0)+IF(BD49=9,AQ49,0)+IF(BD50=9,AQ50,0)+IF(BD51=9,AQ51,0)+IF(BD52=9,AQ52,0)+IF(BD53=9,AQ53,0)+IF(BD54=9,AQ54,0)+IF(BD55=9,AQ55,0)+IF(BD56=9,AQ56,0)+IF(BD57=9,AQ57,0)+IF(BD58=9,AQ58,0)+IF(BD59=9,AQ59,0)+IF(BD60=9,AQ60,0)+IF(BD61=9,AQ61,0)+IF(BD62=9,AQ62,0)+IF(BD63=9,AQ63,0)+IF(BD64=9,AQ64,0)+IF(BD65=9,AQ65,0)+IF(BD66=9,AQ66,0)+IF(BD67=9,AQ67,0)</f>
        <v>5</v>
      </c>
      <c r="BQ56" s="43">
        <f>IF(BD48=9,AT48,0)+IF(BD49=9,AT49,0)+IF(BD50=9,AT50,0)+IF(BD51=9,AT51,0)+IF(BD52=9,AT52,0)+IF(BD53=9,AT53,0)+IF(BD54=9,AT54,0)+IF(BD55=9,AT55,0)+IF(BD56=9,AT56,0)+IF(BD57=9,AT57,0)+IF(BD58=9,AT58,0)+IF(BD59=9,AT59,0)+IF(BD60=9,AT60,0)+IF(BD61=9,AT61,0)+IF(BD62=9,AT62,0)+IF(BD63=9,AT63,0)+IF(BD64=9,AT64,0)+IF(BD65=9,AT65,0)+IF(BD66=9,AT66,0)+IF(BD67=9,AT67,0)</f>
        <v>107</v>
      </c>
      <c r="BR56" s="43">
        <f>IF(BD48=9,AW48,0)+IF(BD49=9,AW49,0)+IF(BD50=9,AW50,0)+IF(BD51=9,AW51,0)+IF(BD52=9,AW52,0)+IF(BD53=9,AW53,0)+IF(BD54=9,AW54,0)+IF(BD55=9,AW55,0)+IF(BD56=9,AW56,0)+IF(BD57=9,AW57,0)+IF(BD58=9,AW58,0)+IF(BD59=9,AW59,0)+IF(BD60=9,AW60,0)+IF(BD61=9,AW61,0)+IF(BD62=9,AW62,0)+IF(BD63=9,AW63,0)+IF(BD64=9,AW64,0)+IF(BD65=9,AW65,0)+IF(BD66=9,AW66,0)+IF(BD67=9,AW67,0)</f>
        <v>104</v>
      </c>
      <c r="BS56" s="44">
        <f>IF(BD48=9,AZ48,0)+IF(BD49=9,AZ49,0)+IF(BD50=9,AZ50,0)+IF(BD51=9,AZ51,0)+IF(BD52=9,AZ52,0)+IF(BD53=9,AZ53,0)+IF(BD54=9,AZ54,0)+IF(BD55=9,AZ55,0)+IF(BD56=9,AZ56,0)+IF(BD57=9,AZ57,0)+IF(BD58=9,AZ58,0)+IF(BD59=9,AZ59,0)+IF(BD60=9,AZ60,0)+IF(BD61=9,AZ61,0)+IF(BD62=9,AZ62,0)+IF(BD63=9,AZ63,0)+IF(BD64=9,AZ64,0)+IF(BD65=9,AZ65,0)+IF(BD66=9,AZ66,0)+IF(BD67=9,AZ67,0)</f>
        <v>24</v>
      </c>
    </row>
    <row r="57" spans="1:71" x14ac:dyDescent="0.15">
      <c r="A57" s="43"/>
      <c r="B57" s="43"/>
      <c r="C57" s="43"/>
      <c r="D57" s="43"/>
      <c r="E57" s="43"/>
      <c r="F57" s="43"/>
      <c r="G57" s="43"/>
      <c r="H57" s="43"/>
      <c r="I57" s="43"/>
      <c r="J57" s="44"/>
      <c r="K57" s="45" t="str">
        <f>[2]DB!K57</f>
        <v>LUFCMOT</v>
      </c>
      <c r="L57" s="43">
        <f>[2]DB!L57</f>
        <v>36</v>
      </c>
      <c r="M57" s="43">
        <f>[2]DB!N57</f>
        <v>0</v>
      </c>
      <c r="N57" s="43">
        <f>IF(OR(M57=1,Rækker!T49="Disket",DB!V57&gt;5),1,0)</f>
        <v>0</v>
      </c>
      <c r="O57" s="43">
        <f>[2]DB!P57</f>
        <v>0</v>
      </c>
      <c r="P57" s="43">
        <f>IF(OR(O57=1,Rækker!T49="Udmeldt"),1,0)</f>
        <v>0</v>
      </c>
      <c r="Q57" s="43">
        <f>[2]DB!S57</f>
        <v>0</v>
      </c>
      <c r="R57" s="43">
        <f>IF(Rækker!T49="Res",1,0)</f>
        <v>0</v>
      </c>
      <c r="S57" s="43">
        <f t="shared" si="1"/>
        <v>0</v>
      </c>
      <c r="T57" s="43">
        <f>[2]DB!V57</f>
        <v>0</v>
      </c>
      <c r="U57" s="43">
        <f>IF(Rækker!T49="MR",1,0)</f>
        <v>0</v>
      </c>
      <c r="V57" s="43">
        <f t="shared" si="2"/>
        <v>0</v>
      </c>
      <c r="W57" s="44" t="str">
        <f t="shared" si="3"/>
        <v/>
      </c>
      <c r="X57" s="45" t="str">
        <f>[2]DB!BF57</f>
        <v>Nielsen</v>
      </c>
      <c r="Y57" s="43">
        <f>IF(X57=K48,L48,0)+IF(X57=K49,L49,0)+IF(X57=K50,L50,0)+IF(X57=K51,L51,0)+IF(X57=K52,L52,0)+IF(X57=K53,L53,0)+IF(X57=K54,L54,0)+IF(X57=K55,L55,0)+IF(X57=K56,L56,0)+IF(X57=K57,L57,0)+IF(X57=K58,L58,0)+IF(X57=K59,L59,0)+IF(X57=K60,L60,0)+IF(X57=K61,L61,0)+IF(X57=K62,L62,0)+IF(X57=K63,L63,0)+IF(X57=K64,L64,0)+IF(X57=K65,L65,0)+IF(X57=K66,L66,0)+IF(X57=K67,L67,0)</f>
        <v>43</v>
      </c>
      <c r="Z57" s="43">
        <f>[2]DB!BI57</f>
        <v>0</v>
      </c>
      <c r="AA57" s="43">
        <f>IF(X57=K48,N48,0)+IF(X57=K49,N49,0)+IF(X57=K50,N50,0)+IF(X57=K51,N51,0)+IF(X57=K52,N52,0)+IF(X57=K53,N53,0)+IF(X57=K54,N54,0)+IF(X57=K55,N55,0)+IF(X57=K56,N56,0)+IF(X57=K57,N57,0)+IF(X57=K58,N58,0)+IF(X57=K59,N59,0)+IF(X57=K60,N60,0)+IF(X57=K61,N61,0)+IF(X57=K62,N62,0)+IF(X57=K63,N63,0)+IF(X57=K64,N64,0)+IF(X57=K65,N65,0)+IF(X57=K66,N66,0)+IF(X57=K67,N67,0)</f>
        <v>0</v>
      </c>
      <c r="AB57" s="43">
        <f>[2]DB!BJ57</f>
        <v>0</v>
      </c>
      <c r="AC57" s="43">
        <f>IF(X57=K48,P48,0)+IF(X57=K49,P49,0)+IF(X57=K50,P50,0)+IF(X57=K51,P51,0)+IF(X57=K52,P52,0)+IF(X57=K53,P53,0)+IF(X57=K54,P54,0)+IF(X57=K55,P55,0)+IF(X57=K56,P56,0)+IF(X57=K57,P57,0)+IF(X57=K58,P58,0)+IF(X57=K59,P59,0)+IF(X57=K60,P60,0)+IF(X57=K61,P61,0)+IF(X57=K62,P62,0)+IF(X57=K63,P63,0)+IF(X57=K64,P64,0)+IF(X57=K65,P65,0)+IF(X57=K66,P66,0)+IF(X57=K67,P67,0)</f>
        <v>0</v>
      </c>
      <c r="AD57" s="43">
        <f>IF(X57=K48,Q48,0)+IF(X57=K49,Q49,0)+IF(X57=K50,Q50,0)+IF(X57=K51,Q51,0)+IF(X57=K52,Q52,0)+IF(X57=K53,Q53,0)+IF(X57=K54,Q54,0)+IF(X57=K55,Q55,0)+IF(X57=K56,Q56,0)+IF(X57=K57,Q57,0)+IF(X57=K58,Q58,0)+IF(X57=K59,Q59,0)+IF(X57=K60,Q60,0)+IF(X57=K61,Q61,0)+IF(X57=K62,Q62,0)+IF(X57=K63,Q63,0)+IF(X57=K64,Q64,0)+IF(X57=K65,Q65,0)+IF(X57=K66,Q66,0)+IF(X57=K67,Q67,0)</f>
        <v>0</v>
      </c>
      <c r="AE57" s="43">
        <f>IF(X57=K48,R48,0)+IF(X57=K49,R49,0)+IF(X57=K50,R50,0)+IF(X57=K51,R51,0)+IF(X57=K52,R52,0)+IF(X57=K53,R53,0)+IF(X57=K54,R54,0)+IF(X57=K55,R55,0)+IF(X57=K56,R56,0)+IF(X57=K57,R57,0)+IF(X57=K58,R58,0)+IF(X57=K59,R59,0)+IF(X57=K60,R60,0)+IF(X57=K61,R61,0)+IF(X57=K62,R62,0)+IF(X57=K63,R63,0)+IF(X57=K64,R64,0)+IF(X57=K65,R65,0)+IF(X57=K66,R66,0)+IF(X57=K67,R67,0)</f>
        <v>0</v>
      </c>
      <c r="AF57" s="43">
        <f t="shared" si="4"/>
        <v>0</v>
      </c>
      <c r="AG57" s="43">
        <f>IF(X57=K48,T48,0)+IF(X57=K49,T49,0)+IF(X57=K50,T50,0)+IF(X57=K51,T51,0)+IF(X57=K52,T52,0)+IF(X57=K53,T53,0)+IF(X57=K54,T54,0)+IF(X57=K55,T55,0)+IF(X57=K56,T56,0)+IF(X57=K57,T57,0)+IF(X57=K58,T58,0)+IF(X57=K59,T59,0)+IF(X57=K60,T60,0)+IF(X57=K61,T61,0)+IF(X57=K62,T62,0)+IF(X57=K63,T63,0)+IF(X57=K64,T64,0)+IF(X57=K65,T65,0)+IF(X57=K66,T66,0)+IF(X57=K67,T67,0)</f>
        <v>0</v>
      </c>
      <c r="AH57" s="43">
        <f>IF(X57=K48,U48,0)+IF(X57=K49,U49,0)+IF(X57=K50,U50,0)+IF(X57=K51,U51,0)+IF(X57=K52,U52,0)+IF(X57=K53,U53,0)+IF(X57=K54,U54,0)+IF(X57=K55,U55,0)+IF(X57=K56,U56,0)+IF(X57=K57,U57,0)+IF(X57=K58,U58,0)+IF(X57=K59,U59,0)+IF(X57=K60,U60,0)+IF(X57=K61,U61,0)+IF(X57=K62,U62,0)+IF(X57=K63,U63,0)+IF(X57=K64,U64,0)+IF(X57=K65,U65,0)+IF(X57=K66,U66,0)+IF(X57=K67,U67,0)</f>
        <v>0</v>
      </c>
      <c r="AI57" s="43">
        <f>IF(X57=K48,V48,0)+IF(X57=K49,V49,0)+IF(X57=K50,V50,0)+IF(X57=K51,V51,0)+IF(X57=K52,V52,0)+IF(X57=K53,V53,0)+IF(X57=K54,V54,0)+IF(X57=K55,V55,0)+IF(X57=K56,V56,0)+IF(X57=K57,V57,0)+IF(X57=K58,V58,0)+IF(X57=K59,V59,0)+IF(X57=K60,V60,0)+IF(X57=K61,V61,0)+IF(X57=K62,V62,0)+IF(X57=K63,V63,0)+IF(X57=K64,V64,0)+IF(X57=K65,V65,0)+IF(X57=K66,V66,0)+IF(X57=K67,V67,0)</f>
        <v>0</v>
      </c>
      <c r="AJ57" s="43">
        <f>[2]DB!BM57</f>
        <v>16</v>
      </c>
      <c r="AK57" s="43">
        <f t="shared" si="5"/>
        <v>17</v>
      </c>
      <c r="AL57" s="43">
        <f>[2]DB!BN57</f>
        <v>4</v>
      </c>
      <c r="AM57" s="43">
        <f t="shared" si="18"/>
        <v>5</v>
      </c>
      <c r="AN57" s="43">
        <f>[2]DB!BO57</f>
        <v>8</v>
      </c>
      <c r="AO57" s="43">
        <f t="shared" si="19"/>
        <v>8</v>
      </c>
      <c r="AP57" s="43">
        <f>[2]DB!BP57</f>
        <v>4</v>
      </c>
      <c r="AQ57" s="43">
        <f t="shared" si="20"/>
        <v>4</v>
      </c>
      <c r="AR57" s="43">
        <f>[2]DB!BQ57</f>
        <v>101</v>
      </c>
      <c r="AS57" s="43">
        <f>IF(X57=E28,G28,0)+IF(X57=E29,G29,0)+IF(X57=E30,G30,0)+IF(X57=E31,G31,0)+IF(X57=E32,G32,0)+IF(X57=E33,G33,0)+IF(X57=E34,G34,0)+IF(X57=E35,G35,0)+IF(X57=E36,G36,0)+IF(X57=E37,G37,0)+IF(X57=F28,H28,0)+IF(X57=F29,H29,0)+IF(X57=F30,H30,0)+IF(X57=F31,H31,0)+IF(X57=F32,H32,0)+IF(X57=F33,H33,0)+IF(X57=F34,H34,0)+IF(X57=F35,H35,0)+IF(X57=F36,H36,0)+IF(X57=F37,H37,0)</f>
        <v>9</v>
      </c>
      <c r="AT57" s="43">
        <f t="shared" si="17"/>
        <v>110</v>
      </c>
      <c r="AU57" s="43">
        <f>[2]DB!BR57</f>
        <v>103</v>
      </c>
      <c r="AV57" s="43">
        <f>IF(X57=E28,H28,0)+IF(X57=E29,H29,0)+IF(X57=E30,H30,0)+IF(X57=E31,H31,0)+IF(X57=E32,H32,0)+IF(X57=E33,H33,0)+IF(X57=E34,H34,0)+IF(X57=E35,H35,0)+IF(X57=E36,H36,0)+IF(X57=E37,H37,0)+IF(X57=F28,G28,0)+IF(X57=F29,G29,0)+IF(X57=F30,G30,0)+IF(X57=F31,G31,0)+IF(X57=F32,G32,0)+IF(X57=F33,G33,0)+IF(X57=F34,G34,0)+IF(X57=F35,G35,0)+IF(X57=F36,G36,0)+IF(X57=F37,G37,0)</f>
        <v>7</v>
      </c>
      <c r="AW57" s="43">
        <f t="shared" si="9"/>
        <v>110</v>
      </c>
      <c r="AX57" s="43">
        <f>[2]DB!BS57</f>
        <v>20</v>
      </c>
      <c r="AY57" s="43">
        <f t="shared" si="10"/>
        <v>3</v>
      </c>
      <c r="AZ57" s="43">
        <f t="shared" si="11"/>
        <v>23</v>
      </c>
      <c r="BA57" s="43">
        <f>[2]DB!BE57</f>
        <v>10</v>
      </c>
      <c r="BB57" s="43">
        <f>RANK(BC57,BC48:BC67,0)</f>
        <v>10</v>
      </c>
      <c r="BC57" s="43">
        <f t="shared" si="12"/>
        <v>240890</v>
      </c>
      <c r="BD57" s="44">
        <f>IF(BB57=BB48,IF(Y57&gt;Y48,1,0),0)+IF(BB57=BB49,IF(Y57&gt;Y49,1,0),0)+IF(BB57=BB50,IF(Y57&gt;Y50,1,0),0)+IF(BB57=BB51,IF(Y57&gt;Y51,1,0),0)+IF(BB57=BB52,IF(Y57&gt;Y52,1,0),0)+IF(BB57=BB53,IF(Y57&gt;Y53,1,0),0)+IF(BB57=BB54,IF(Y57&gt;Y54,1,0),0)+IF(BB57=BB55,IF(Y57&gt;Y55,1,0),0)+IF(BB57=BB56,IF(Y57&gt;Y56,1,0),0)+IF(BB57=BB57,IF(Y57&gt;Y57,1,0),0)+IF(BB57=BB58,IF(Y57&gt;Y58,1,0),0)+IF(BB57=BB59,IF(Y57&gt;Y59,1,0),0)+IF(BB57=BB60,IF(Y57&gt;Y60,1,0),0)+IF(BB57=BB61,IF(Y57&gt;Y61,1,0),0)+IF(BB57=BB62,IF(Y57&gt;Y62,1,0),0)+IF(BB57=BB63,IF(Y57&gt;Y63,1,0),0)+IF(BB57=BB64,IF(Y57&gt;Y64,1,0),0)+IF(BB57=BB65,IF(Y57&gt;Y65,1,0),0)+IF(BB57=BB66,IF(Y57&gt;Y66,1,0),0)+IF(BB57=BB67,IF(Y57&gt;Y67,1,0),0)+BB57</f>
        <v>10</v>
      </c>
      <c r="BE57" s="45">
        <f>IF(BD48=10,BB48,0)+IF(BD49=10,BB49,0)+IF(BD50=10,BB50,0)+IF(BD51=10,BB51,0)+IF(BD52=10,BB52,0)+IF(BD53=10,BB53,0)+IF(BD54=10,BB54,0)+IF(BD55=10,BB55,0)+IF(BD56=10,BB56,0)+IF(BD57=10,BB57,0)+IF(BD58=10,BB58,0)+IF(BD59=10,BB59,0)+IF(BD60=10,BB60,0)+IF(BD61=10,BB61,0)+IF(BD62=10,BB62,0)+IF(BD63=10,BB63,0)+IF(BD64=10,BB64,0)+IF(BD65=10,BB65,0)+IF(BD66=10,BB66,0)+IF(BD67=10,BB67,0)</f>
        <v>10</v>
      </c>
      <c r="BF57" s="43" t="str">
        <f>IF(BD48=10,X48,IF(BD49=10,X49,IF(BD50=10,X50,IF(BD51=10,X51,IF(BD52=10,X52,IF(BD53=10,X53,IF(BD54=10,X54,IF(BD55=10,X55,BG57))))))))</f>
        <v>Nielsen</v>
      </c>
      <c r="BG57" s="43" t="str">
        <f>IF(BD56=10,X56,IF(BD57=10,X57,IF(BD58=10,X58,IF(BD59=10,X59,IF(BD60=10,X60,IF(BD61=10,X61,IF(BD62=10,X62,IF(BD63=10,X63,BH57))))))))</f>
        <v>Nielsen</v>
      </c>
      <c r="BH57" s="43" t="str">
        <f>IF(BD64=10,X64,IF(BD65=10,X65,IF(BD66=10,X66,X67)))</f>
        <v>Anfield</v>
      </c>
      <c r="BI57" s="43">
        <f>IF(BD48=10,AA48,0)+IF(BD49=10,AA49,0)+IF(BD50=10,AA50,0)+IF(BD51=10,AA51,0)+IF(BD52=10,AA52,0)+IF(BD53=10,AA53,0)+IF(BD54=10,AA54,0)+IF(BD55=10,AA55,0)+IF(BD56=10,AA56,0)+IF(BD57=10,AA57,0)+IF(BD58=10,AA58,0)+IF(BD59=10,AA59,0)+IF(BD60=10,AA60,0)+IF(BD61=10,AA61,0)+IF(BD62=10,AA62,0)+IF(BD63=10,AA63,0)+IF(BD64=10,AA64,0)+IF(BD65=10,AA65,0)+IF(BD66=10,AA66,0)+IF(BD67=10,AA67,0)</f>
        <v>0</v>
      </c>
      <c r="BJ57" s="43">
        <f>IF(BD48=10,AC48,0)+IF(BD49=10,AC49,0)+IF(BD50=10,AC50,0)+IF(BD51=10,AC51,0)+IF(BD52=10,AC52,0)+IF(BD53=10,AC53,0)+IF(BD54=10,AC54,0)+IF(BD55=10,AC55,0)+IF(BD56=10,AC56,0)+IF(BD57=10,AC57,0)+IF(BD58=10,AC58,0)+IF(BD59=10,AC59,0)+IF(BD60=10,AC60,0)+IF(BD61=10,AC61,0)+IF(BD62=10,AC62,0)+IF(BD63=10,AC63,0)+IF(BD64=10,AC64,0)+IF(BD65=10,AC65,0)+IF(BD66=10,AC66,0)+IF(BD67=10,AC67,0)</f>
        <v>0</v>
      </c>
      <c r="BK57" s="43">
        <f>IF(BD48=10,AF48,0)+IF(BD49=10,AF49,0)+IF(BD50=10,AF50,0)+IF(BD51=10,AF51,0)+IF(BD52=10,AF52,0)+IF(BD53=10,AF53,0)+IF(BD54=10,AF54,0)+IF(BD55=10,AF55,0)+IF(BD56=10,AF56,0)+IF(BD57=10,AF57,0)+IF(BD58=10,AF58,0)+IF(BD59=10,AF59,0)+IF(BD60=10,AF60,0)+IF(BD61=10,AF61,0)+IF(BD62=10,AF62,0)+IF(BD63=10,AF63,0)+IF(BD64=10,AF64,0)+IF(BD65=10,AF65,0)+IF(BD66=10,AF66,0)+IF(BD67=10,AF67,0)</f>
        <v>0</v>
      </c>
      <c r="BL57" s="43">
        <f>IF(BD48=10,AI48,0)+IF(BD49=10,AI49,0)+IF(BD50=10,AI50,0)+IF(BD51=10,AI51,0)+IF(BD52=10,AI52,0)+IF(BD53=10,AI53,0)+IF(BD54=10,AI54,0)+IF(BD55=10,AI55,0)+IF(BD56=10,AI56,0)+IF(BD57=10,AI57,0)+IF(BD58=10,AI58,0)+IF(BD59=10,AI59,0)+IF(BD60=10,AI60,0)+IF(BD61=10,AI61,0)+IF(BD62=10,AI62,0)+IF(BD63=10,AI63,0)+IF(BD64=10,AI64,0)+IF(BD65=10,AI65,0)+IF(BD66=10,AI66,0)+IF(BD67=10,AI67,0)</f>
        <v>0</v>
      </c>
      <c r="BM57" s="43">
        <f>IF(BD48=10,AK48,0)+IF(BD49=10,AK49,0)+IF(BD50=10,AK50,0)+IF(BD51=10,AK51,0)+IF(BD52=10,AK52,0)+IF(BD53=10,AK53,0)+IF(BD54=10,AK54,0)+IF(BD55=10,AK55,0)+IF(BD56=10,AK56,0)+IF(BD57=10,AK57,0)+IF(BD58=10,AK58,0)+IF(BD59=10,AK59,0)+IF(BD60=10,AK60,0)+IF(BD61=10,AK61,0)+IF(BD62=10,AK62,0)+IF(BD63=10,AK63,0)+IF(BD64=10,AK64,0)+IF(BD65=10,AK65,0)+IF(BD66=10,AK66,0)+IF(BD67=10,AK67,0)</f>
        <v>17</v>
      </c>
      <c r="BN57" s="43">
        <f>IF(BD48=10,AM48,0)+IF(BD49=10,AM49,0)+IF(BD50=10,AM50,0)+IF(BD51=10,AM51,0)+IF(BD52=10,AM52,0)+IF(BD53=10,AM53,0)+IF(BD54=10,AM54,0)+IF(BD55=10,AM55,0)+IF(BD56=10,AM56,0)+IF(BD57=10,AM57,0)+IF(BD58=10,AM58,0)+IF(BD59=10,AM59,0)+IF(BD60=10,AM60,0)+IF(BD61=10,AM61,0)+IF(BD62=10,AM62,0)+IF(BD63=10,AM63,0)+IF(BD64=10,AM64,0)+IF(BD65=10,AM65,0)+IF(BD66=10,AM66,0)+IF(BD67=10,AM67,0)</f>
        <v>5</v>
      </c>
      <c r="BO57" s="43">
        <f>IF(BD48=10,AO48,0)+IF(BD49=10,AO49,0)+IF(BD50=10,AO50,0)+IF(BD51=10,AO51,0)+IF(BD52=10,AO52,0)+IF(BD53=10,AO53,0)+IF(BD54=10,AO54,0)+IF(BD55=10,AO55,0)+IF(BD56=10,AO56,0)+IF(BD57=10,AO57,0)+IF(BD58=10,AO58,0)+IF(BD59=10,AO59,0)+IF(BD60=10,AO60,0)+IF(BD61=10,AO61,0)+IF(BD62=10,AO62,0)+IF(BD63=10,AO63,0)+IF(BD64=10,AO64,0)+IF(BD65=10,AO65,0)+IF(BD66=10,AO66,0)+IF(BD67=10,AO67,0)</f>
        <v>8</v>
      </c>
      <c r="BP57" s="43">
        <f>IF(BD48=10,AQ48,0)+IF(BD49=10,AQ49,0)+IF(BD50=10,AQ50,0)+IF(BD51=10,AQ51,0)+IF(BD52=10,AQ52,0)+IF(BD53=10,AQ53,0)+IF(BD54=10,AQ54,0)+IF(BD55=10,AQ55,0)+IF(BD56=10,AQ56,0)+IF(BD57=10,AQ57,0)+IF(BD58=10,AQ58,0)+IF(BD59=10,AQ59,0)+IF(BD60=10,AQ60,0)+IF(BD61=10,AQ61,0)+IF(BD62=10,AQ62,0)+IF(BD63=10,AQ63,0)+IF(BD64=10,AQ64,0)+IF(BD65=10,AQ65,0)+IF(BD66=10,AQ66,0)+IF(BD67=10,AQ67,0)</f>
        <v>4</v>
      </c>
      <c r="BQ57" s="43">
        <f>IF(BD48=10,AT48,0)+IF(BD49=10,AT49,0)+IF(BD50=10,AT50,0)+IF(BD51=10,AT51,0)+IF(BD52=10,AT52,0)+IF(BD53=10,AT53,0)+IF(BD54=10,AT54,0)+IF(BD55=10,AT55,0)+IF(BD56=10,AT56,0)+IF(BD57=10,AT57,0)+IF(BD58=10,AT58,0)+IF(BD59=10,AT59,0)+IF(BD60=10,AT60,0)+IF(BD61=10,AT61,0)+IF(BD62=10,AT62,0)+IF(BD63=10,AT63,0)+IF(BD64=10,AT64,0)+IF(BD65=10,AT65,0)+IF(BD66=10,AT66,0)+IF(BD67=10,AT67,0)</f>
        <v>110</v>
      </c>
      <c r="BR57" s="43">
        <f>IF(BD48=10,AW48,0)+IF(BD49=10,AW49,0)+IF(BD50=10,AW50,0)+IF(BD51=10,AW51,0)+IF(BD52=10,AW52,0)+IF(BD53=10,AW53,0)+IF(BD54=10,AW54,0)+IF(BD55=10,AW55,0)+IF(BD56=10,AW56,0)+IF(BD57=10,AW57,0)+IF(BD58=10,AW58,0)+IF(BD59=10,AW59,0)+IF(BD60=10,AW60,0)+IF(BD61=10,AW61,0)+IF(BD62=10,AW62,0)+IF(BD63=10,AW63,0)+IF(BD64=10,AW64,0)+IF(BD65=10,AW65,0)+IF(BD66=10,AW66,0)+IF(BD67=10,AW67,0)</f>
        <v>110</v>
      </c>
      <c r="BS57" s="44">
        <f>IF(BD48=10,AZ48,0)+IF(BD49=10,AZ49,0)+IF(BD50=10,AZ50,0)+IF(BD51=10,AZ51,0)+IF(BD52=10,AZ52,0)+IF(BD53=10,AZ53,0)+IF(BD54=10,AZ54,0)+IF(BD55=10,AZ55,0)+IF(BD56=10,AZ56,0)+IF(BD57=10,AZ57,0)+IF(BD58=10,AZ58,0)+IF(BD59=10,AZ59,0)+IF(BD60=10,AZ60,0)+IF(BD61=10,AZ61,0)+IF(BD62=10,AZ62,0)+IF(BD63=10,AZ63,0)+IF(BD64=10,AZ64,0)+IF(BD65=10,AZ65,0)+IF(BD66=10,AZ66,0)+IF(BD67=10,AZ67,0)</f>
        <v>23</v>
      </c>
    </row>
    <row r="58" spans="1:71" x14ac:dyDescent="0.15">
      <c r="A58" s="43"/>
      <c r="B58" s="43"/>
      <c r="C58" s="43"/>
      <c r="D58" s="43"/>
      <c r="E58" s="43"/>
      <c r="F58" s="43"/>
      <c r="G58" s="43"/>
      <c r="H58" s="43"/>
      <c r="I58" s="43"/>
      <c r="J58" s="44"/>
      <c r="K58" s="45" t="str">
        <f>[2]DB!K58</f>
        <v>Magpies</v>
      </c>
      <c r="L58" s="43">
        <f>[2]DB!L58</f>
        <v>37</v>
      </c>
      <c r="M58" s="43">
        <f>[2]DB!N58</f>
        <v>0</v>
      </c>
      <c r="N58" s="43">
        <f>IF(OR(M58=1,Rækker!V49="Disket",DB!V58&gt;5),1,0)</f>
        <v>0</v>
      </c>
      <c r="O58" s="43">
        <f>[2]DB!P58</f>
        <v>0</v>
      </c>
      <c r="P58" s="43">
        <f>IF(OR(O58=1,Rækker!V49="Udmeldt"),1,0)</f>
        <v>0</v>
      </c>
      <c r="Q58" s="43">
        <f>[2]DB!S58</f>
        <v>0</v>
      </c>
      <c r="R58" s="43">
        <f>IF(Rækker!V49="Res",1,0)</f>
        <v>0</v>
      </c>
      <c r="S58" s="43">
        <f t="shared" si="1"/>
        <v>0</v>
      </c>
      <c r="T58" s="43">
        <f>[2]DB!V58</f>
        <v>0</v>
      </c>
      <c r="U58" s="43">
        <f>IF(Rækker!V49="MR",1,0)</f>
        <v>0</v>
      </c>
      <c r="V58" s="43">
        <f t="shared" si="2"/>
        <v>0</v>
      </c>
      <c r="W58" s="44" t="str">
        <f t="shared" si="3"/>
        <v/>
      </c>
      <c r="X58" s="45" t="str">
        <f>[2]DB!BF58</f>
        <v>Magpies</v>
      </c>
      <c r="Y58" s="43">
        <f>IF(X58=K48,L48,0)+IF(X58=K49,L49,0)+IF(X58=K50,L50,0)+IF(X58=K51,L51,0)+IF(X58=K52,L52,0)+IF(X58=K53,L53,0)+IF(X58=K54,L54,0)+IF(X58=K55,L55,0)+IF(X58=K56,L56,0)+IF(X58=K57,L57,0)+IF(X58=K58,L58,0)+IF(X58=K59,L59,0)+IF(X58=K60,L60,0)+IF(X58=K61,L61,0)+IF(X58=K62,L62,0)+IF(X58=K63,L63,0)+IF(X58=K64,L64,0)+IF(X58=K65,L65,0)+IF(X58=K66,L66,0)+IF(X58=K67,L67,0)</f>
        <v>37</v>
      </c>
      <c r="Z58" s="43">
        <f>[2]DB!BI58</f>
        <v>0</v>
      </c>
      <c r="AA58" s="43">
        <f>IF(X58=K48,N48,0)+IF(X58=K49,N49,0)+IF(X58=K50,N50,0)+IF(X58=K51,N51,0)+IF(X58=K52,N52,0)+IF(X58=K53,N53,0)+IF(X58=K54,N54,0)+IF(X58=K55,N55,0)+IF(X58=K56,N56,0)+IF(X58=K57,N57,0)+IF(X58=K58,N58,0)+IF(X58=K59,N59,0)+IF(X58=K60,N60,0)+IF(X58=K61,N61,0)+IF(X58=K62,N62,0)+IF(X58=K63,N63,0)+IF(X58=K64,N64,0)+IF(X58=K65,N65,0)+IF(X58=K66,N66,0)+IF(X58=K67,N67,0)</f>
        <v>0</v>
      </c>
      <c r="AB58" s="43">
        <f>[2]DB!BJ58</f>
        <v>0</v>
      </c>
      <c r="AC58" s="43">
        <f>IF(X58=K48,P48,0)+IF(X58=K49,P49,0)+IF(X58=K50,P50,0)+IF(X58=K51,P51,0)+IF(X58=K52,P52,0)+IF(X58=K53,P53,0)+IF(X58=K54,P54,0)+IF(X58=K55,P55,0)+IF(X58=K56,P56,0)+IF(X58=K57,P57,0)+IF(X58=K58,P58,0)+IF(X58=K59,P59,0)+IF(X58=K60,P60,0)+IF(X58=K61,P61,0)+IF(X58=K62,P62,0)+IF(X58=K63,P63,0)+IF(X58=K64,P64,0)+IF(X58=K65,P65,0)+IF(X58=K66,P66,0)+IF(X58=K67,P67,0)</f>
        <v>0</v>
      </c>
      <c r="AD58" s="43">
        <f>IF(X58=K48,Q48,0)+IF(X58=K49,Q49,0)+IF(X58=K50,Q50,0)+IF(X58=K51,Q51,0)+IF(X58=K52,Q52,0)+IF(X58=K53,Q53,0)+IF(X58=K54,Q54,0)+IF(X58=K55,Q55,0)+IF(X58=K56,Q56,0)+IF(X58=K57,Q57,0)+IF(X58=K58,Q58,0)+IF(X58=K59,Q59,0)+IF(X58=K60,Q60,0)+IF(X58=K61,Q61,0)+IF(X58=K62,Q62,0)+IF(X58=K63,Q63,0)+IF(X58=K64,Q64,0)+IF(X58=K65,Q65,0)+IF(X58=K66,Q66,0)+IF(X58=K67,Q67,0)</f>
        <v>0</v>
      </c>
      <c r="AE58" s="43">
        <f>IF(X58=K48,R48,0)+IF(X58=K49,R49,0)+IF(X58=K50,R50,0)+IF(X58=K51,R51,0)+IF(X58=K52,R52,0)+IF(X58=K53,R53,0)+IF(X58=K54,R54,0)+IF(X58=K55,R55,0)+IF(X58=K56,R56,0)+IF(X58=K57,R57,0)+IF(X58=K58,R58,0)+IF(X58=K59,R59,0)+IF(X58=K60,R60,0)+IF(X58=K61,R61,0)+IF(X58=K62,R62,0)+IF(X58=K63,R63,0)+IF(X58=K64,R64,0)+IF(X58=K65,R65,0)+IF(X58=K66,R66,0)+IF(X58=K67,R67,0)</f>
        <v>0</v>
      </c>
      <c r="AF58" s="43">
        <f t="shared" si="4"/>
        <v>0</v>
      </c>
      <c r="AG58" s="43">
        <f>IF(X58=K48,T48,0)+IF(X58=K49,T49,0)+IF(X58=K50,T50,0)+IF(X58=K51,T51,0)+IF(X58=K52,T52,0)+IF(X58=K53,T53,0)+IF(X58=K54,T54,0)+IF(X58=K55,T55,0)+IF(X58=K56,T56,0)+IF(X58=K57,T57,0)+IF(X58=K58,T58,0)+IF(X58=K59,T59,0)+IF(X58=K60,T60,0)+IF(X58=K61,T61,0)+IF(X58=K62,T62,0)+IF(X58=K63,T63,0)+IF(X58=K64,T64,0)+IF(X58=K65,T65,0)+IF(X58=K66,T66,0)+IF(X58=K67,T67,0)</f>
        <v>0</v>
      </c>
      <c r="AH58" s="43">
        <f>IF(X58=K48,U48,0)+IF(X58=K49,U49,0)+IF(X58=K50,U50,0)+IF(X58=K51,U51,0)+IF(X58=K52,U52,0)+IF(X58=K53,U53,0)+IF(X58=K54,U54,0)+IF(X58=K55,U55,0)+IF(X58=K56,U56,0)+IF(X58=K57,U57,0)+IF(X58=K58,U58,0)+IF(X58=K59,U59,0)+IF(X58=K60,U60,0)+IF(X58=K61,U61,0)+IF(X58=K62,U62,0)+IF(X58=K63,U63,0)+IF(X58=K64,U64,0)+IF(X58=K65,U65,0)+IF(X58=K66,U66,0)+IF(X58=K67,U67,0)</f>
        <v>0</v>
      </c>
      <c r="AI58" s="43">
        <f>IF(X58=K48,V48,0)+IF(X58=K49,V49,0)+IF(X58=K50,V50,0)+IF(X58=K51,V51,0)+IF(X58=K52,V52,0)+IF(X58=K53,V53,0)+IF(X58=K54,V54,0)+IF(X58=K55,V55,0)+IF(X58=K56,V56,0)+IF(X58=K57,V57,0)+IF(X58=K58,V58,0)+IF(X58=K59,V59,0)+IF(X58=K60,V60,0)+IF(X58=K61,V61,0)+IF(X58=K62,V62,0)+IF(X58=K63,V63,0)+IF(X58=K64,V64,0)+IF(X58=K65,V65,0)+IF(X58=K66,V66,0)+IF(X58=K67,V67,0)</f>
        <v>0</v>
      </c>
      <c r="AJ58" s="43">
        <f>[2]DB!BM58</f>
        <v>16</v>
      </c>
      <c r="AK58" s="43">
        <f t="shared" si="5"/>
        <v>17</v>
      </c>
      <c r="AL58" s="43">
        <f>[2]DB!BN58</f>
        <v>5</v>
      </c>
      <c r="AM58" s="43">
        <f t="shared" si="18"/>
        <v>6</v>
      </c>
      <c r="AN58" s="43">
        <f>[2]DB!BO58</f>
        <v>5</v>
      </c>
      <c r="AO58" s="43">
        <f t="shared" si="19"/>
        <v>5</v>
      </c>
      <c r="AP58" s="43">
        <f>[2]DB!BP58</f>
        <v>6</v>
      </c>
      <c r="AQ58" s="43">
        <f t="shared" si="20"/>
        <v>6</v>
      </c>
      <c r="AR58" s="43">
        <f>[2]DB!BQ58</f>
        <v>97</v>
      </c>
      <c r="AS58" s="43">
        <f>IF(X58=E28,G28,0)+IF(X58=E29,G29,0)+IF(X58=E30,G30,0)+IF(X58=E31,G31,0)+IF(X58=E32,G32,0)+IF(X58=E33,G33,0)+IF(X58=E34,G34,0)+IF(X58=E35,G35,0)+IF(X58=E36,G36,0)+IF(X58=E37,G37,0)+IF(X58=F28,H28,0)+IF(X58=F29,H29,0)+IF(X58=F30,H30,0)+IF(X58=F31,H31,0)+IF(X58=F32,H32,0)+IF(X58=F33,H33,0)+IF(X58=F34,H34,0)+IF(X58=F35,H35,0)+IF(X58=F36,H36,0)+IF(X58=F37,H37,0)</f>
        <v>7</v>
      </c>
      <c r="AT58" s="43">
        <f t="shared" si="17"/>
        <v>104</v>
      </c>
      <c r="AU58" s="43">
        <f>[2]DB!BR58</f>
        <v>103</v>
      </c>
      <c r="AV58" s="43">
        <f>IF(X58=E28,H28,0)+IF(X58=E29,H29,0)+IF(X58=E30,H30,0)+IF(X58=E31,H31,0)+IF(X58=E32,H32,0)+IF(X58=E33,H33,0)+IF(X58=E34,H34,0)+IF(X58=E35,H35,0)+IF(X58=E36,H36,0)+IF(X58=E37,H37,0)+IF(X58=F28,G28,0)+IF(X58=F29,G29,0)+IF(X58=F30,G30,0)+IF(X58=F31,G31,0)+IF(X58=F32,G32,0)+IF(X58=F33,G33,0)+IF(X58=F34,G34,0)+IF(X58=F35,G35,0)+IF(X58=F36,G36,0)+IF(X58=F37,G37,0)</f>
        <v>6</v>
      </c>
      <c r="AW58" s="43">
        <f t="shared" si="9"/>
        <v>109</v>
      </c>
      <c r="AX58" s="43">
        <f>[2]DB!BS58</f>
        <v>20</v>
      </c>
      <c r="AY58" s="43">
        <f t="shared" si="10"/>
        <v>3</v>
      </c>
      <c r="AZ58" s="43">
        <f t="shared" si="11"/>
        <v>23</v>
      </c>
      <c r="BA58" s="43">
        <f>[2]DB!BE58</f>
        <v>11</v>
      </c>
      <c r="BB58" s="43">
        <f>RANK(BC58,BC48:BC67,0)</f>
        <v>11</v>
      </c>
      <c r="BC58" s="43">
        <f t="shared" si="12"/>
        <v>240291</v>
      </c>
      <c r="BD58" s="44">
        <f>IF(BB58=BB48,IF(Y58&gt;Y48,1,0),0)+IF(BB58=BB49,IF(Y58&gt;Y49,1,0),0)+IF(BB58=BB50,IF(Y58&gt;Y50,1,0),0)+IF(BB58=BB51,IF(Y58&gt;Y51,1,0),0)+IF(BB58=BB52,IF(Y58&gt;Y52,1,0),0)+IF(BB58=BB53,IF(Y58&gt;Y53,1,0),0)+IF(BB58=BB54,IF(Y58&gt;Y54,1,0),0)+IF(BB58=BB55,IF(Y58&gt;Y55,1,0),0)+IF(BB58=BB56,IF(Y58&gt;Y56,1,0),0)+IF(BB58=BB57,IF(Y58&gt;Y57,1,0),0)+IF(BB58=BB58,IF(Y58&gt;Y58,1,0),0)+IF(BB58=BB59,IF(Y58&gt;Y59,1,0),0)+IF(BB58=BB60,IF(Y58&gt;Y60,1,0),0)+IF(BB58=BB61,IF(Y58&gt;Y61,1,0),0)+IF(BB58=BB62,IF(Y58&gt;Y62,1,0),0)+IF(BB58=BB63,IF(Y58&gt;Y63,1,0),0)+IF(BB58=BB64,IF(Y58&gt;Y64,1,0),0)+IF(BB58=BB65,IF(Y58&gt;Y65,1,0),0)+IF(BB58=BB66,IF(Y58&gt;Y66,1,0),0)+IF(BB58=BB67,IF(Y58&gt;Y67,1,0),0)+BB58</f>
        <v>11</v>
      </c>
      <c r="BE58" s="45">
        <f>IF(BD48=11,BB48,0)+IF(BD49=11,BB49,0)+IF(BD50=11,BB50,0)+IF(BD51=11,BB51,0)+IF(BD52=11,BB52,0)+IF(BD53=11,BB53,0)+IF(BD54=11,BB54,0)+IF(BD55=11,BB55,0)+IF(BD56=11,BB56,0)+IF(BD57=11,BB57,0)+IF(BD58=11,BB58,0)+IF(BD59=11,BB59,0)+IF(BD60=11,BB60,0)+IF(BD61=11,BB61,0)+IF(BD62=11,BB62,0)+IF(BD63=11,BB63,0)+IF(BD64=11,BB64,0)+IF(BD65=11,BB65,0)+IF(BD66=11,BB66,0)+IF(BD67=11,BB67,0)</f>
        <v>11</v>
      </c>
      <c r="BF58" s="43" t="str">
        <f>IF(BD48=11,X48,IF(BD49=11,X49,IF(BD50=11,X50,IF(BD51=11,X51,IF(BD52=11,X52,IF(BD53=11,X53,IF(BD54=11,X54,IF(BD55=11,X55,BG58))))))))</f>
        <v>Magpies</v>
      </c>
      <c r="BG58" s="43" t="str">
        <f>IF(BD56=11,X56,IF(BD57=11,X57,IF(BD58=11,X58,IF(BD59=11,X59,IF(BD60=11,X60,IF(BD61=11,X61,IF(BD62=11,X62,IF(BD63=11,X63,BH58))))))))</f>
        <v>Magpies</v>
      </c>
      <c r="BH58" s="43" t="str">
        <f>IF(BD64=11,X64,IF(BD65=11,X65,IF(BD66=11,X66,X67)))</f>
        <v>Anfield</v>
      </c>
      <c r="BI58" s="43">
        <f>IF(BD48=11,AA48,0)+IF(BD49=11,AA49,0)+IF(BD50=11,AA50,0)+IF(BD51=11,AA51,0)+IF(BD52=11,AA52,0)+IF(BD53=11,AA53,0)+IF(BD54=11,AA54,0)+IF(BD55=11,AA55,0)+IF(BD56=11,AA56,0)+IF(BD57=11,AA57,0)+IF(BD58=11,AA58,0)+IF(BD59=11,AA59,0)+IF(BD60=11,AA60,0)+IF(BD61=11,AA61,0)+IF(BD62=11,AA62,0)+IF(BD63=11,AA63,0)+IF(BD64=11,AA64,0)+IF(BD65=11,AA65,0)+IF(BD66=11,AA66,0)+IF(BD67=11,AA67,0)</f>
        <v>0</v>
      </c>
      <c r="BJ58" s="43">
        <f>IF(BD48=11,AC48,0)+IF(BD49=11,AC49,0)+IF(BD50=11,AC50,0)+IF(BD51=11,AC51,0)+IF(BD52=11,AC52,0)+IF(BD53=11,AC53,0)+IF(BD54=11,AC54,0)+IF(BD55=11,AC55,0)+IF(BD56=11,AC56,0)+IF(BD57=11,AC57,0)+IF(BD58=11,AC58,0)+IF(BD59=11,AC59,0)+IF(BD60=11,AC60,0)+IF(BD61=11,AC61,0)+IF(BD62=11,AC62,0)+IF(BD63=11,AC63,0)+IF(BD64=11,AC64,0)+IF(BD65=11,AC65,0)+IF(BD66=11,AC66,0)+IF(BD67=11,AC67,0)</f>
        <v>0</v>
      </c>
      <c r="BK58" s="43">
        <f>IF(BD48=11,AF48,0)+IF(BD49=11,AF49,0)+IF(BD50=11,AF50,0)+IF(BD51=11,AF51,0)+IF(BD52=11,AF52,0)+IF(BD53=11,AF53,0)+IF(BD54=11,AF54,0)+IF(BD55=11,AF55,0)+IF(BD56=11,AF56,0)+IF(BD57=11,AF57,0)+IF(BD58=11,AF58,0)+IF(BD59=11,AF59,0)+IF(BD60=11,AF60,0)+IF(BD61=11,AF61,0)+IF(BD62=11,AF62,0)+IF(BD63=11,AF63,0)+IF(BD64=11,AF64,0)+IF(BD65=11,AF65,0)+IF(BD66=11,AF66,0)+IF(BD67=11,AF67,0)</f>
        <v>0</v>
      </c>
      <c r="BL58" s="43">
        <f>IF(BD48=11,AI48,0)+IF(BD49=11,AI49,0)+IF(BD50=11,AI50,0)+IF(BD51=11,AI51,0)+IF(BD52=11,AI52,0)+IF(BD53=11,AI53,0)+IF(BD54=11,AI54,0)+IF(BD55=11,AI55,0)+IF(BD56=11,AI56,0)+IF(BD57=11,AI57,0)+IF(BD58=11,AI58,0)+IF(BD59=11,AI59,0)+IF(BD60=11,AI60,0)+IF(BD61=11,AI61,0)+IF(BD62=11,AI62,0)+IF(BD63=11,AI63,0)+IF(BD64=11,AI64,0)+IF(BD65=11,AI65,0)+IF(BD66=11,AI66,0)+IF(BD67=11,AI67,0)</f>
        <v>0</v>
      </c>
      <c r="BM58" s="43">
        <f>IF(BD48=11,AK48,0)+IF(BD49=11,AK49,0)+IF(BD50=11,AK50,0)+IF(BD51=11,AK51,0)+IF(BD52=11,AK52,0)+IF(BD53=11,AK53,0)+IF(BD54=11,AK54,0)+IF(BD55=11,AK55,0)+IF(BD56=11,AK56,0)+IF(BD57=11,AK57,0)+IF(BD58=11,AK58,0)+IF(BD59=11,AK59,0)+IF(BD60=11,AK60,0)+IF(BD61=11,AK61,0)+IF(BD62=11,AK62,0)+IF(BD63=11,AK63,0)+IF(BD64=11,AK64,0)+IF(BD65=11,AK65,0)+IF(BD66=11,AK66,0)+IF(BD67=11,AK67,0)</f>
        <v>17</v>
      </c>
      <c r="BN58" s="43">
        <f>IF(BD48=11,AM48,0)+IF(BD49=11,AM49,0)+IF(BD50=11,AM50,0)+IF(BD51=11,AM51,0)+IF(BD52=11,AM52,0)+IF(BD53=11,AM53,0)+IF(BD54=11,AM54,0)+IF(BD55=11,AM55,0)+IF(BD56=11,AM56,0)+IF(BD57=11,AM57,0)+IF(BD58=11,AM58,0)+IF(BD59=11,AM59,0)+IF(BD60=11,AM60,0)+IF(BD61=11,AM61,0)+IF(BD62=11,AM62,0)+IF(BD63=11,AM63,0)+IF(BD64=11,AM64,0)+IF(BD65=11,AM65,0)+IF(BD66=11,AM66,0)+IF(BD67=11,AM67,0)</f>
        <v>6</v>
      </c>
      <c r="BO58" s="43">
        <f>IF(BD48=11,AO48,0)+IF(BD49=11,AO49,0)+IF(BD50=11,AO50,0)+IF(BD51=11,AO51,0)+IF(BD52=11,AO52,0)+IF(BD53=11,AO53,0)+IF(BD54=11,AO54,0)+IF(BD55=11,AO55,0)+IF(BD56=11,AO56,0)+IF(BD57=11,AO57,0)+IF(BD58=11,AO58,0)+IF(BD59=11,AO59,0)+IF(BD60=11,AO60,0)+IF(BD61=11,AO61,0)+IF(BD62=11,AO62,0)+IF(BD63=11,AO63,0)+IF(BD64=11,AO64,0)+IF(BD65=11,AO65,0)+IF(BD66=11,AO66,0)+IF(BD67=11,AO67,0)</f>
        <v>5</v>
      </c>
      <c r="BP58" s="43">
        <f>IF(BD48=11,AQ48,0)+IF(BD49=11,AQ49,0)+IF(BD50=11,AQ50,0)+IF(BD51=11,AQ51,0)+IF(BD52=11,AQ52,0)+IF(BD53=11,AQ53,0)+IF(BD54=11,AQ54,0)+IF(BD55=11,AQ55,0)+IF(BD56=11,AQ56,0)+IF(BD57=11,AQ57,0)+IF(BD58=11,AQ58,0)+IF(BD59=11,AQ59,0)+IF(BD60=11,AQ60,0)+IF(BD61=11,AQ61,0)+IF(BD62=11,AQ62,0)+IF(BD63=11,AQ63,0)+IF(BD64=11,AQ64,0)+IF(BD65=11,AQ65,0)+IF(BD66=11,AQ66,0)+IF(BD67=11,AQ67,0)</f>
        <v>6</v>
      </c>
      <c r="BQ58" s="43">
        <f>IF(BD48=11,AT48,0)+IF(BD49=11,AT49,0)+IF(BD50=11,AT50,0)+IF(BD51=11,AT51,0)+IF(BD52=11,AT52,0)+IF(BD53=11,AT53,0)+IF(BD54=11,AT54,0)+IF(BD55=11,AT55,0)+IF(BD56=11,AT56,0)+IF(BD57=11,AT57,0)+IF(BD58=11,AT58,0)+IF(BD59=11,AT59,0)+IF(BD60=11,AT60,0)+IF(BD61=11,AT61,0)+IF(BD62=11,AT62,0)+IF(BD63=11,AT63,0)+IF(BD64=11,AT64,0)+IF(BD65=11,AT65,0)+IF(BD66=11,AT66,0)+IF(BD67=11,AT67,0)</f>
        <v>104</v>
      </c>
      <c r="BR58" s="43">
        <f>IF(BD48=11,AW48,0)+IF(BD49=11,AW49,0)+IF(BD50=11,AW50,0)+IF(BD51=11,AW51,0)+IF(BD52=11,AW52,0)+IF(BD53=11,AW53,0)+IF(BD54=11,AW54,0)+IF(BD55=11,AW55,0)+IF(BD56=11,AW56,0)+IF(BD57=11,AW57,0)+IF(BD58=11,AW58,0)+IF(BD59=11,AW59,0)+IF(BD60=11,AW60,0)+IF(BD61=11,AW61,0)+IF(BD62=11,AW62,0)+IF(BD63=11,AW63,0)+IF(BD64=11,AW64,0)+IF(BD65=11,AW65,0)+IF(BD66=11,AW66,0)+IF(BD67=11,AW67,0)</f>
        <v>109</v>
      </c>
      <c r="BS58" s="44">
        <f>IF(BD48=11,AZ48,0)+IF(BD49=11,AZ49,0)+IF(BD50=11,AZ50,0)+IF(BD51=11,AZ51,0)+IF(BD52=11,AZ52,0)+IF(BD53=11,AZ53,0)+IF(BD54=11,AZ54,0)+IF(BD55=11,AZ55,0)+IF(BD56=11,AZ56,0)+IF(BD57=11,AZ57,0)+IF(BD58=11,AZ58,0)+IF(BD59=11,AZ59,0)+IF(BD60=11,AZ60,0)+IF(BD61=11,AZ61,0)+IF(BD62=11,AZ62,0)+IF(BD63=11,AZ63,0)+IF(BD64=11,AZ64,0)+IF(BD65=11,AZ65,0)+IF(BD66=11,AZ66,0)+IF(BD67=11,AZ67,0)</f>
        <v>23</v>
      </c>
    </row>
    <row r="59" spans="1:71" x14ac:dyDescent="0.15">
      <c r="A59" s="43"/>
      <c r="B59" s="43"/>
      <c r="C59" s="43"/>
      <c r="D59" s="43"/>
      <c r="E59" s="43"/>
      <c r="F59" s="43"/>
      <c r="G59" s="43"/>
      <c r="H59" s="43"/>
      <c r="I59" s="43"/>
      <c r="J59" s="44"/>
      <c r="K59" s="45" t="str">
        <f>[2]DB!K59</f>
        <v>Mauer</v>
      </c>
      <c r="L59" s="43">
        <f>[2]DB!L59</f>
        <v>38</v>
      </c>
      <c r="M59" s="43">
        <f>[2]DB!N59</f>
        <v>0</v>
      </c>
      <c r="N59" s="43">
        <f>IF(OR(M59=1,Rækker!X49="Disket",DB!V59&gt;5),1,0)</f>
        <v>0</v>
      </c>
      <c r="O59" s="43">
        <f>[2]DB!P59</f>
        <v>0</v>
      </c>
      <c r="P59" s="43">
        <f>IF(OR(O59=1,Rækker!X49="Udmeldt"),1,0)</f>
        <v>0</v>
      </c>
      <c r="Q59" s="43">
        <f>[2]DB!S59</f>
        <v>0</v>
      </c>
      <c r="R59" s="43">
        <f>IF(Rækker!X49="Res",1,0)</f>
        <v>0</v>
      </c>
      <c r="S59" s="43">
        <f t="shared" si="1"/>
        <v>0</v>
      </c>
      <c r="T59" s="43">
        <f>[2]DB!V59</f>
        <v>0</v>
      </c>
      <c r="U59" s="43">
        <f>IF(Rækker!X49="MR",1,0)</f>
        <v>0</v>
      </c>
      <c r="V59" s="43">
        <f t="shared" si="2"/>
        <v>0</v>
      </c>
      <c r="W59" s="44" t="str">
        <f t="shared" si="3"/>
        <v/>
      </c>
      <c r="X59" s="45" t="str">
        <f>[2]DB!BF59</f>
        <v>Kudsken</v>
      </c>
      <c r="Y59" s="43">
        <f>IF(X59=K48,L48,0)+IF(X59=K49,L49,0)+IF(X59=K50,L50,0)+IF(X59=K51,L51,0)+IF(X59=K52,L52,0)+IF(X59=K53,L53,0)+IF(X59=K54,L54,0)+IF(X59=K55,L55,0)+IF(X59=K56,L56,0)+IF(X59=K57,L57,0)+IF(X59=K58,L58,0)+IF(X59=K59,L59,0)+IF(X59=K60,L60,0)+IF(X59=K61,L61,0)+IF(X59=K62,L62,0)+IF(X59=K63,L63,0)+IF(X59=K64,L64,0)+IF(X59=K65,L65,0)+IF(X59=K66,L66,0)+IF(X59=K67,L67,0)</f>
        <v>30</v>
      </c>
      <c r="Z59" s="43">
        <f>[2]DB!BI59</f>
        <v>0</v>
      </c>
      <c r="AA59" s="43">
        <f>IF(X59=K48,N48,0)+IF(X59=K49,N49,0)+IF(X59=K50,N50,0)+IF(X59=K51,N51,0)+IF(X59=K52,N52,0)+IF(X59=K53,N53,0)+IF(X59=K54,N54,0)+IF(X59=K55,N55,0)+IF(X59=K56,N56,0)+IF(X59=K57,N57,0)+IF(X59=K58,N58,0)+IF(X59=K59,N59,0)+IF(X59=K60,N60,0)+IF(X59=K61,N61,0)+IF(X59=K62,N62,0)+IF(X59=K63,N63,0)+IF(X59=K64,N64,0)+IF(X59=K65,N65,0)+IF(X59=K66,N66,0)+IF(X59=K67,N67,0)</f>
        <v>0</v>
      </c>
      <c r="AB59" s="43">
        <f>[2]DB!BJ59</f>
        <v>0</v>
      </c>
      <c r="AC59" s="43">
        <f>IF(X59=K48,P48,0)+IF(X59=K49,P49,0)+IF(X59=K50,P50,0)+IF(X59=K51,P51,0)+IF(X59=K52,P52,0)+IF(X59=K53,P53,0)+IF(X59=K54,P54,0)+IF(X59=K55,P55,0)+IF(X59=K56,P56,0)+IF(X59=K57,P57,0)+IF(X59=K58,P58,0)+IF(X59=K59,P59,0)+IF(X59=K60,P60,0)+IF(X59=K61,P61,0)+IF(X59=K62,P62,0)+IF(X59=K63,P63,0)+IF(X59=K64,P64,0)+IF(X59=K65,P65,0)+IF(X59=K66,P66,0)+IF(X59=K67,P67,0)</f>
        <v>0</v>
      </c>
      <c r="AD59" s="43">
        <f>IF(X59=K48,Q48,0)+IF(X59=K49,Q49,0)+IF(X59=K50,Q50,0)+IF(X59=K51,Q51,0)+IF(X59=K52,Q52,0)+IF(X59=K53,Q53,0)+IF(X59=K54,Q54,0)+IF(X59=K55,Q55,0)+IF(X59=K56,Q56,0)+IF(X59=K57,Q57,0)+IF(X59=K58,Q58,0)+IF(X59=K59,Q59,0)+IF(X59=K60,Q60,0)+IF(X59=K61,Q61,0)+IF(X59=K62,Q62,0)+IF(X59=K63,Q63,0)+IF(X59=K64,Q64,0)+IF(X59=K65,Q65,0)+IF(X59=K66,Q66,0)+IF(X59=K67,Q67,0)</f>
        <v>2</v>
      </c>
      <c r="AE59" s="43">
        <f>IF(X59=K48,R48,0)+IF(X59=K49,R49,0)+IF(X59=K50,R50,0)+IF(X59=K51,R51,0)+IF(X59=K52,R52,0)+IF(X59=K53,R53,0)+IF(X59=K54,R54,0)+IF(X59=K55,R55,0)+IF(X59=K56,R56,0)+IF(X59=K57,R57,0)+IF(X59=K58,R58,0)+IF(X59=K59,R59,0)+IF(X59=K60,R60,0)+IF(X59=K61,R61,0)+IF(X59=K62,R62,0)+IF(X59=K63,R63,0)+IF(X59=K64,R64,0)+IF(X59=K65,R65,0)+IF(X59=K66,R66,0)+IF(X59=K67,R67,0)</f>
        <v>0</v>
      </c>
      <c r="AF59" s="43">
        <f t="shared" si="4"/>
        <v>2</v>
      </c>
      <c r="AG59" s="43">
        <f>IF(X59=K48,T48,0)+IF(X59=K49,T49,0)+IF(X59=K50,T50,0)+IF(X59=K51,T51,0)+IF(X59=K52,T52,0)+IF(X59=K53,T53,0)+IF(X59=K54,T54,0)+IF(X59=K55,T55,0)+IF(X59=K56,T56,0)+IF(X59=K57,T57,0)+IF(X59=K58,T58,0)+IF(X59=K59,T59,0)+IF(X59=K60,T60,0)+IF(X59=K61,T61,0)+IF(X59=K62,T62,0)+IF(X59=K63,T63,0)+IF(X59=K64,T64,0)+IF(X59=K65,T65,0)+IF(X59=K66,T66,0)+IF(X59=K67,T67,0)</f>
        <v>0</v>
      </c>
      <c r="AH59" s="43">
        <f>IF(X59=K48,U48,0)+IF(X59=K49,U49,0)+IF(X59=K50,U50,0)+IF(X59=K51,U51,0)+IF(X59=K52,U52,0)+IF(X59=K53,U53,0)+IF(X59=K54,U54,0)+IF(X59=K55,U55,0)+IF(X59=K56,U56,0)+IF(X59=K57,U57,0)+IF(X59=K58,U58,0)+IF(X59=K59,U59,0)+IF(X59=K60,U60,0)+IF(X59=K61,U61,0)+IF(X59=K62,U62,0)+IF(X59=K63,U63,0)+IF(X59=K64,U64,0)+IF(X59=K65,U65,0)+IF(X59=K66,U66,0)+IF(X59=K67,U67,0)</f>
        <v>0</v>
      </c>
      <c r="AI59" s="43">
        <f>IF(X59=K48,V48,0)+IF(X59=K49,V49,0)+IF(X59=K50,V50,0)+IF(X59=K51,V51,0)+IF(X59=K52,V52,0)+IF(X59=K53,V53,0)+IF(X59=K54,V54,0)+IF(X59=K55,V55,0)+IF(X59=K56,V56,0)+IF(X59=K57,V57,0)+IF(X59=K58,V58,0)+IF(X59=K59,V59,0)+IF(X59=K60,V60,0)+IF(X59=K61,V61,0)+IF(X59=K62,V62,0)+IF(X59=K63,V63,0)+IF(X59=K64,V64,0)+IF(X59=K65,V65,0)+IF(X59=K66,V66,0)+IF(X59=K67,V67,0)</f>
        <v>0</v>
      </c>
      <c r="AJ59" s="43">
        <f>[2]DB!BM59</f>
        <v>16</v>
      </c>
      <c r="AK59" s="43">
        <f t="shared" si="5"/>
        <v>17</v>
      </c>
      <c r="AL59" s="43">
        <f>[2]DB!BN59</f>
        <v>5</v>
      </c>
      <c r="AM59" s="43">
        <f t="shared" si="18"/>
        <v>5</v>
      </c>
      <c r="AN59" s="43">
        <f>[2]DB!BO59</f>
        <v>5</v>
      </c>
      <c r="AO59" s="43">
        <f t="shared" si="19"/>
        <v>5</v>
      </c>
      <c r="AP59" s="43">
        <f>[2]DB!BP59</f>
        <v>6</v>
      </c>
      <c r="AQ59" s="43">
        <f t="shared" si="20"/>
        <v>7</v>
      </c>
      <c r="AR59" s="43">
        <f>[2]DB!BQ59</f>
        <v>94</v>
      </c>
      <c r="AS59" s="43">
        <f>IF(X59=E28,G28,0)+IF(X59=E29,G29,0)+IF(X59=E30,G30,0)+IF(X59=E31,G31,0)+IF(X59=E32,G32,0)+IF(X59=E33,G33,0)+IF(X59=E34,G34,0)+IF(X59=E35,G35,0)+IF(X59=E36,G36,0)+IF(X59=E37,G37,0)+IF(X59=F28,H28,0)+IF(X59=F29,H29,0)+IF(X59=F30,H30,0)+IF(X59=F31,H31,0)+IF(X59=F32,H32,0)+IF(X59=F33,H33,0)+IF(X59=F34,H34,0)+IF(X59=F35,H35,0)+IF(X59=F36,H36,0)+IF(X59=F37,H37,0)</f>
        <v>5</v>
      </c>
      <c r="AT59" s="43">
        <f t="shared" si="17"/>
        <v>99</v>
      </c>
      <c r="AU59" s="43">
        <f>[2]DB!BR59</f>
        <v>96</v>
      </c>
      <c r="AV59" s="43">
        <f>IF(X59=E28,H28,0)+IF(X59=E29,H29,0)+IF(X59=E30,H30,0)+IF(X59=E31,H31,0)+IF(X59=E32,H32,0)+IF(X59=E33,H33,0)+IF(X59=E34,H34,0)+IF(X59=E35,H35,0)+IF(X59=E36,H36,0)+IF(X59=E37,H37,0)+IF(X59=F28,G28,0)+IF(X59=F29,G29,0)+IF(X59=F30,G30,0)+IF(X59=F31,G31,0)+IF(X59=F32,G32,0)+IF(X59=F33,G33,0)+IF(X59=F34,G34,0)+IF(X59=F35,G35,0)+IF(X59=F36,G36,0)+IF(X59=F37,G37,0)</f>
        <v>7</v>
      </c>
      <c r="AW59" s="43">
        <f t="shared" si="9"/>
        <v>103</v>
      </c>
      <c r="AX59" s="43">
        <f>[2]DB!BS59</f>
        <v>20</v>
      </c>
      <c r="AY59" s="43">
        <f t="shared" si="10"/>
        <v>0</v>
      </c>
      <c r="AZ59" s="43">
        <f t="shared" si="11"/>
        <v>20</v>
      </c>
      <c r="BA59" s="43">
        <f>[2]DB!BE59</f>
        <v>12</v>
      </c>
      <c r="BB59" s="43">
        <f>RANK(BC59,BC48:BC67,0)</f>
        <v>13</v>
      </c>
      <c r="BC59" s="43">
        <f t="shared" si="12"/>
        <v>209797</v>
      </c>
      <c r="BD59" s="44">
        <f>IF(BB59=BB48,IF(Y59&gt;Y48,1,0),0)+IF(BB59=BB49,IF(Y59&gt;Y49,1,0),0)+IF(BB59=BB50,IF(Y59&gt;Y50,1,0),0)+IF(BB59=BB51,IF(Y59&gt;Y51,1,0),0)+IF(BB59=BB52,IF(Y59&gt;Y52,1,0),0)+IF(BB59=BB53,IF(Y59&gt;Y53,1,0),0)+IF(BB59=BB54,IF(Y59&gt;Y54,1,0),0)+IF(BB59=BB55,IF(Y59&gt;Y55,1,0),0)+IF(BB59=BB56,IF(Y59&gt;Y56,1,0),0)+IF(BB59=BB57,IF(Y59&gt;Y57,1,0),0)+IF(BB59=BB58,IF(Y59&gt;Y58,1,0),0)+IF(BB59=BB59,IF(Y59&gt;Y59,1,0),0)+IF(BB59=BB60,IF(Y59&gt;Y60,1,0),0)+IF(BB59=BB61,IF(Y59&gt;Y61,1,0),0)+IF(BB59=BB62,IF(Y59&gt;Y62,1,0),0)+IF(BB59=BB63,IF(Y59&gt;Y63,1,0),0)+IF(BB59=BB64,IF(Y59&gt;Y64,1,0),0)+IF(BB59=BB65,IF(Y59&gt;Y65,1,0),0)+IF(BB59=BB66,IF(Y59&gt;Y66,1,0),0)+IF(BB59=BB67,IF(Y59&gt;Y67,1,0),0)+BB59</f>
        <v>13</v>
      </c>
      <c r="BE59" s="45">
        <f>IF(BD48=12,BB48,0)+IF(BD49=12,BB49,0)+IF(BD50=12,BB50,0)+IF(BD51=12,BB51,0)+IF(BD52=12,BB52,0)+IF(BD53=12,BB53,0)+IF(BD54=12,BB54,0)+IF(BD55=12,BB55,0)+IF(BD56=12,BB56,0)+IF(BD57=12,BB57,0)+IF(BD58=12,BB58,0)+IF(BD59=12,BB59,0)+IF(BD60=12,BB60,0)+IF(BD61=12,BB61,0)+IF(BD62=12,BB62,0)+IF(BD63=12,BB63,0)+IF(BD64=12,BB64,0)+IF(BD65=12,BB65,0)+IF(BD66=12,BB66,0)+IF(BD67=12,BB67,0)</f>
        <v>12</v>
      </c>
      <c r="BF59" s="43" t="str">
        <f>IF(BD48=12,X48,IF(BD49=12,X49,IF(BD50=12,X50,IF(BD51=12,X51,IF(BD52=12,X52,IF(BD53=12,X53,IF(BD54=12,X54,IF(BD55=12,X55,BG59))))))))</f>
        <v>Gunners</v>
      </c>
      <c r="BG59" s="43" t="str">
        <f>IF(BD56=12,X56,IF(BD57=12,X57,IF(BD58=12,X58,IF(BD59=12,X59,IF(BD60=12,X60,IF(BD61=12,X61,IF(BD62=12,X62,IF(BD63=12,X63,BH59))))))))</f>
        <v>Gunners</v>
      </c>
      <c r="BH59" s="43" t="str">
        <f>IF(BD64=12,X64,IF(BD65=12,X65,IF(BD66=12,X66,X67)))</f>
        <v>Anfield</v>
      </c>
      <c r="BI59" s="43">
        <f>IF(BD48=12,AA48,0)+IF(BD49=12,AA49,0)+IF(BD50=12,AA50,0)+IF(BD51=12,AA51,0)+IF(BD52=12,AA52,0)+IF(BD53=12,AA53,0)+IF(BD54=12,AA54,0)+IF(BD55=12,AA55,0)+IF(BD56=12,AA56,0)+IF(BD57=12,AA57,0)+IF(BD58=12,AA58,0)+IF(BD59=12,AA59,0)+IF(BD60=12,AA60,0)+IF(BD61=12,AA61,0)+IF(BD62=12,AA62,0)+IF(BD63=12,AA63,0)+IF(BD64=12,AA64,0)+IF(BD65=12,AA65,0)+IF(BD66=12,AA66,0)+IF(BD67=12,AA67,0)</f>
        <v>0</v>
      </c>
      <c r="BJ59" s="43">
        <f>IF(BD48=12,AC48,0)+IF(BD49=12,AC49,0)+IF(BD50=12,AC50,0)+IF(BD51=12,AC51,0)+IF(BD52=12,AC52,0)+IF(BD53=12,AC53,0)+IF(BD54=12,AC54,0)+IF(BD55=12,AC55,0)+IF(BD56=12,AC56,0)+IF(BD57=12,AC57,0)+IF(BD58=12,AC58,0)+IF(BD59=12,AC59,0)+IF(BD60=12,AC60,0)+IF(BD61=12,AC61,0)+IF(BD62=12,AC62,0)+IF(BD63=12,AC63,0)+IF(BD64=12,AC64,0)+IF(BD65=12,AC65,0)+IF(BD66=12,AC66,0)+IF(BD67=12,AC67,0)</f>
        <v>0</v>
      </c>
      <c r="BK59" s="43">
        <f>IF(BD48=12,AF48,0)+IF(BD49=12,AF49,0)+IF(BD50=12,AF50,0)+IF(BD51=12,AF51,0)+IF(BD52=12,AF52,0)+IF(BD53=12,AF53,0)+IF(BD54=12,AF54,0)+IF(BD55=12,AF55,0)+IF(BD56=12,AF56,0)+IF(BD57=12,AF57,0)+IF(BD58=12,AF58,0)+IF(BD59=12,AF59,0)+IF(BD60=12,AF60,0)+IF(BD61=12,AF61,0)+IF(BD62=12,AF62,0)+IF(BD63=12,AF63,0)+IF(BD64=12,AF64,0)+IF(BD65=12,AF65,0)+IF(BD66=12,AF66,0)+IF(BD67=12,AF67,0)</f>
        <v>0</v>
      </c>
      <c r="BL59" s="43">
        <f>IF(BD48=12,AI48,0)+IF(BD49=12,AI49,0)+IF(BD50=12,AI50,0)+IF(BD51=12,AI51,0)+IF(BD52=12,AI52,0)+IF(BD53=12,AI53,0)+IF(BD54=12,AI54,0)+IF(BD55=12,AI55,0)+IF(BD56=12,AI56,0)+IF(BD57=12,AI57,0)+IF(BD58=12,AI58,0)+IF(BD59=12,AI59,0)+IF(BD60=12,AI60,0)+IF(BD61=12,AI61,0)+IF(BD62=12,AI62,0)+IF(BD63=12,AI63,0)+IF(BD64=12,AI64,0)+IF(BD65=12,AI65,0)+IF(BD66=12,AI66,0)+IF(BD67=12,AI67,0)</f>
        <v>0</v>
      </c>
      <c r="BM59" s="43">
        <f>IF(BD48=12,AK48,0)+IF(BD49=12,AK49,0)+IF(BD50=12,AK50,0)+IF(BD51=12,AK51,0)+IF(BD52=12,AK52,0)+IF(BD53=12,AK53,0)+IF(BD54=12,AK54,0)+IF(BD55=12,AK55,0)+IF(BD56=12,AK56,0)+IF(BD57=12,AK57,0)+IF(BD58=12,AK58,0)+IF(BD59=12,AK59,0)+IF(BD60=12,AK60,0)+IF(BD61=12,AK61,0)+IF(BD62=12,AK62,0)+IF(BD63=12,AK63,0)+IF(BD64=12,AK64,0)+IF(BD65=12,AK65,0)+IF(BD66=12,AK66,0)+IF(BD67=12,AK67,0)</f>
        <v>17</v>
      </c>
      <c r="BN59" s="43">
        <f>IF(BD48=12,AM48,0)+IF(BD49=12,AM49,0)+IF(BD50=12,AM50,0)+IF(BD51=12,AM51,0)+IF(BD52=12,AM52,0)+IF(BD53=12,AM53,0)+IF(BD54=12,AM54,0)+IF(BD55=12,AM55,0)+IF(BD56=12,AM56,0)+IF(BD57=12,AM57,0)+IF(BD58=12,AM58,0)+IF(BD59=12,AM59,0)+IF(BD60=12,AM60,0)+IF(BD61=12,AM61,0)+IF(BD62=12,AM62,0)+IF(BD63=12,AM63,0)+IF(BD64=12,AM64,0)+IF(BD65=12,AM65,0)+IF(BD66=12,AM66,0)+IF(BD67=12,AM67,0)</f>
        <v>5</v>
      </c>
      <c r="BO59" s="43">
        <f>IF(BD48=12,AO48,0)+IF(BD49=12,AO49,0)+IF(BD50=12,AO50,0)+IF(BD51=12,AO51,0)+IF(BD52=12,AO52,0)+IF(BD53=12,AO53,0)+IF(BD54=12,AO54,0)+IF(BD55=12,AO55,0)+IF(BD56=12,AO56,0)+IF(BD57=12,AO57,0)+IF(BD58=12,AO58,0)+IF(BD59=12,AO59,0)+IF(BD60=12,AO60,0)+IF(BD61=12,AO61,0)+IF(BD62=12,AO62,0)+IF(BD63=12,AO63,0)+IF(BD64=12,AO64,0)+IF(BD65=12,AO65,0)+IF(BD66=12,AO66,0)+IF(BD67=12,AO67,0)</f>
        <v>5</v>
      </c>
      <c r="BP59" s="43">
        <f>IF(BD48=12,AQ48,0)+IF(BD49=12,AQ49,0)+IF(BD50=12,AQ50,0)+IF(BD51=12,AQ51,0)+IF(BD52=12,AQ52,0)+IF(BD53=12,AQ53,0)+IF(BD54=12,AQ54,0)+IF(BD55=12,AQ55,0)+IF(BD56=12,AQ56,0)+IF(BD57=12,AQ57,0)+IF(BD58=12,AQ58,0)+IF(BD59=12,AQ59,0)+IF(BD60=12,AQ60,0)+IF(BD61=12,AQ61,0)+IF(BD62=12,AQ62,0)+IF(BD63=12,AQ63,0)+IF(BD64=12,AQ64,0)+IF(BD65=12,AQ65,0)+IF(BD66=12,AQ66,0)+IF(BD67=12,AQ67,0)</f>
        <v>7</v>
      </c>
      <c r="BQ59" s="43">
        <f>IF(BD48=12,AT48,0)+IF(BD49=12,AT49,0)+IF(BD50=12,AT50,0)+IF(BD51=12,AT51,0)+IF(BD52=12,AT52,0)+IF(BD53=12,AT53,0)+IF(BD54=12,AT54,0)+IF(BD55=12,AT55,0)+IF(BD56=12,AT56,0)+IF(BD57=12,AT57,0)+IF(BD58=12,AT58,0)+IF(BD59=12,AT59,0)+IF(BD60=12,AT60,0)+IF(BD61=12,AT61,0)+IF(BD62=12,AT62,0)+IF(BD63=12,AT63,0)+IF(BD64=12,AT64,0)+IF(BD65=12,AT65,0)+IF(BD66=12,AT66,0)+IF(BD67=12,AT67,0)</f>
        <v>107</v>
      </c>
      <c r="BR59" s="43">
        <f>IF(BD48=12,AW48,0)+IF(BD49=12,AW49,0)+IF(BD50=12,AW50,0)+IF(BD51=12,AW51,0)+IF(BD52=12,AW52,0)+IF(BD53=12,AW53,0)+IF(BD54=12,AW54,0)+IF(BD55=12,AW55,0)+IF(BD56=12,AW56,0)+IF(BD57=12,AW57,0)+IF(BD58=12,AW58,0)+IF(BD59=12,AW59,0)+IF(BD60=12,AW60,0)+IF(BD61=12,AW61,0)+IF(BD62=12,AW62,0)+IF(BD63=12,AW63,0)+IF(BD64=12,AW64,0)+IF(BD65=12,AW65,0)+IF(BD66=12,AW66,0)+IF(BD67=12,AW67,0)</f>
        <v>111</v>
      </c>
      <c r="BS59" s="44">
        <f>IF(BD48=12,AZ48,0)+IF(BD49=12,AZ49,0)+IF(BD50=12,AZ50,0)+IF(BD51=12,AZ51,0)+IF(BD52=12,AZ52,0)+IF(BD53=12,AZ53,0)+IF(BD54=12,AZ54,0)+IF(BD55=12,AZ55,0)+IF(BD56=12,AZ56,0)+IF(BD57=12,AZ57,0)+IF(BD58=12,AZ58,0)+IF(BD59=12,AZ59,0)+IF(BD60=12,AZ60,0)+IF(BD61=12,AZ61,0)+IF(BD62=12,AZ62,0)+IF(BD63=12,AZ63,0)+IF(BD64=12,AZ64,0)+IF(BD65=12,AZ65,0)+IF(BD66=12,AZ66,0)+IF(BD67=12,AZ67,0)</f>
        <v>20</v>
      </c>
    </row>
    <row r="60" spans="1:71" x14ac:dyDescent="0.15">
      <c r="A60" s="43"/>
      <c r="B60" s="43"/>
      <c r="C60" s="43"/>
      <c r="D60" s="43"/>
      <c r="E60" s="43"/>
      <c r="F60" s="43"/>
      <c r="G60" s="43"/>
      <c r="H60" s="43"/>
      <c r="I60" s="43"/>
      <c r="J60" s="44"/>
      <c r="K60" s="45" t="str">
        <f>[2]DB!K60</f>
        <v>McCoist</v>
      </c>
      <c r="L60" s="43">
        <f>[2]DB!L60</f>
        <v>39</v>
      </c>
      <c r="M60" s="43">
        <f>[2]DB!N60</f>
        <v>0</v>
      </c>
      <c r="N60" s="43">
        <f>IF(OR(M60=1,Rækker!Z49="Disket",DB!V60&gt;5),1,0)</f>
        <v>0</v>
      </c>
      <c r="O60" s="43">
        <f>[2]DB!P60</f>
        <v>0</v>
      </c>
      <c r="P60" s="43">
        <f>IF(OR(O60=1,Rækker!Z49="Udmeldt"),1,0)</f>
        <v>0</v>
      </c>
      <c r="Q60" s="43">
        <f>[2]DB!S60</f>
        <v>0</v>
      </c>
      <c r="R60" s="43">
        <f>IF(Rækker!Z49="Res",1,0)</f>
        <v>0</v>
      </c>
      <c r="S60" s="43">
        <f t="shared" si="1"/>
        <v>0</v>
      </c>
      <c r="T60" s="43">
        <f>[2]DB!V60</f>
        <v>0</v>
      </c>
      <c r="U60" s="43">
        <f>IF(Rækker!Z49="MR",1,0)</f>
        <v>0</v>
      </c>
      <c r="V60" s="43">
        <f t="shared" si="2"/>
        <v>0</v>
      </c>
      <c r="W60" s="44" t="str">
        <f t="shared" si="3"/>
        <v/>
      </c>
      <c r="X60" s="45" t="str">
        <f>[2]DB!BF60</f>
        <v>Randers</v>
      </c>
      <c r="Y60" s="43">
        <f>IF(X60=K48,L48,0)+IF(X60=K49,L49,0)+IF(X60=K50,L50,0)+IF(X60=K51,L51,0)+IF(X60=K52,L52,0)+IF(X60=K53,L53,0)+IF(X60=K54,L54,0)+IF(X60=K55,L55,0)+IF(X60=K56,L56,0)+IF(X60=K57,L57,0)+IF(X60=K58,L58,0)+IF(X60=K59,L59,0)+IF(X60=K60,L60,0)+IF(X60=K61,L61,0)+IF(X60=K62,L62,0)+IF(X60=K63,L63,0)+IF(X60=K64,L64,0)+IF(X60=K65,L65,0)+IF(X60=K66,L66,0)+IF(X60=K67,L67,0)</f>
        <v>47</v>
      </c>
      <c r="Z60" s="43">
        <f>[2]DB!BI60</f>
        <v>0</v>
      </c>
      <c r="AA60" s="43">
        <f>IF(X60=K48,N48,0)+IF(X60=K49,N49,0)+IF(X60=K50,N50,0)+IF(X60=K51,N51,0)+IF(X60=K52,N52,0)+IF(X60=K53,N53,0)+IF(X60=K54,N54,0)+IF(X60=K55,N55,0)+IF(X60=K56,N56,0)+IF(X60=K57,N57,0)+IF(X60=K58,N58,0)+IF(X60=K59,N59,0)+IF(X60=K60,N60,0)+IF(X60=K61,N61,0)+IF(X60=K62,N62,0)+IF(X60=K63,N63,0)+IF(X60=K64,N64,0)+IF(X60=K65,N65,0)+IF(X60=K66,N66,0)+IF(X60=K67,N67,0)</f>
        <v>0</v>
      </c>
      <c r="AB60" s="43">
        <f>[2]DB!BJ60</f>
        <v>0</v>
      </c>
      <c r="AC60" s="43">
        <f>IF(X60=K48,P48,0)+IF(X60=K49,P49,0)+IF(X60=K50,P50,0)+IF(X60=K51,P51,0)+IF(X60=K52,P52,0)+IF(X60=K53,P53,0)+IF(X60=K54,P54,0)+IF(X60=K55,P55,0)+IF(X60=K56,P56,0)+IF(X60=K57,P57,0)+IF(X60=K58,P58,0)+IF(X60=K59,P59,0)+IF(X60=K60,P60,0)+IF(X60=K61,P61,0)+IF(X60=K62,P62,0)+IF(X60=K63,P63,0)+IF(X60=K64,P64,0)+IF(X60=K65,P65,0)+IF(X60=K66,P66,0)+IF(X60=K67,P67,0)</f>
        <v>0</v>
      </c>
      <c r="AD60" s="43">
        <f>IF(X60=K48,Q48,0)+IF(X60=K49,Q49,0)+IF(X60=K50,Q50,0)+IF(X60=K51,Q51,0)+IF(X60=K52,Q52,0)+IF(X60=K53,Q53,0)+IF(X60=K54,Q54,0)+IF(X60=K55,Q55,0)+IF(X60=K56,Q56,0)+IF(X60=K57,Q57,0)+IF(X60=K58,Q58,0)+IF(X60=K59,Q59,0)+IF(X60=K60,Q60,0)+IF(X60=K61,Q61,0)+IF(X60=K62,Q62,0)+IF(X60=K63,Q63,0)+IF(X60=K64,Q64,0)+IF(X60=K65,Q65,0)+IF(X60=K66,Q66,0)+IF(X60=K67,Q67,0)</f>
        <v>0</v>
      </c>
      <c r="AE60" s="43">
        <f>IF(X60=K48,R48,0)+IF(X60=K49,R49,0)+IF(X60=K50,R50,0)+IF(X60=K51,R51,0)+IF(X60=K52,R52,0)+IF(X60=K53,R53,0)+IF(X60=K54,R54,0)+IF(X60=K55,R55,0)+IF(X60=K56,R56,0)+IF(X60=K57,R57,0)+IF(X60=K58,R58,0)+IF(X60=K59,R59,0)+IF(X60=K60,R60,0)+IF(X60=K61,R61,0)+IF(X60=K62,R62,0)+IF(X60=K63,R63,0)+IF(X60=K64,R64,0)+IF(X60=K65,R65,0)+IF(X60=K66,R66,0)+IF(X60=K67,R67,0)</f>
        <v>0</v>
      </c>
      <c r="AF60" s="43">
        <f t="shared" si="4"/>
        <v>0</v>
      </c>
      <c r="AG60" s="43">
        <f>IF(X60=K48,T48,0)+IF(X60=K49,T49,0)+IF(X60=K50,T50,0)+IF(X60=K51,T51,0)+IF(X60=K52,T52,0)+IF(X60=K53,T53,0)+IF(X60=K54,T54,0)+IF(X60=K55,T55,0)+IF(X60=K56,T56,0)+IF(X60=K57,T57,0)+IF(X60=K58,T58,0)+IF(X60=K59,T59,0)+IF(X60=K60,T60,0)+IF(X60=K61,T61,0)+IF(X60=K62,T62,0)+IF(X60=K63,T63,0)+IF(X60=K64,T64,0)+IF(X60=K65,T65,0)+IF(X60=K66,T66,0)+IF(X60=K67,T67,0)</f>
        <v>0</v>
      </c>
      <c r="AH60" s="43">
        <f>IF(X60=K48,U48,0)+IF(X60=K49,U49,0)+IF(X60=K50,U50,0)+IF(X60=K51,U51,0)+IF(X60=K52,U52,0)+IF(X60=K53,U53,0)+IF(X60=K54,U54,0)+IF(X60=K55,U55,0)+IF(X60=K56,U56,0)+IF(X60=K57,U57,0)+IF(X60=K58,U58,0)+IF(X60=K59,U59,0)+IF(X60=K60,U60,0)+IF(X60=K61,U61,0)+IF(X60=K62,U62,0)+IF(X60=K63,U63,0)+IF(X60=K64,U64,0)+IF(X60=K65,U65,0)+IF(X60=K66,U66,0)+IF(X60=K67,U67,0)</f>
        <v>0</v>
      </c>
      <c r="AI60" s="43">
        <f>IF(X60=K48,V48,0)+IF(X60=K49,V49,0)+IF(X60=K50,V50,0)+IF(X60=K51,V51,0)+IF(X60=K52,V52,0)+IF(X60=K53,V53,0)+IF(X60=K54,V54,0)+IF(X60=K55,V55,0)+IF(X60=K56,V56,0)+IF(X60=K57,V57,0)+IF(X60=K58,V58,0)+IF(X60=K59,V59,0)+IF(X60=K60,V60,0)+IF(X60=K61,V61,0)+IF(X60=K62,V62,0)+IF(X60=K63,V63,0)+IF(X60=K64,V64,0)+IF(X60=K65,V65,0)+IF(X60=K66,V66,0)+IF(X60=K67,V67,0)</f>
        <v>0</v>
      </c>
      <c r="AJ60" s="43">
        <f>[2]DB!BM60</f>
        <v>16</v>
      </c>
      <c r="AK60" s="43">
        <f t="shared" si="5"/>
        <v>17</v>
      </c>
      <c r="AL60" s="43">
        <f>[2]DB!BN60</f>
        <v>4</v>
      </c>
      <c r="AM60" s="43">
        <f t="shared" si="18"/>
        <v>4</v>
      </c>
      <c r="AN60" s="43">
        <f>[2]DB!BO60</f>
        <v>7</v>
      </c>
      <c r="AO60" s="43">
        <f t="shared" si="19"/>
        <v>7</v>
      </c>
      <c r="AP60" s="43">
        <f>[2]DB!BP60</f>
        <v>5</v>
      </c>
      <c r="AQ60" s="43">
        <f t="shared" si="20"/>
        <v>6</v>
      </c>
      <c r="AR60" s="43">
        <f>[2]DB!BQ60</f>
        <v>100</v>
      </c>
      <c r="AS60" s="43">
        <f>IF(X60=E28,G28,0)+IF(X60=E29,G29,0)+IF(X60=E30,G30,0)+IF(X60=E31,G31,0)+IF(X60=E32,G32,0)+IF(X60=E33,G33,0)+IF(X60=E34,G34,0)+IF(X60=E35,G35,0)+IF(X60=E36,G36,0)+IF(X60=E37,G37,0)+IF(X60=F28,H28,0)+IF(X60=F29,H29,0)+IF(X60=F30,H30,0)+IF(X60=F31,H31,0)+IF(X60=F32,H32,0)+IF(X60=F33,H33,0)+IF(X60=F34,H34,0)+IF(X60=F35,H35,0)+IF(X60=F36,H36,0)+IF(X60=F37,H37,0)</f>
        <v>6</v>
      </c>
      <c r="AT60" s="43">
        <f t="shared" si="17"/>
        <v>106</v>
      </c>
      <c r="AU60" s="43">
        <f>[2]DB!BR60</f>
        <v>103</v>
      </c>
      <c r="AV60" s="43">
        <f>IF(X60=E28,H28,0)+IF(X60=E29,H29,0)+IF(X60=E30,H30,0)+IF(X60=E31,H31,0)+IF(X60=E32,H32,0)+IF(X60=E33,H33,0)+IF(X60=E34,H34,0)+IF(X60=E35,H35,0)+IF(X60=E36,H36,0)+IF(X60=E37,H37,0)+IF(X60=F28,G28,0)+IF(X60=F29,G29,0)+IF(X60=F30,G30,0)+IF(X60=F31,G31,0)+IF(X60=F32,G32,0)+IF(X60=F33,G33,0)+IF(X60=F34,G34,0)+IF(X60=F35,G35,0)+IF(X60=F36,G36,0)+IF(X60=F37,G37,0)</f>
        <v>7</v>
      </c>
      <c r="AW60" s="43">
        <f t="shared" si="9"/>
        <v>110</v>
      </c>
      <c r="AX60" s="43">
        <f>[2]DB!BS60</f>
        <v>19</v>
      </c>
      <c r="AY60" s="43">
        <f t="shared" si="10"/>
        <v>0</v>
      </c>
      <c r="AZ60" s="43">
        <f t="shared" si="11"/>
        <v>19</v>
      </c>
      <c r="BA60" s="43">
        <f>[2]DB!BE60</f>
        <v>13</v>
      </c>
      <c r="BB60" s="43">
        <f>RANK(BC60,BC48:BC67,0)</f>
        <v>15</v>
      </c>
      <c r="BC60" s="43">
        <f t="shared" si="12"/>
        <v>200490</v>
      </c>
      <c r="BD60" s="44">
        <f>IF(BB60=BB48,IF(Y60&gt;Y48,1,0),0)+IF(BB60=BB49,IF(Y60&gt;Y49,1,0),0)+IF(BB60=BB50,IF(Y60&gt;Y50,1,0),0)+IF(BB60=BB51,IF(Y60&gt;Y51,1,0),0)+IF(BB60=BB52,IF(Y60&gt;Y52,1,0),0)+IF(BB60=BB53,IF(Y60&gt;Y53,1,0),0)+IF(BB60=BB54,IF(Y60&gt;Y54,1,0),0)+IF(BB60=BB55,IF(Y60&gt;Y55,1,0),0)+IF(BB60=BB56,IF(Y60&gt;Y56,1,0),0)+IF(BB60=BB57,IF(Y60&gt;Y57,1,0),0)+IF(BB60=BB58,IF(Y60&gt;Y58,1,0),0)+IF(BB60=BB59,IF(Y60&gt;Y59,1,0),0)+IF(BB60=BB60,IF(Y60&gt;Y60,1,0),0)+IF(BB60=BB61,IF(Y60&gt;Y61,1,0),0)+IF(BB60=BB62,IF(Y60&gt;Y62,1,0),0)+IF(BB60=BB63,IF(Y60&gt;Y63,1,0),0)+IF(BB60=BB64,IF(Y60&gt;Y64,1,0),0)+IF(BB60=BB65,IF(Y60&gt;Y65,1,0),0)+IF(BB60=BB66,IF(Y60&gt;Y66,1,0),0)+IF(BB60=BB67,IF(Y60&gt;Y67,1,0),0)+BB60</f>
        <v>15</v>
      </c>
      <c r="BE60" s="45">
        <f>IF(BD48=13,BB48,0)+IF(BD49=13,BB49,0)+IF(BD50=13,BB50,0)+IF(BD51=13,BB51,0)+IF(BD52=13,BB52,0)+IF(BD53=13,BB53,0)+IF(BD54=13,BB54,0)+IF(BD55=13,BB55,0)+IF(BD56=13,BB56,0)+IF(BD57=13,BB57,0)+IF(BD58=13,BB58,0)+IF(BD59=13,BB59,0)+IF(BD60=13,BB60,0)+IF(BD61=13,BB61,0)+IF(BD62=13,BB62,0)+IF(BD63=13,BB63,0)+IF(BD64=13,BB64,0)+IF(BD65=13,BB65,0)+IF(BD66=13,BB66,0)+IF(BD67=13,BB67,0)</f>
        <v>13</v>
      </c>
      <c r="BF60" s="43" t="str">
        <f>IF(BD48=13,X48,IF(BD49=13,X49,IF(BD50=13,X50,IF(BD51=13,X51,IF(BD52=13,X52,IF(BD53=13,X53,IF(BD54=13,X54,IF(BD55=13,X55,BG60))))))))</f>
        <v>Kudsken</v>
      </c>
      <c r="BG60" s="43" t="str">
        <f>IF(BD56=13,X56,IF(BD57=13,X57,IF(BD58=13,X58,IF(BD59=13,X59,IF(BD60=13,X60,IF(BD61=13,X61,IF(BD62=13,X62,IF(BD63=13,X63,BH60))))))))</f>
        <v>Kudsken</v>
      </c>
      <c r="BH60" s="43" t="str">
        <f>IF(BD64=13,X64,IF(BD65=13,X65,IF(BD66=13,X66,X67)))</f>
        <v>Anfield</v>
      </c>
      <c r="BI60" s="43">
        <f>IF(BD48=13,AA48,0)+IF(BD49=13,AA49,0)+IF(BD50=13,AA50,0)+IF(BD51=13,AA51,0)+IF(BD52=13,AA52,0)+IF(BD53=13,AA53,0)+IF(BD54=13,AA54,0)+IF(BD55=13,AA55,0)+IF(BD56=13,AA56,0)+IF(BD57=13,AA57,0)+IF(BD58=13,AA58,0)+IF(BD59=13,AA59,0)+IF(BD60=13,AA60,0)+IF(BD61=13,AA61,0)+IF(BD62=13,AA62,0)+IF(BD63=13,AA63,0)+IF(BD64=13,AA64,0)+IF(BD65=13,AA65,0)+IF(BD66=13,AA66,0)+IF(BD67=13,AA67,0)</f>
        <v>0</v>
      </c>
      <c r="BJ60" s="43">
        <f>IF(BD48=13,AC48,0)+IF(BD49=13,AC49,0)+IF(BD50=13,AC50,0)+IF(BD51=13,AC51,0)+IF(BD52=13,AC52,0)+IF(BD53=13,AC53,0)+IF(BD54=13,AC54,0)+IF(BD55=13,AC55,0)+IF(BD56=13,AC56,0)+IF(BD57=13,AC57,0)+IF(BD58=13,AC58,0)+IF(BD59=13,AC59,0)+IF(BD60=13,AC60,0)+IF(BD61=13,AC61,0)+IF(BD62=13,AC62,0)+IF(BD63=13,AC63,0)+IF(BD64=13,AC64,0)+IF(BD65=13,AC65,0)+IF(BD66=13,AC66,0)+IF(BD67=13,AC67,0)</f>
        <v>0</v>
      </c>
      <c r="BK60" s="43">
        <f>IF(BD48=13,AF48,0)+IF(BD49=13,AF49,0)+IF(BD50=13,AF50,0)+IF(BD51=13,AF51,0)+IF(BD52=13,AF52,0)+IF(BD53=13,AF53,0)+IF(BD54=13,AF54,0)+IF(BD55=13,AF55,0)+IF(BD56=13,AF56,0)+IF(BD57=13,AF57,0)+IF(BD58=13,AF58,0)+IF(BD59=13,AF59,0)+IF(BD60=13,AF60,0)+IF(BD61=13,AF61,0)+IF(BD62=13,AF62,0)+IF(BD63=13,AF63,0)+IF(BD64=13,AF64,0)+IF(BD65=13,AF65,0)+IF(BD66=13,AF66,0)+IF(BD67=13,AF67,0)</f>
        <v>2</v>
      </c>
      <c r="BL60" s="43">
        <f>IF(BD48=13,AI48,0)+IF(BD49=13,AI49,0)+IF(BD50=13,AI50,0)+IF(BD51=13,AI51,0)+IF(BD52=13,AI52,0)+IF(BD53=13,AI53,0)+IF(BD54=13,AI54,0)+IF(BD55=13,AI55,0)+IF(BD56=13,AI56,0)+IF(BD57=13,AI57,0)+IF(BD58=13,AI58,0)+IF(BD59=13,AI59,0)+IF(BD60=13,AI60,0)+IF(BD61=13,AI61,0)+IF(BD62=13,AI62,0)+IF(BD63=13,AI63,0)+IF(BD64=13,AI64,0)+IF(BD65=13,AI65,0)+IF(BD66=13,AI66,0)+IF(BD67=13,AI67,0)</f>
        <v>0</v>
      </c>
      <c r="BM60" s="43">
        <f>IF(BD48=13,AK48,0)+IF(BD49=13,AK49,0)+IF(BD50=13,AK50,0)+IF(BD51=13,AK51,0)+IF(BD52=13,AK52,0)+IF(BD53=13,AK53,0)+IF(BD54=13,AK54,0)+IF(BD55=13,AK55,0)+IF(BD56=13,AK56,0)+IF(BD57=13,AK57,0)+IF(BD58=13,AK58,0)+IF(BD59=13,AK59,0)+IF(BD60=13,AK60,0)+IF(BD61=13,AK61,0)+IF(BD62=13,AK62,0)+IF(BD63=13,AK63,0)+IF(BD64=13,AK64,0)+IF(BD65=13,AK65,0)+IF(BD66=13,AK66,0)+IF(BD67=13,AK67,0)</f>
        <v>17</v>
      </c>
      <c r="BN60" s="43">
        <f>IF(BD48=13,AM48,0)+IF(BD49=13,AM49,0)+IF(BD50=13,AM50,0)+IF(BD51=13,AM51,0)+IF(BD52=13,AM52,0)+IF(BD53=13,AM53,0)+IF(BD54=13,AM54,0)+IF(BD55=13,AM55,0)+IF(BD56=13,AM56,0)+IF(BD57=13,AM57,0)+IF(BD58=13,AM58,0)+IF(BD59=13,AM59,0)+IF(BD60=13,AM60,0)+IF(BD61=13,AM61,0)+IF(BD62=13,AM62,0)+IF(BD63=13,AM63,0)+IF(BD64=13,AM64,0)+IF(BD65=13,AM65,0)+IF(BD66=13,AM66,0)+IF(BD67=13,AM67,0)</f>
        <v>5</v>
      </c>
      <c r="BO60" s="43">
        <f>IF(BD48=13,AO48,0)+IF(BD49=13,AO49,0)+IF(BD50=13,AO50,0)+IF(BD51=13,AO51,0)+IF(BD52=13,AO52,0)+IF(BD53=13,AO53,0)+IF(BD54=13,AO54,0)+IF(BD55=13,AO55,0)+IF(BD56=13,AO56,0)+IF(BD57=13,AO57,0)+IF(BD58=13,AO58,0)+IF(BD59=13,AO59,0)+IF(BD60=13,AO60,0)+IF(BD61=13,AO61,0)+IF(BD62=13,AO62,0)+IF(BD63=13,AO63,0)+IF(BD64=13,AO64,0)+IF(BD65=13,AO65,0)+IF(BD66=13,AO66,0)+IF(BD67=13,AO67,0)</f>
        <v>5</v>
      </c>
      <c r="BP60" s="43">
        <f>IF(BD48=13,AQ48,0)+IF(BD49=13,AQ49,0)+IF(BD50=13,AQ50,0)+IF(BD51=13,AQ51,0)+IF(BD52=13,AQ52,0)+IF(BD53=13,AQ53,0)+IF(BD54=13,AQ54,0)+IF(BD55=13,AQ55,0)+IF(BD56=13,AQ56,0)+IF(BD57=13,AQ57,0)+IF(BD58=13,AQ58,0)+IF(BD59=13,AQ59,0)+IF(BD60=13,AQ60,0)+IF(BD61=13,AQ61,0)+IF(BD62=13,AQ62,0)+IF(BD63=13,AQ63,0)+IF(BD64=13,AQ64,0)+IF(BD65=13,AQ65,0)+IF(BD66=13,AQ66,0)+IF(BD67=13,AQ67,0)</f>
        <v>7</v>
      </c>
      <c r="BQ60" s="43">
        <f>IF(BD48=13,AT48,0)+IF(BD49=13,AT49,0)+IF(BD50=13,AT50,0)+IF(BD51=13,AT51,0)+IF(BD52=13,AT52,0)+IF(BD53=13,AT53,0)+IF(BD54=13,AT54,0)+IF(BD55=13,AT55,0)+IF(BD56=13,AT56,0)+IF(BD57=13,AT57,0)+IF(BD58=13,AT58,0)+IF(BD59=13,AT59,0)+IF(BD60=13,AT60,0)+IF(BD61=13,AT61,0)+IF(BD62=13,AT62,0)+IF(BD63=13,AT63,0)+IF(BD64=13,AT64,0)+IF(BD65=13,AT65,0)+IF(BD66=13,AT66,0)+IF(BD67=13,AT67,0)</f>
        <v>99</v>
      </c>
      <c r="BR60" s="43">
        <f>IF(BD48=13,AW48,0)+IF(BD49=13,AW49,0)+IF(BD50=13,AW50,0)+IF(BD51=13,AW51,0)+IF(BD52=13,AW52,0)+IF(BD53=13,AW53,0)+IF(BD54=13,AW54,0)+IF(BD55=13,AW55,0)+IF(BD56=13,AW56,0)+IF(BD57=13,AW57,0)+IF(BD58=13,AW58,0)+IF(BD59=13,AW59,0)+IF(BD60=13,AW60,0)+IF(BD61=13,AW61,0)+IF(BD62=13,AW62,0)+IF(BD63=13,AW63,0)+IF(BD64=13,AW64,0)+IF(BD65=13,AW65,0)+IF(BD66=13,AW66,0)+IF(BD67=13,AW67,0)</f>
        <v>103</v>
      </c>
      <c r="BS60" s="44">
        <f>IF(BD48=13,AZ48,0)+IF(BD49=13,AZ49,0)+IF(BD50=13,AZ50,0)+IF(BD51=13,AZ51,0)+IF(BD52=13,AZ52,0)+IF(BD53=13,AZ53,0)+IF(BD54=13,AZ54,0)+IF(BD55=13,AZ55,0)+IF(BD56=13,AZ56,0)+IF(BD57=13,AZ57,0)+IF(BD58=13,AZ58,0)+IF(BD59=13,AZ59,0)+IF(BD60=13,AZ60,0)+IF(BD61=13,AZ61,0)+IF(BD62=13,AZ62,0)+IF(BD63=13,AZ63,0)+IF(BD64=13,AZ64,0)+IF(BD65=13,AZ65,0)+IF(BD66=13,AZ66,0)+IF(BD67=13,AZ67,0)</f>
        <v>20</v>
      </c>
    </row>
    <row r="61" spans="1:71" x14ac:dyDescent="0.15">
      <c r="A61" s="43"/>
      <c r="B61" s="43"/>
      <c r="C61" s="43"/>
      <c r="D61" s="43"/>
      <c r="E61" s="43"/>
      <c r="F61" s="43"/>
      <c r="G61" s="43"/>
      <c r="H61" s="43"/>
      <c r="I61" s="43"/>
      <c r="J61" s="44"/>
      <c r="K61" s="45" t="str">
        <f>[2]DB!K61</f>
        <v>Nielsen</v>
      </c>
      <c r="L61" s="43">
        <f>[2]DB!L61</f>
        <v>43</v>
      </c>
      <c r="M61" s="43">
        <f>[2]DB!N61</f>
        <v>0</v>
      </c>
      <c r="N61" s="43">
        <f>IF(OR(M61=1,Rækker!AB49="Disket",DB!V61&gt;5),1,0)</f>
        <v>0</v>
      </c>
      <c r="O61" s="43">
        <f>[2]DB!P61</f>
        <v>0</v>
      </c>
      <c r="P61" s="43">
        <f>IF(OR(O61=1,Rækker!AB49="Udmeldt"),1,0)</f>
        <v>0</v>
      </c>
      <c r="Q61" s="43">
        <f>[2]DB!S61</f>
        <v>0</v>
      </c>
      <c r="R61" s="43">
        <f>IF(Rækker!AB49="Res",1,0)</f>
        <v>0</v>
      </c>
      <c r="S61" s="43">
        <f t="shared" si="1"/>
        <v>0</v>
      </c>
      <c r="T61" s="43">
        <f>[2]DB!V61</f>
        <v>0</v>
      </c>
      <c r="U61" s="43">
        <f>IF(Rækker!AB49="MR",1,0)</f>
        <v>0</v>
      </c>
      <c r="V61" s="43">
        <f t="shared" si="2"/>
        <v>0</v>
      </c>
      <c r="W61" s="44" t="str">
        <f t="shared" si="3"/>
        <v/>
      </c>
      <c r="X61" s="45" t="str">
        <f>[2]DB!BF61</f>
        <v>LUFCMOT</v>
      </c>
      <c r="Y61" s="43">
        <f>IF(X61=K48,L48,0)+IF(X61=K49,L49,0)+IF(X61=K50,L50,0)+IF(X61=K51,L51,0)+IF(X61=K52,L52,0)+IF(X61=K53,L53,0)+IF(X61=K54,L54,0)+IF(X61=K55,L55,0)+IF(X61=K56,L56,0)+IF(X61=K57,L57,0)+IF(X61=K58,L58,0)+IF(X61=K59,L59,0)+IF(X61=K60,L60,0)+IF(X61=K61,L61,0)+IF(X61=K62,L62,0)+IF(X61=K63,L63,0)+IF(X61=K64,L64,0)+IF(X61=K65,L65,0)+IF(X61=K66,L66,0)+IF(X61=K67,L67,0)</f>
        <v>36</v>
      </c>
      <c r="Z61" s="43">
        <f>[2]DB!BI61</f>
        <v>0</v>
      </c>
      <c r="AA61" s="43">
        <f>IF(X61=K48,N48,0)+IF(X61=K49,N49,0)+IF(X61=K50,N50,0)+IF(X61=K51,N51,0)+IF(X61=K52,N52,0)+IF(X61=K53,N53,0)+IF(X61=K54,N54,0)+IF(X61=K55,N55,0)+IF(X61=K56,N56,0)+IF(X61=K57,N57,0)+IF(X61=K58,N58,0)+IF(X61=K59,N59,0)+IF(X61=K60,N60,0)+IF(X61=K61,N61,0)+IF(X61=K62,N62,0)+IF(X61=K63,N63,0)+IF(X61=K64,N64,0)+IF(X61=K65,N65,0)+IF(X61=K66,N66,0)+IF(X61=K67,N67,0)</f>
        <v>0</v>
      </c>
      <c r="AB61" s="43">
        <f>[2]DB!BJ61</f>
        <v>0</v>
      </c>
      <c r="AC61" s="43">
        <f>IF(X61=K48,P48,0)+IF(X61=K49,P49,0)+IF(X61=K50,P50,0)+IF(X61=K51,P51,0)+IF(X61=K52,P52,0)+IF(X61=K53,P53,0)+IF(X61=K54,P54,0)+IF(X61=K55,P55,0)+IF(X61=K56,P56,0)+IF(X61=K57,P57,0)+IF(X61=K58,P58,0)+IF(X61=K59,P59,0)+IF(X61=K60,P60,0)+IF(X61=K61,P61,0)+IF(X61=K62,P62,0)+IF(X61=K63,P63,0)+IF(X61=K64,P64,0)+IF(X61=K65,P65,0)+IF(X61=K66,P66,0)+IF(X61=K67,P67,0)</f>
        <v>0</v>
      </c>
      <c r="AD61" s="43">
        <f>IF(X61=K48,Q48,0)+IF(X61=K49,Q49,0)+IF(X61=K50,Q50,0)+IF(X61=K51,Q51,0)+IF(X61=K52,Q52,0)+IF(X61=K53,Q53,0)+IF(X61=K54,Q54,0)+IF(X61=K55,Q55,0)+IF(X61=K56,Q56,0)+IF(X61=K57,Q57,0)+IF(X61=K58,Q58,0)+IF(X61=K59,Q59,0)+IF(X61=K60,Q60,0)+IF(X61=K61,Q61,0)+IF(X61=K62,Q62,0)+IF(X61=K63,Q63,0)+IF(X61=K64,Q64,0)+IF(X61=K65,Q65,0)+IF(X61=K66,Q66,0)+IF(X61=K67,Q67,0)</f>
        <v>0</v>
      </c>
      <c r="AE61" s="43">
        <f>IF(X61=K48,R48,0)+IF(X61=K49,R49,0)+IF(X61=K50,R50,0)+IF(X61=K51,R51,0)+IF(X61=K52,R52,0)+IF(X61=K53,R53,0)+IF(X61=K54,R54,0)+IF(X61=K55,R55,0)+IF(X61=K56,R56,0)+IF(X61=K57,R57,0)+IF(X61=K58,R58,0)+IF(X61=K59,R59,0)+IF(X61=K60,R60,0)+IF(X61=K61,R61,0)+IF(X61=K62,R62,0)+IF(X61=K63,R63,0)+IF(X61=K64,R64,0)+IF(X61=K65,R65,0)+IF(X61=K66,R66,0)+IF(X61=K67,R67,0)</f>
        <v>0</v>
      </c>
      <c r="AF61" s="43">
        <f t="shared" si="4"/>
        <v>0</v>
      </c>
      <c r="AG61" s="43">
        <f>IF(X61=K48,T48,0)+IF(X61=K49,T49,0)+IF(X61=K50,T50,0)+IF(X61=K51,T51,0)+IF(X61=K52,T52,0)+IF(X61=K53,T53,0)+IF(X61=K54,T54,0)+IF(X61=K55,T55,0)+IF(X61=K56,T56,0)+IF(X61=K57,T57,0)+IF(X61=K58,T58,0)+IF(X61=K59,T59,0)+IF(X61=K60,T60,0)+IF(X61=K61,T61,0)+IF(X61=K62,T62,0)+IF(X61=K63,T63,0)+IF(X61=K64,T64,0)+IF(X61=K65,T65,0)+IF(X61=K66,T66,0)+IF(X61=K67,T67,0)</f>
        <v>0</v>
      </c>
      <c r="AH61" s="43">
        <f>IF(X61=K48,U48,0)+IF(X61=K49,U49,0)+IF(X61=K50,U50,0)+IF(X61=K51,U51,0)+IF(X61=K52,U52,0)+IF(X61=K53,U53,0)+IF(X61=K54,U54,0)+IF(X61=K55,U55,0)+IF(X61=K56,U56,0)+IF(X61=K57,U57,0)+IF(X61=K58,U58,0)+IF(X61=K59,U59,0)+IF(X61=K60,U60,0)+IF(X61=K61,U61,0)+IF(X61=K62,U62,0)+IF(X61=K63,U63,0)+IF(X61=K64,U64,0)+IF(X61=K65,U65,0)+IF(X61=K66,U66,0)+IF(X61=K67,U67,0)</f>
        <v>0</v>
      </c>
      <c r="AI61" s="43">
        <f>IF(X61=K48,V48,0)+IF(X61=K49,V49,0)+IF(X61=K50,V50,0)+IF(X61=K51,V51,0)+IF(X61=K52,V52,0)+IF(X61=K53,V53,0)+IF(X61=K54,V54,0)+IF(X61=K55,V55,0)+IF(X61=K56,V56,0)+IF(X61=K57,V57,0)+IF(X61=K58,V58,0)+IF(X61=K59,V59,0)+IF(X61=K60,V60,0)+IF(X61=K61,V61,0)+IF(X61=K62,V62,0)+IF(X61=K63,V63,0)+IF(X61=K64,V64,0)+IF(X61=K65,V65,0)+IF(X61=K66,V66,0)+IF(X61=K67,V67,0)</f>
        <v>0</v>
      </c>
      <c r="AJ61" s="43">
        <f>[2]DB!BM61</f>
        <v>16</v>
      </c>
      <c r="AK61" s="43">
        <f t="shared" si="5"/>
        <v>17</v>
      </c>
      <c r="AL61" s="43">
        <f>[2]DB!BN61</f>
        <v>3</v>
      </c>
      <c r="AM61" s="43">
        <f t="shared" si="18"/>
        <v>3</v>
      </c>
      <c r="AN61" s="43">
        <f>[2]DB!BO61</f>
        <v>9</v>
      </c>
      <c r="AO61" s="43">
        <f t="shared" si="19"/>
        <v>10</v>
      </c>
      <c r="AP61" s="43">
        <f>[2]DB!BP61</f>
        <v>4</v>
      </c>
      <c r="AQ61" s="43">
        <f t="shared" si="20"/>
        <v>4</v>
      </c>
      <c r="AR61" s="43">
        <f>[2]DB!BQ61</f>
        <v>101</v>
      </c>
      <c r="AS61" s="43">
        <f>IF(X61=E28,G28,0)+IF(X61=E29,G29,0)+IF(X61=E30,G30,0)+IF(X61=E31,G31,0)+IF(X61=E32,G32,0)+IF(X61=E33,G33,0)+IF(X61=E34,G34,0)+IF(X61=E35,G35,0)+IF(X61=E36,G36,0)+IF(X61=E37,G37,0)+IF(X61=F28,H28,0)+IF(X61=F29,H29,0)+IF(X61=F30,H30,0)+IF(X61=F31,H31,0)+IF(X61=F32,H32,0)+IF(X61=F33,H33,0)+IF(X61=F34,H34,0)+IF(X61=F35,H35,0)+IF(X61=F36,H36,0)+IF(X61=F37,H37,0)</f>
        <v>7</v>
      </c>
      <c r="AT61" s="43">
        <f t="shared" si="17"/>
        <v>108</v>
      </c>
      <c r="AU61" s="43">
        <f>[2]DB!BR61</f>
        <v>102</v>
      </c>
      <c r="AV61" s="43">
        <f>IF(X61=E28,H28,0)+IF(X61=E29,H29,0)+IF(X61=E30,H30,0)+IF(X61=E31,H31,0)+IF(X61=E32,H32,0)+IF(X61=E33,H33,0)+IF(X61=E34,H34,0)+IF(X61=E35,H35,0)+IF(X61=E36,H36,0)+IF(X61=E37,H37,0)+IF(X61=F28,G28,0)+IF(X61=F29,G29,0)+IF(X61=F30,G30,0)+IF(X61=F31,G31,0)+IF(X61=F32,G32,0)+IF(X61=F33,G33,0)+IF(X61=F34,G34,0)+IF(X61=F35,G35,0)+IF(X61=F36,G36,0)+IF(X61=F37,G37,0)</f>
        <v>7</v>
      </c>
      <c r="AW61" s="43">
        <f t="shared" si="9"/>
        <v>109</v>
      </c>
      <c r="AX61" s="43">
        <f>[2]DB!BS61</f>
        <v>18</v>
      </c>
      <c r="AY61" s="43">
        <f t="shared" si="10"/>
        <v>1</v>
      </c>
      <c r="AZ61" s="43">
        <f t="shared" si="11"/>
        <v>19</v>
      </c>
      <c r="BA61" s="43">
        <f>[2]DB!BE61</f>
        <v>14</v>
      </c>
      <c r="BB61" s="43">
        <f>RANK(BC61,BC48:BC67,0)</f>
        <v>14</v>
      </c>
      <c r="BC61" s="43">
        <f t="shared" si="12"/>
        <v>200691</v>
      </c>
      <c r="BD61" s="44">
        <f>IF(BB61=BB48,IF(Y61&gt;Y48,1,0),0)+IF(BB61=BB49,IF(Y61&gt;Y49,1,0),0)+IF(BB61=BB50,IF(Y61&gt;Y50,1,0),0)+IF(BB61=BB51,IF(Y61&gt;Y51,1,0),0)+IF(BB61=BB52,IF(Y61&gt;Y52,1,0),0)+IF(BB61=BB53,IF(Y61&gt;Y53,1,0),0)+IF(BB61=BB54,IF(Y61&gt;Y54,1,0),0)+IF(BB61=BB55,IF(Y61&gt;Y55,1,0),0)+IF(BB61=BB56,IF(Y61&gt;Y56,1,0),0)+IF(BB61=BB57,IF(Y61&gt;Y57,1,0),0)+IF(BB61=BB58,IF(Y61&gt;Y58,1,0),0)+IF(BB61=BB59,IF(Y61&gt;Y59,1,0),0)+IF(BB61=BB60,IF(Y61&gt;Y60,1,0),0)+IF(BB61=BB61,IF(Y61&gt;Y61,1,0),0)+IF(BB61=BB62,IF(Y61&gt;Y62,1,0),0)+IF(BB61=BB63,IF(Y61&gt;Y63,1,0),0)+IF(BB61=BB64,IF(Y61&gt;Y64,1,0),0)+IF(BB61=BB65,IF(Y61&gt;Y65,1,0),0)+IF(BB61=BB66,IF(Y61&gt;Y66,1,0),0)+IF(BB61=BB67,IF(Y61&gt;Y67,1,0),0)+BB61</f>
        <v>14</v>
      </c>
      <c r="BE61" s="45">
        <f>IF(BD48=14,BB48,0)+IF(BD49=14,BB49,0)+IF(BD50=14,BB50,0)+IF(BD51=14,BB51,0)+IF(BD52=14,BB52,0)+IF(BD53=14,BB53,0)+IF(BD54=14,BB54,0)+IF(BD55=14,BB55,0)+IF(BD56=14,BB56,0)+IF(BD57=14,BB57,0)+IF(BD58=14,BB58,0)+IF(BD59=14,BB59,0)+IF(BD60=14,BB60,0)+IF(BD61=14,BB61,0)+IF(BD62=14,BB62,0)+IF(BD63=14,BB63,0)+IF(BD64=14,BB64,0)+IF(BD65=14,BB65,0)+IF(BD66=14,BB66,0)+IF(BD67=14,BB67,0)</f>
        <v>14</v>
      </c>
      <c r="BF61" s="43" t="str">
        <f>IF(BD48=14,X48,IF(BD49=14,X49,IF(BD50=14,X50,IF(BD51=14,X51,IF(BD52=14,X52,IF(BD53=14,X53,IF(BD54=14,X54,IF(BD55=14,X55,BG61))))))))</f>
        <v>LUFCMOT</v>
      </c>
      <c r="BG61" s="43" t="str">
        <f>IF(BD56=14,X56,IF(BD57=14,X57,IF(BD58=14,X58,IF(BD59=14,X59,IF(BD60=14,X60,IF(BD61=14,X61,IF(BD62=14,X62,IF(BD63=14,X63,BH61))))))))</f>
        <v>LUFCMOT</v>
      </c>
      <c r="BH61" s="43" t="str">
        <f>IF(BD64=14,X64,IF(BD65=14,X65,IF(BD66=14,X66,X67)))</f>
        <v>Anfield</v>
      </c>
      <c r="BI61" s="43">
        <f>IF(BD48=14,AA48,0)+IF(BD49=14,AA49,0)+IF(BD50=14,AA50,0)+IF(BD51=14,AA51,0)+IF(BD52=14,AA52,0)+IF(BD53=14,AA53,0)+IF(BD54=14,AA54,0)+IF(BD55=14,AA55,0)+IF(BD56=14,AA56,0)+IF(BD57=14,AA57,0)+IF(BD58=14,AA58,0)+IF(BD59=14,AA59,0)+IF(BD60=14,AA60,0)+IF(BD61=14,AA61,0)+IF(BD62=14,AA62,0)+IF(BD63=14,AA63,0)+IF(BD64=14,AA64,0)+IF(BD65=14,AA65,0)+IF(BD66=14,AA66,0)+IF(BD67=14,AA67,0)</f>
        <v>0</v>
      </c>
      <c r="BJ61" s="43">
        <f>IF(BD48=14,AC48,0)+IF(BD49=14,AC49,0)+IF(BD50=14,AC50,0)+IF(BD51=14,AC51,0)+IF(BD52=14,AC52,0)+IF(BD53=14,AC53,0)+IF(BD54=14,AC54,0)+IF(BD55=14,AC55,0)+IF(BD56=14,AC56,0)+IF(BD57=14,AC57,0)+IF(BD58=14,AC58,0)+IF(BD59=14,AC59,0)+IF(BD60=14,AC60,0)+IF(BD61=14,AC61,0)+IF(BD62=14,AC62,0)+IF(BD63=14,AC63,0)+IF(BD64=14,AC64,0)+IF(BD65=14,AC65,0)+IF(BD66=14,AC66,0)+IF(BD67=14,AC67,0)</f>
        <v>0</v>
      </c>
      <c r="BK61" s="43">
        <f>IF(BD48=14,AF48,0)+IF(BD49=14,AF49,0)+IF(BD50=14,AF50,0)+IF(BD51=14,AF51,0)+IF(BD52=14,AF52,0)+IF(BD53=14,AF53,0)+IF(BD54=14,AF54,0)+IF(BD55=14,AF55,0)+IF(BD56=14,AF56,0)+IF(BD57=14,AF57,0)+IF(BD58=14,AF58,0)+IF(BD59=14,AF59,0)+IF(BD60=14,AF60,0)+IF(BD61=14,AF61,0)+IF(BD62=14,AF62,0)+IF(BD63=14,AF63,0)+IF(BD64=14,AF64,0)+IF(BD65=14,AF65,0)+IF(BD66=14,AF66,0)+IF(BD67=14,AF67,0)</f>
        <v>0</v>
      </c>
      <c r="BL61" s="43">
        <f>IF(BD48=14,AI48,0)+IF(BD49=14,AI49,0)+IF(BD50=14,AI50,0)+IF(BD51=14,AI51,0)+IF(BD52=14,AI52,0)+IF(BD53=14,AI53,0)+IF(BD54=14,AI54,0)+IF(BD55=14,AI55,0)+IF(BD56=14,AI56,0)+IF(BD57=14,AI57,0)+IF(BD58=14,AI58,0)+IF(BD59=14,AI59,0)+IF(BD60=14,AI60,0)+IF(BD61=14,AI61,0)+IF(BD62=14,AI62,0)+IF(BD63=14,AI63,0)+IF(BD64=14,AI64,0)+IF(BD65=14,AI65,0)+IF(BD66=14,AI66,0)+IF(BD67=14,AI67,0)</f>
        <v>0</v>
      </c>
      <c r="BM61" s="43">
        <f>IF(BD48=14,AK48,0)+IF(BD49=14,AK49,0)+IF(BD50=14,AK50,0)+IF(BD51=14,AK51,0)+IF(BD52=14,AK52,0)+IF(BD53=14,AK53,0)+IF(BD54=14,AK54,0)+IF(BD55=14,AK55,0)+IF(BD56=14,AK56,0)+IF(BD57=14,AK57,0)+IF(BD58=14,AK58,0)+IF(BD59=14,AK59,0)+IF(BD60=14,AK60,0)+IF(BD61=14,AK61,0)+IF(BD62=14,AK62,0)+IF(BD63=14,AK63,0)+IF(BD64=14,AK64,0)+IF(BD65=14,AK65,0)+IF(BD66=14,AK66,0)+IF(BD67=14,AK67,0)</f>
        <v>17</v>
      </c>
      <c r="BN61" s="43">
        <f>IF(BD48=14,AM48,0)+IF(BD49=14,AM49,0)+IF(BD50=14,AM50,0)+IF(BD51=14,AM51,0)+IF(BD52=14,AM52,0)+IF(BD53=14,AM53,0)+IF(BD54=14,AM54,0)+IF(BD55=14,AM55,0)+IF(BD56=14,AM56,0)+IF(BD57=14,AM57,0)+IF(BD58=14,AM58,0)+IF(BD59=14,AM59,0)+IF(BD60=14,AM60,0)+IF(BD61=14,AM61,0)+IF(BD62=14,AM62,0)+IF(BD63=14,AM63,0)+IF(BD64=14,AM64,0)+IF(BD65=14,AM65,0)+IF(BD66=14,AM66,0)+IF(BD67=14,AM67,0)</f>
        <v>3</v>
      </c>
      <c r="BO61" s="43">
        <f>IF(BD48=14,AO48,0)+IF(BD49=14,AO49,0)+IF(BD50=14,AO50,0)+IF(BD51=14,AO51,0)+IF(BD52=14,AO52,0)+IF(BD53=14,AO53,0)+IF(BD54=14,AO54,0)+IF(BD55=14,AO55,0)+IF(BD56=14,AO56,0)+IF(BD57=14,AO57,0)+IF(BD58=14,AO58,0)+IF(BD59=14,AO59,0)+IF(BD60=14,AO60,0)+IF(BD61=14,AO61,0)+IF(BD62=14,AO62,0)+IF(BD63=14,AO63,0)+IF(BD64=14,AO64,0)+IF(BD65=14,AO65,0)+IF(BD66=14,AO66,0)+IF(BD67=14,AO67,0)</f>
        <v>10</v>
      </c>
      <c r="BP61" s="43">
        <f>IF(BD48=14,AQ48,0)+IF(BD49=14,AQ49,0)+IF(BD50=14,AQ50,0)+IF(BD51=14,AQ51,0)+IF(BD52=14,AQ52,0)+IF(BD53=14,AQ53,0)+IF(BD54=14,AQ54,0)+IF(BD55=14,AQ55,0)+IF(BD56=14,AQ56,0)+IF(BD57=14,AQ57,0)+IF(BD58=14,AQ58,0)+IF(BD59=14,AQ59,0)+IF(BD60=14,AQ60,0)+IF(BD61=14,AQ61,0)+IF(BD62=14,AQ62,0)+IF(BD63=14,AQ63,0)+IF(BD64=14,AQ64,0)+IF(BD65=14,AQ65,0)+IF(BD66=14,AQ66,0)+IF(BD67=14,AQ67,0)</f>
        <v>4</v>
      </c>
      <c r="BQ61" s="43">
        <f>IF(BD48=14,AT48,0)+IF(BD49=14,AT49,0)+IF(BD50=14,AT50,0)+IF(BD51=14,AT51,0)+IF(BD52=14,AT52,0)+IF(BD53=14,AT53,0)+IF(BD54=14,AT54,0)+IF(BD55=14,AT55,0)+IF(BD56=14,AT56,0)+IF(BD57=14,AT57,0)+IF(BD58=14,AT58,0)+IF(BD59=14,AT59,0)+IF(BD60=14,AT60,0)+IF(BD61=14,AT61,0)+IF(BD62=14,AT62,0)+IF(BD63=14,AT63,0)+IF(BD64=14,AT64,0)+IF(BD65=14,AT65,0)+IF(BD66=14,AT66,0)+IF(BD67=14,AT67,0)</f>
        <v>108</v>
      </c>
      <c r="BR61" s="43">
        <f>IF(BD48=14,AW48,0)+IF(BD49=14,AW49,0)+IF(BD50=14,AW50,0)+IF(BD51=14,AW51,0)+IF(BD52=14,AW52,0)+IF(BD53=14,AW53,0)+IF(BD54=14,AW54,0)+IF(BD55=14,AW55,0)+IF(BD56=14,AW56,0)+IF(BD57=14,AW57,0)+IF(BD58=14,AW58,0)+IF(BD59=14,AW59,0)+IF(BD60=14,AW60,0)+IF(BD61=14,AW61,0)+IF(BD62=14,AW62,0)+IF(BD63=14,AW63,0)+IF(BD64=14,AW64,0)+IF(BD65=14,AW65,0)+IF(BD66=14,AW66,0)+IF(BD67=14,AW67,0)</f>
        <v>109</v>
      </c>
      <c r="BS61" s="44">
        <f>IF(BD48=14,AZ48,0)+IF(BD49=14,AZ49,0)+IF(BD50=14,AZ50,0)+IF(BD51=14,AZ51,0)+IF(BD52=14,AZ52,0)+IF(BD53=14,AZ53,0)+IF(BD54=14,AZ54,0)+IF(BD55=14,AZ55,0)+IF(BD56=14,AZ56,0)+IF(BD57=14,AZ57,0)+IF(BD58=14,AZ58,0)+IF(BD59=14,AZ59,0)+IF(BD60=14,AZ60,0)+IF(BD61=14,AZ61,0)+IF(BD62=14,AZ62,0)+IF(BD63=14,AZ63,0)+IF(BD64=14,AZ64,0)+IF(BD65=14,AZ65,0)+IF(BD66=14,AZ66,0)+IF(BD67=14,AZ67,0)</f>
        <v>19</v>
      </c>
    </row>
    <row r="62" spans="1:71" x14ac:dyDescent="0.15">
      <c r="A62" s="43"/>
      <c r="B62" s="43"/>
      <c r="C62" s="43"/>
      <c r="D62" s="43"/>
      <c r="E62" s="43"/>
      <c r="F62" s="43"/>
      <c r="G62" s="43"/>
      <c r="H62" s="43"/>
      <c r="I62" s="43"/>
      <c r="J62" s="44"/>
      <c r="K62" s="45" t="str">
        <f>[2]DB!K62</f>
        <v>Randers</v>
      </c>
      <c r="L62" s="43">
        <f>[2]DB!L62</f>
        <v>47</v>
      </c>
      <c r="M62" s="43">
        <f>[2]DB!N62</f>
        <v>0</v>
      </c>
      <c r="N62" s="43">
        <f>IF(OR(M62=1,Rækker!AD49="Disket",DB!V62&gt;5),1,0)</f>
        <v>0</v>
      </c>
      <c r="O62" s="43">
        <f>[2]DB!P62</f>
        <v>0</v>
      </c>
      <c r="P62" s="43">
        <f>IF(OR(O62=1,Rækker!AD49="Udmeldt"),1,0)</f>
        <v>0</v>
      </c>
      <c r="Q62" s="43">
        <f>[2]DB!S62</f>
        <v>0</v>
      </c>
      <c r="R62" s="43">
        <f>IF(Rækker!AD49="Res",1,0)</f>
        <v>0</v>
      </c>
      <c r="S62" s="43">
        <f t="shared" si="1"/>
        <v>0</v>
      </c>
      <c r="T62" s="43">
        <f>[2]DB!V62</f>
        <v>0</v>
      </c>
      <c r="U62" s="43">
        <f>IF(Rækker!AD49="MR",1,0)</f>
        <v>0</v>
      </c>
      <c r="V62" s="43">
        <f t="shared" si="2"/>
        <v>0</v>
      </c>
      <c r="W62" s="44" t="str">
        <f t="shared" si="3"/>
        <v/>
      </c>
      <c r="X62" s="45" t="str">
        <f>[2]DB!BF62</f>
        <v>Gunners</v>
      </c>
      <c r="Y62" s="43">
        <f>IF(X62=K48,L48,0)+IF(X62=K49,L49,0)+IF(X62=K50,L50,0)+IF(X62=K51,L51,0)+IF(X62=K52,L52,0)+IF(X62=K53,L53,0)+IF(X62=K54,L54,0)+IF(X62=K55,L55,0)+IF(X62=K56,L56,0)+IF(X62=K57,L57,0)+IF(X62=K58,L58,0)+IF(X62=K59,L59,0)+IF(X62=K60,L60,0)+IF(X62=K61,L61,0)+IF(X62=K62,L62,0)+IF(X62=K63,L63,0)+IF(X62=K64,L64,0)+IF(X62=K65,L65,0)+IF(X62=K66,L66,0)+IF(X62=K67,L67,0)</f>
        <v>19</v>
      </c>
      <c r="Z62" s="43">
        <f>[2]DB!BI62</f>
        <v>0</v>
      </c>
      <c r="AA62" s="43">
        <f>IF(X62=K48,N48,0)+IF(X62=K49,N49,0)+IF(X62=K50,N50,0)+IF(X62=K51,N51,0)+IF(X62=K52,N52,0)+IF(X62=K53,N53,0)+IF(X62=K54,N54,0)+IF(X62=K55,N55,0)+IF(X62=K56,N56,0)+IF(X62=K57,N57,0)+IF(X62=K58,N58,0)+IF(X62=K59,N59,0)+IF(X62=K60,N60,0)+IF(X62=K61,N61,0)+IF(X62=K62,N62,0)+IF(X62=K63,N63,0)+IF(X62=K64,N64,0)+IF(X62=K65,N65,0)+IF(X62=K66,N66,0)+IF(X62=K67,N67,0)</f>
        <v>0</v>
      </c>
      <c r="AB62" s="43">
        <f>[2]DB!BJ62</f>
        <v>0</v>
      </c>
      <c r="AC62" s="43">
        <f>IF(X62=K48,P48,0)+IF(X62=K49,P49,0)+IF(X62=K50,P50,0)+IF(X62=K51,P51,0)+IF(X62=K52,P52,0)+IF(X62=K53,P53,0)+IF(X62=K54,P54,0)+IF(X62=K55,P55,0)+IF(X62=K56,P56,0)+IF(X62=K57,P57,0)+IF(X62=K58,P58,0)+IF(X62=K59,P59,0)+IF(X62=K60,P60,0)+IF(X62=K61,P61,0)+IF(X62=K62,P62,0)+IF(X62=K63,P63,0)+IF(X62=K64,P64,0)+IF(X62=K65,P65,0)+IF(X62=K66,P66,0)+IF(X62=K67,P67,0)</f>
        <v>0</v>
      </c>
      <c r="AD62" s="43">
        <f>IF(X62=K48,Q48,0)+IF(X62=K49,Q49,0)+IF(X62=K50,Q50,0)+IF(X62=K51,Q51,0)+IF(X62=K52,Q52,0)+IF(X62=K53,Q53,0)+IF(X62=K54,Q54,0)+IF(X62=K55,Q55,0)+IF(X62=K56,Q56,0)+IF(X62=K57,Q57,0)+IF(X62=K58,Q58,0)+IF(X62=K59,Q59,0)+IF(X62=K60,Q60,0)+IF(X62=K61,Q61,0)+IF(X62=K62,Q62,0)+IF(X62=K63,Q63,0)+IF(X62=K64,Q64,0)+IF(X62=K65,Q65,0)+IF(X62=K66,Q66,0)+IF(X62=K67,Q67,0)</f>
        <v>0</v>
      </c>
      <c r="AE62" s="43">
        <f>IF(X62=K48,R48,0)+IF(X62=K49,R49,0)+IF(X62=K50,R50,0)+IF(X62=K51,R51,0)+IF(X62=K52,R52,0)+IF(X62=K53,R53,0)+IF(X62=K54,R54,0)+IF(X62=K55,R55,0)+IF(X62=K56,R56,0)+IF(X62=K57,R57,0)+IF(X62=K58,R58,0)+IF(X62=K59,R59,0)+IF(X62=K60,R60,0)+IF(X62=K61,R61,0)+IF(X62=K62,R62,0)+IF(X62=K63,R63,0)+IF(X62=K64,R64,0)+IF(X62=K65,R65,0)+IF(X62=K66,R66,0)+IF(X62=K67,R67,0)</f>
        <v>0</v>
      </c>
      <c r="AF62" s="43">
        <f t="shared" si="4"/>
        <v>0</v>
      </c>
      <c r="AG62" s="43">
        <f>IF(X62=K48,T48,0)+IF(X62=K49,T49,0)+IF(X62=K50,T50,0)+IF(X62=K51,T51,0)+IF(X62=K52,T52,0)+IF(X62=K53,T53,0)+IF(X62=K54,T54,0)+IF(X62=K55,T55,0)+IF(X62=K56,T56,0)+IF(X62=K57,T57,0)+IF(X62=K58,T58,0)+IF(X62=K59,T59,0)+IF(X62=K60,T60,0)+IF(X62=K61,T61,0)+IF(X62=K62,T62,0)+IF(X62=K63,T63,0)+IF(X62=K64,T64,0)+IF(X62=K65,T65,0)+IF(X62=K66,T66,0)+IF(X62=K67,T67,0)</f>
        <v>0</v>
      </c>
      <c r="AH62" s="43">
        <f>IF(X62=K48,U48,0)+IF(X62=K49,U49,0)+IF(X62=K50,U50,0)+IF(X62=K51,U51,0)+IF(X62=K52,U52,0)+IF(X62=K53,U53,0)+IF(X62=K54,U54,0)+IF(X62=K55,U55,0)+IF(X62=K56,U56,0)+IF(X62=K57,U57,0)+IF(X62=K58,U58,0)+IF(X62=K59,U59,0)+IF(X62=K60,U60,0)+IF(X62=K61,U61,0)+IF(X62=K62,U62,0)+IF(X62=K63,U63,0)+IF(X62=K64,U64,0)+IF(X62=K65,U65,0)+IF(X62=K66,U66,0)+IF(X62=K67,U67,0)</f>
        <v>0</v>
      </c>
      <c r="AI62" s="43">
        <f>IF(X62=K48,V48,0)+IF(X62=K49,V49,0)+IF(X62=K50,V50,0)+IF(X62=K51,V51,0)+IF(X62=K52,V52,0)+IF(X62=K53,V53,0)+IF(X62=K54,V54,0)+IF(X62=K55,V55,0)+IF(X62=K56,V56,0)+IF(X62=K57,V57,0)+IF(X62=K58,V58,0)+IF(X62=K59,V59,0)+IF(X62=K60,V60,0)+IF(X62=K61,V61,0)+IF(X62=K62,V62,0)+IF(X62=K63,V63,0)+IF(X62=K64,V64,0)+IF(X62=K65,V65,0)+IF(X62=K66,V66,0)+IF(X62=K67,V67,0)</f>
        <v>0</v>
      </c>
      <c r="AJ62" s="43">
        <f>[2]DB!BM62</f>
        <v>16</v>
      </c>
      <c r="AK62" s="43">
        <f t="shared" si="5"/>
        <v>17</v>
      </c>
      <c r="AL62" s="43">
        <f>[2]DB!BN62</f>
        <v>4</v>
      </c>
      <c r="AM62" s="43">
        <f t="shared" si="18"/>
        <v>5</v>
      </c>
      <c r="AN62" s="43">
        <f>[2]DB!BO62</f>
        <v>5</v>
      </c>
      <c r="AO62" s="43">
        <f t="shared" si="19"/>
        <v>5</v>
      </c>
      <c r="AP62" s="43">
        <f>[2]DB!BP62</f>
        <v>7</v>
      </c>
      <c r="AQ62" s="43">
        <f t="shared" si="20"/>
        <v>7</v>
      </c>
      <c r="AR62" s="43">
        <f>[2]DB!BQ62</f>
        <v>100</v>
      </c>
      <c r="AS62" s="43">
        <f>IF(X62=E28,G28,0)+IF(X62=E29,G29,0)+IF(X62=E30,G30,0)+IF(X62=E31,G31,0)+IF(X62=E32,G32,0)+IF(X62=E33,G33,0)+IF(X62=E34,G34,0)+IF(X62=E35,G35,0)+IF(X62=E36,G36,0)+IF(X62=E37,G37,0)+IF(X62=F28,H28,0)+IF(X62=F29,H29,0)+IF(X62=F30,H30,0)+IF(X62=F31,H31,0)+IF(X62=F32,H32,0)+IF(X62=F33,H33,0)+IF(X62=F34,H34,0)+IF(X62=F35,H35,0)+IF(X62=F36,H36,0)+IF(X62=F37,H37,0)</f>
        <v>7</v>
      </c>
      <c r="AT62" s="43">
        <f t="shared" si="17"/>
        <v>107</v>
      </c>
      <c r="AU62" s="43">
        <f>[2]DB!BR62</f>
        <v>105</v>
      </c>
      <c r="AV62" s="43">
        <f>IF(X62=E28,H28,0)+IF(X62=E29,H29,0)+IF(X62=E30,H30,0)+IF(X62=E31,H31,0)+IF(X62=E32,H32,0)+IF(X62=E33,H33,0)+IF(X62=E34,H34,0)+IF(X62=E35,H35,0)+IF(X62=E36,H36,0)+IF(X62=E37,H37,0)+IF(X62=F28,G28,0)+IF(X62=F29,G29,0)+IF(X62=F30,G30,0)+IF(X62=F31,G31,0)+IF(X62=F32,G32,0)+IF(X62=F33,G33,0)+IF(X62=F34,G34,0)+IF(X62=F35,G35,0)+IF(X62=F36,G36,0)+IF(X62=F37,G37,0)</f>
        <v>6</v>
      </c>
      <c r="AW62" s="43">
        <f t="shared" si="9"/>
        <v>111</v>
      </c>
      <c r="AX62" s="43">
        <f>[2]DB!BS62</f>
        <v>17</v>
      </c>
      <c r="AY62" s="43">
        <f t="shared" si="10"/>
        <v>3</v>
      </c>
      <c r="AZ62" s="43">
        <f t="shared" si="11"/>
        <v>20</v>
      </c>
      <c r="BA62" s="43">
        <f>[2]DB!BE62</f>
        <v>15</v>
      </c>
      <c r="BB62" s="43">
        <f>RANK(BC62,BC48:BC67,0)</f>
        <v>12</v>
      </c>
      <c r="BC62" s="43">
        <f t="shared" si="12"/>
        <v>210589</v>
      </c>
      <c r="BD62" s="44">
        <f>IF(BB62=BB48,IF(Y62&gt;Y48,1,0),0)+IF(BB62=BB49,IF(Y62&gt;Y49,1,0),0)+IF(BB62=BB50,IF(Y62&gt;Y50,1,0),0)+IF(BB62=BB51,IF(Y62&gt;Y51,1,0),0)+IF(BB62=BB52,IF(Y62&gt;Y52,1,0),0)+IF(BB62=BB53,IF(Y62&gt;Y53,1,0),0)+IF(BB62=BB54,IF(Y62&gt;Y54,1,0),0)+IF(BB62=BB55,IF(Y62&gt;Y55,1,0),0)+IF(BB62=BB56,IF(Y62&gt;Y56,1,0),0)+IF(BB62=BB57,IF(Y62&gt;Y57,1,0),0)+IF(BB62=BB58,IF(Y62&gt;Y58,1,0),0)+IF(BB62=BB59,IF(Y62&gt;Y59,1,0),0)+IF(BB62=BB60,IF(Y62&gt;Y60,1,0),0)+IF(BB62=BB61,IF(Y62&gt;Y61,1,0),0)+IF(BB62=BB62,IF(Y62&gt;Y62,1,0),0)+IF(BB62=BB63,IF(Y62&gt;Y63,1,0),0)+IF(BB62=BB64,IF(Y62&gt;Y64,1,0),0)+IF(BB62=BB65,IF(Y62&gt;Y65,1,0),0)+IF(BB62=BB66,IF(Y62&gt;Y66,1,0),0)+IF(BB62=BB67,IF(Y62&gt;Y67,1,0),0)+BB62</f>
        <v>12</v>
      </c>
      <c r="BE62" s="45">
        <f>IF(BD48=15,BB48,0)+IF(BD49=15,BB49,0)+IF(BD50=15,BB50,0)+IF(BD51=15,BB51,0)+IF(BD52=15,BB52,0)+IF(BD53=15,BB53,0)+IF(BD54=15,BB54,0)+IF(BD55=15,BB55,0)+IF(BD56=15,BB56,0)+IF(BD57=15,BB57,0)+IF(BD58=15,BB58,0)+IF(BD59=15,BB59,0)+IF(BD60=15,BB60,0)+IF(BD61=15,BB61,0)+IF(BD62=15,BB62,0)+IF(BD63=15,BB63,0)+IF(BD64=15,BB64,0)+IF(BD65=15,BB65,0)+IF(BD66=15,BB66,0)+IF(BD67=15,BB67,0)</f>
        <v>15</v>
      </c>
      <c r="BF62" s="43" t="str">
        <f>IF(BD48=15,X48,IF(BD49=15,X49,IF(BD50=15,X50,IF(BD51=15,X51,IF(BD52=15,X52,IF(BD53=15,X53,IF(BD54=15,X54,IF(BD55=15,X55,BG62))))))))</f>
        <v>Randers</v>
      </c>
      <c r="BG62" s="43" t="str">
        <f>IF(BD56=15,X56,IF(BD57=15,X57,IF(BD58=15,X58,IF(BD59=15,X59,IF(BD60=15,X60,IF(BD61=15,X61,IF(BD62=15,X62,IF(BD63=15,X63,BH62))))))))</f>
        <v>Randers</v>
      </c>
      <c r="BH62" s="43" t="str">
        <f>IF(BD64=15,X64,IF(BD65=15,X65,IF(BD66=15,X66,X67)))</f>
        <v>Anfield</v>
      </c>
      <c r="BI62" s="43">
        <f>IF(BD48=15,AA48,0)+IF(BD49=15,AA49,0)+IF(BD50=15,AA50,0)+IF(BD51=15,AA51,0)+IF(BD52=15,AA52,0)+IF(BD53=15,AA53,0)+IF(BD54=15,AA54,0)+IF(BD55=15,AA55,0)+IF(BD56=15,AA56,0)+IF(BD57=15,AA57,0)+IF(BD58=15,AA58,0)+IF(BD59=15,AA59,0)+IF(BD60=15,AA60,0)+IF(BD61=15,AA61,0)+IF(BD62=15,AA62,0)+IF(BD63=15,AA63,0)+IF(BD64=15,AA64,0)+IF(BD65=15,AA65,0)+IF(BD66=15,AA66,0)+IF(BD67=15,AA67,0)</f>
        <v>0</v>
      </c>
      <c r="BJ62" s="43">
        <f>IF(BD48=15,AC48,0)+IF(BD49=15,AC49,0)+IF(BD50=15,AC50,0)+IF(BD51=15,AC51,0)+IF(BD52=15,AC52,0)+IF(BD53=15,AC53,0)+IF(BD54=15,AC54,0)+IF(BD55=15,AC55,0)+IF(BD56=15,AC56,0)+IF(BD57=15,AC57,0)+IF(BD58=15,AC58,0)+IF(BD59=15,AC59,0)+IF(BD60=15,AC60,0)+IF(BD61=15,AC61,0)+IF(BD62=15,AC62,0)+IF(BD63=15,AC63,0)+IF(BD64=15,AC64,0)+IF(BD65=15,AC65,0)+IF(BD66=15,AC66,0)+IF(BD67=15,AC67,0)</f>
        <v>0</v>
      </c>
      <c r="BK62" s="43">
        <f>IF(BD48=15,AF48,0)+IF(BD49=15,AF49,0)+IF(BD50=15,AF50,0)+IF(BD51=15,AF51,0)+IF(BD52=15,AF52,0)+IF(BD53=15,AF53,0)+IF(BD54=15,AF54,0)+IF(BD55=15,AF55,0)+IF(BD56=15,AF56,0)+IF(BD57=15,AF57,0)+IF(BD58=15,AF58,0)+IF(BD59=15,AF59,0)+IF(BD60=15,AF60,0)+IF(BD61=15,AF61,0)+IF(BD62=15,AF62,0)+IF(BD63=15,AF63,0)+IF(BD64=15,AF64,0)+IF(BD65=15,AF65,0)+IF(BD66=15,AF66,0)+IF(BD67=15,AF67,0)</f>
        <v>0</v>
      </c>
      <c r="BL62" s="43">
        <f>IF(BD48=15,AI48,0)+IF(BD49=15,AI49,0)+IF(BD50=15,AI50,0)+IF(BD51=15,AI51,0)+IF(BD52=15,AI52,0)+IF(BD53=15,AI53,0)+IF(BD54=15,AI54,0)+IF(BD55=15,AI55,0)+IF(BD56=15,AI56,0)+IF(BD57=15,AI57,0)+IF(BD58=15,AI58,0)+IF(BD59=15,AI59,0)+IF(BD60=15,AI60,0)+IF(BD61=15,AI61,0)+IF(BD62=15,AI62,0)+IF(BD63=15,AI63,0)+IF(BD64=15,AI64,0)+IF(BD65=15,AI65,0)+IF(BD66=15,AI66,0)+IF(BD67=15,AI67,0)</f>
        <v>0</v>
      </c>
      <c r="BM62" s="43">
        <f>IF(BD48=15,AK48,0)+IF(BD49=15,AK49,0)+IF(BD50=15,AK50,0)+IF(BD51=15,AK51,0)+IF(BD52=15,AK52,0)+IF(BD53=15,AK53,0)+IF(BD54=15,AK54,0)+IF(BD55=15,AK55,0)+IF(BD56=15,AK56,0)+IF(BD57=15,AK57,0)+IF(BD58=15,AK58,0)+IF(BD59=15,AK59,0)+IF(BD60=15,AK60,0)+IF(BD61=15,AK61,0)+IF(BD62=15,AK62,0)+IF(BD63=15,AK63,0)+IF(BD64=15,AK64,0)+IF(BD65=15,AK65,0)+IF(BD66=15,AK66,0)+IF(BD67=15,AK67,0)</f>
        <v>17</v>
      </c>
      <c r="BN62" s="43">
        <f>IF(BD48=15,AM48,0)+IF(BD49=15,AM49,0)+IF(BD50=15,AM50,0)+IF(BD51=15,AM51,0)+IF(BD52=15,AM52,0)+IF(BD53=15,AM53,0)+IF(BD54=15,AM54,0)+IF(BD55=15,AM55,0)+IF(BD56=15,AM56,0)+IF(BD57=15,AM57,0)+IF(BD58=15,AM58,0)+IF(BD59=15,AM59,0)+IF(BD60=15,AM60,0)+IF(BD61=15,AM61,0)+IF(BD62=15,AM62,0)+IF(BD63=15,AM63,0)+IF(BD64=15,AM64,0)+IF(BD65=15,AM65,0)+IF(BD66=15,AM66,0)+IF(BD67=15,AM67,0)</f>
        <v>4</v>
      </c>
      <c r="BO62" s="43">
        <f>IF(BD48=15,AO48,0)+IF(BD49=15,AO49,0)+IF(BD50=15,AO50,0)+IF(BD51=15,AO51,0)+IF(BD52=15,AO52,0)+IF(BD53=15,AO53,0)+IF(BD54=15,AO54,0)+IF(BD55=15,AO55,0)+IF(BD56=15,AO56,0)+IF(BD57=15,AO57,0)+IF(BD58=15,AO58,0)+IF(BD59=15,AO59,0)+IF(BD60=15,AO60,0)+IF(BD61=15,AO61,0)+IF(BD62=15,AO62,0)+IF(BD63=15,AO63,0)+IF(BD64=15,AO64,0)+IF(BD65=15,AO65,0)+IF(BD66=15,AO66,0)+IF(BD67=15,AO67,0)</f>
        <v>7</v>
      </c>
      <c r="BP62" s="43">
        <f>IF(BD48=15,AQ48,0)+IF(BD49=15,AQ49,0)+IF(BD50=15,AQ50,0)+IF(BD51=15,AQ51,0)+IF(BD52=15,AQ52,0)+IF(BD53=15,AQ53,0)+IF(BD54=15,AQ54,0)+IF(BD55=15,AQ55,0)+IF(BD56=15,AQ56,0)+IF(BD57=15,AQ57,0)+IF(BD58=15,AQ58,0)+IF(BD59=15,AQ59,0)+IF(BD60=15,AQ60,0)+IF(BD61=15,AQ61,0)+IF(BD62=15,AQ62,0)+IF(BD63=15,AQ63,0)+IF(BD64=15,AQ64,0)+IF(BD65=15,AQ65,0)+IF(BD66=15,AQ66,0)+IF(BD67=15,AQ67,0)</f>
        <v>6</v>
      </c>
      <c r="BQ62" s="43">
        <f>IF(BD48=15,AT48,0)+IF(BD49=15,AT49,0)+IF(BD50=15,AT50,0)+IF(BD51=15,AT51,0)+IF(BD52=15,AT52,0)+IF(BD53=15,AT53,0)+IF(BD54=15,AT54,0)+IF(BD55=15,AT55,0)+IF(BD56=15,AT56,0)+IF(BD57=15,AT57,0)+IF(BD58=15,AT58,0)+IF(BD59=15,AT59,0)+IF(BD60=15,AT60,0)+IF(BD61=15,AT61,0)+IF(BD62=15,AT62,0)+IF(BD63=15,AT63,0)+IF(BD64=15,AT64,0)+IF(BD65=15,AT65,0)+IF(BD66=15,AT66,0)+IF(BD67=15,AT67,0)</f>
        <v>106</v>
      </c>
      <c r="BR62" s="43">
        <f>IF(BD48=15,AW48,0)+IF(BD49=15,AW49,0)+IF(BD50=15,AW50,0)+IF(BD51=15,AW51,0)+IF(BD52=15,AW52,0)+IF(BD53=15,AW53,0)+IF(BD54=15,AW54,0)+IF(BD55=15,AW55,0)+IF(BD56=15,AW56,0)+IF(BD57=15,AW57,0)+IF(BD58=15,AW58,0)+IF(BD59=15,AW59,0)+IF(BD60=15,AW60,0)+IF(BD61=15,AW61,0)+IF(BD62=15,AW62,0)+IF(BD63=15,AW63,0)+IF(BD64=15,AW64,0)+IF(BD65=15,AW65,0)+IF(BD66=15,AW66,0)+IF(BD67=15,AW67,0)</f>
        <v>110</v>
      </c>
      <c r="BS62" s="44">
        <f>IF(BD48=15,AZ48,0)+IF(BD49=15,AZ49,0)+IF(BD50=15,AZ50,0)+IF(BD51=15,AZ51,0)+IF(BD52=15,AZ52,0)+IF(BD53=15,AZ53,0)+IF(BD54=15,AZ54,0)+IF(BD55=15,AZ55,0)+IF(BD56=15,AZ56,0)+IF(BD57=15,AZ57,0)+IF(BD58=15,AZ58,0)+IF(BD59=15,AZ59,0)+IF(BD60=15,AZ60,0)+IF(BD61=15,AZ61,0)+IF(BD62=15,AZ62,0)+IF(BD63=15,AZ63,0)+IF(BD64=15,AZ64,0)+IF(BD65=15,AZ65,0)+IF(BD66=15,AZ66,0)+IF(BD67=15,AZ67,0)</f>
        <v>19</v>
      </c>
    </row>
    <row r="63" spans="1:71" x14ac:dyDescent="0.15">
      <c r="A63" s="43"/>
      <c r="B63" s="43"/>
      <c r="C63" s="43"/>
      <c r="D63" s="43"/>
      <c r="E63" s="43"/>
      <c r="F63" s="43"/>
      <c r="G63" s="43"/>
      <c r="H63" s="43"/>
      <c r="I63" s="43"/>
      <c r="J63" s="44"/>
      <c r="K63" s="45" t="str">
        <f>[2]DB!K63</f>
        <v>Schøn</v>
      </c>
      <c r="L63" s="43">
        <f>[2]DB!L63</f>
        <v>48</v>
      </c>
      <c r="M63" s="43">
        <f>[2]DB!N63</f>
        <v>0</v>
      </c>
      <c r="N63" s="43">
        <f>IF(OR(M63=1,Rækker!AF49="Disket",DB!V63&gt;5),1,0)</f>
        <v>0</v>
      </c>
      <c r="O63" s="43">
        <f>[2]DB!P63</f>
        <v>0</v>
      </c>
      <c r="P63" s="43">
        <f>IF(OR(O63=1,Rækker!AF49="Udmeldt"),1,0)</f>
        <v>0</v>
      </c>
      <c r="Q63" s="43">
        <f>[2]DB!S63</f>
        <v>0</v>
      </c>
      <c r="R63" s="43">
        <f>IF(Rækker!AF49="Res",1,0)</f>
        <v>0</v>
      </c>
      <c r="S63" s="43">
        <f t="shared" si="1"/>
        <v>0</v>
      </c>
      <c r="T63" s="43">
        <f>[2]DB!V63</f>
        <v>0</v>
      </c>
      <c r="U63" s="43">
        <f>IF(Rækker!AF49="MR",1,0)</f>
        <v>0</v>
      </c>
      <c r="V63" s="43">
        <f t="shared" si="2"/>
        <v>0</v>
      </c>
      <c r="W63" s="44" t="str">
        <f t="shared" si="3"/>
        <v/>
      </c>
      <c r="X63" s="45" t="str">
        <f>[2]DB!BF63</f>
        <v>brula</v>
      </c>
      <c r="Y63" s="43">
        <f>IF(X63=K48,L48,0)+IF(X63=K49,L49,0)+IF(X63=K50,L50,0)+IF(X63=K51,L51,0)+IF(X63=K52,L52,0)+IF(X63=K53,L53,0)+IF(X63=K54,L54,0)+IF(X63=K55,L55,0)+IF(X63=K56,L56,0)+IF(X63=K57,L57,0)+IF(X63=K58,L58,0)+IF(X63=K59,L59,0)+IF(X63=K60,L60,0)+IF(X63=K61,L61,0)+IF(X63=K62,L62,0)+IF(X63=K63,L63,0)+IF(X63=K64,L64,0)+IF(X63=K65,L65,0)+IF(X63=K66,L66,0)+IF(X63=K67,L67,0)</f>
        <v>6</v>
      </c>
      <c r="Z63" s="43">
        <f>[2]DB!BI63</f>
        <v>0</v>
      </c>
      <c r="AA63" s="43">
        <f>IF(X63=K48,N48,0)+IF(X63=K49,N49,0)+IF(X63=K50,N50,0)+IF(X63=K51,N51,0)+IF(X63=K52,N52,0)+IF(X63=K53,N53,0)+IF(X63=K54,N54,0)+IF(X63=K55,N55,0)+IF(X63=K56,N56,0)+IF(X63=K57,N57,0)+IF(X63=K58,N58,0)+IF(X63=K59,N59,0)+IF(X63=K60,N60,0)+IF(X63=K61,N61,0)+IF(X63=K62,N62,0)+IF(X63=K63,N63,0)+IF(X63=K64,N64,0)+IF(X63=K65,N65,0)+IF(X63=K66,N66,0)+IF(X63=K67,N67,0)</f>
        <v>0</v>
      </c>
      <c r="AB63" s="43">
        <f>[2]DB!BJ63</f>
        <v>0</v>
      </c>
      <c r="AC63" s="43">
        <f>IF(X63=K48,P48,0)+IF(X63=K49,P49,0)+IF(X63=K50,P50,0)+IF(X63=K51,P51,0)+IF(X63=K52,P52,0)+IF(X63=K53,P53,0)+IF(X63=K54,P54,0)+IF(X63=K55,P55,0)+IF(X63=K56,P56,0)+IF(X63=K57,P57,0)+IF(X63=K58,P58,0)+IF(X63=K59,P59,0)+IF(X63=K60,P60,0)+IF(X63=K61,P61,0)+IF(X63=K62,P62,0)+IF(X63=K63,P63,0)+IF(X63=K64,P64,0)+IF(X63=K65,P65,0)+IF(X63=K66,P66,0)+IF(X63=K67,P67,0)</f>
        <v>0</v>
      </c>
      <c r="AD63" s="43">
        <f>IF(X63=K48,Q48,0)+IF(X63=K49,Q49,0)+IF(X63=K50,Q50,0)+IF(X63=K51,Q51,0)+IF(X63=K52,Q52,0)+IF(X63=K53,Q53,0)+IF(X63=K54,Q54,0)+IF(X63=K55,Q55,0)+IF(X63=K56,Q56,0)+IF(X63=K57,Q57,0)+IF(X63=K58,Q58,0)+IF(X63=K59,Q59,0)+IF(X63=K60,Q60,0)+IF(X63=K61,Q61,0)+IF(X63=K62,Q62,0)+IF(X63=K63,Q63,0)+IF(X63=K64,Q64,0)+IF(X63=K65,Q65,0)+IF(X63=K66,Q66,0)+IF(X63=K67,Q67,0)</f>
        <v>0</v>
      </c>
      <c r="AE63" s="43">
        <f>IF(X63=K48,R48,0)+IF(X63=K49,R49,0)+IF(X63=K50,R50,0)+IF(X63=K51,R51,0)+IF(X63=K52,R52,0)+IF(X63=K53,R53,0)+IF(X63=K54,R54,0)+IF(X63=K55,R55,0)+IF(X63=K56,R56,0)+IF(X63=K57,R57,0)+IF(X63=K58,R58,0)+IF(X63=K59,R59,0)+IF(X63=K60,R60,0)+IF(X63=K61,R61,0)+IF(X63=K62,R62,0)+IF(X63=K63,R63,0)+IF(X63=K64,R64,0)+IF(X63=K65,R65,0)+IF(X63=K66,R66,0)+IF(X63=K67,R67,0)</f>
        <v>0</v>
      </c>
      <c r="AF63" s="43">
        <f t="shared" si="4"/>
        <v>0</v>
      </c>
      <c r="AG63" s="43">
        <f>IF(X63=K48,T48,0)+IF(X63=K49,T49,0)+IF(X63=K50,T50,0)+IF(X63=K51,T51,0)+IF(X63=K52,T52,0)+IF(X63=K53,T53,0)+IF(X63=K54,T54,0)+IF(X63=K55,T55,0)+IF(X63=K56,T56,0)+IF(X63=K57,T57,0)+IF(X63=K58,T58,0)+IF(X63=K59,T59,0)+IF(X63=K60,T60,0)+IF(X63=K61,T61,0)+IF(X63=K62,T62,0)+IF(X63=K63,T63,0)+IF(X63=K64,T64,0)+IF(X63=K65,T65,0)+IF(X63=K66,T66,0)+IF(X63=K67,T67,0)</f>
        <v>0</v>
      </c>
      <c r="AH63" s="43">
        <f>IF(X63=K48,U48,0)+IF(X63=K49,U49,0)+IF(X63=K50,U50,0)+IF(X63=K51,U51,0)+IF(X63=K52,U52,0)+IF(X63=K53,U53,0)+IF(X63=K54,U54,0)+IF(X63=K55,U55,0)+IF(X63=K56,U56,0)+IF(X63=K57,U57,0)+IF(X63=K58,U58,0)+IF(X63=K59,U59,0)+IF(X63=K60,U60,0)+IF(X63=K61,U61,0)+IF(X63=K62,U62,0)+IF(X63=K63,U63,0)+IF(X63=K64,U64,0)+IF(X63=K65,U65,0)+IF(X63=K66,U66,0)+IF(X63=K67,U67,0)</f>
        <v>0</v>
      </c>
      <c r="AI63" s="43">
        <f>IF(X63=K48,V48,0)+IF(X63=K49,V49,0)+IF(X63=K50,V50,0)+IF(X63=K51,V51,0)+IF(X63=K52,V52,0)+IF(X63=K53,V53,0)+IF(X63=K54,V54,0)+IF(X63=K55,V55,0)+IF(X63=K56,V56,0)+IF(X63=K57,V57,0)+IF(X63=K58,V58,0)+IF(X63=K59,V59,0)+IF(X63=K60,V60,0)+IF(X63=K61,V61,0)+IF(X63=K62,V62,0)+IF(X63=K63,V63,0)+IF(X63=K64,V64,0)+IF(X63=K65,V65,0)+IF(X63=K66,V66,0)+IF(X63=K67,V67,0)</f>
        <v>0</v>
      </c>
      <c r="AJ63" s="43">
        <f>[2]DB!BM63</f>
        <v>16</v>
      </c>
      <c r="AK63" s="43">
        <f t="shared" si="5"/>
        <v>17</v>
      </c>
      <c r="AL63" s="43">
        <f>[2]DB!BN63</f>
        <v>3</v>
      </c>
      <c r="AM63" s="43">
        <f t="shared" si="18"/>
        <v>3</v>
      </c>
      <c r="AN63" s="43">
        <f>[2]DB!BO63</f>
        <v>7</v>
      </c>
      <c r="AO63" s="43">
        <f t="shared" si="19"/>
        <v>8</v>
      </c>
      <c r="AP63" s="43">
        <f>[2]DB!BP63</f>
        <v>6</v>
      </c>
      <c r="AQ63" s="43">
        <f t="shared" si="20"/>
        <v>6</v>
      </c>
      <c r="AR63" s="43">
        <f>[2]DB!BQ63</f>
        <v>96</v>
      </c>
      <c r="AS63" s="43">
        <f>IF(X63=E28,G28,0)+IF(X63=E29,G29,0)+IF(X63=E30,G30,0)+IF(X63=E31,G31,0)+IF(X63=E32,G32,0)+IF(X63=E33,G33,0)+IF(X63=E34,G34,0)+IF(X63=E35,G35,0)+IF(X63=E36,G36,0)+IF(X63=E37,G37,0)+IF(X63=F28,H28,0)+IF(X63=F29,H29,0)+IF(X63=F30,H30,0)+IF(X63=F31,H31,0)+IF(X63=F32,H32,0)+IF(X63=F33,H33,0)+IF(X63=F34,H34,0)+IF(X63=F35,H35,0)+IF(X63=F36,H36,0)+IF(X63=F37,H37,0)</f>
        <v>7</v>
      </c>
      <c r="AT63" s="43">
        <f t="shared" si="17"/>
        <v>103</v>
      </c>
      <c r="AU63" s="43">
        <f>[2]DB!BR63</f>
        <v>100</v>
      </c>
      <c r="AV63" s="43">
        <f>IF(X63=E28,H28,0)+IF(X63=E29,H29,0)+IF(X63=E30,H30,0)+IF(X63=E31,H31,0)+IF(X63=E32,H32,0)+IF(X63=E33,H33,0)+IF(X63=E34,H34,0)+IF(X63=E35,H35,0)+IF(X63=E36,H36,0)+IF(X63=E37,H37,0)+IF(X63=F28,G28,0)+IF(X63=F29,G29,0)+IF(X63=F30,G30,0)+IF(X63=F31,G31,0)+IF(X63=F32,G32,0)+IF(X63=F33,G33,0)+IF(X63=F34,G34,0)+IF(X63=F35,G35,0)+IF(X63=F36,G36,0)+IF(X63=F37,G37,0)</f>
        <v>7</v>
      </c>
      <c r="AW63" s="43">
        <f t="shared" si="9"/>
        <v>107</v>
      </c>
      <c r="AX63" s="43">
        <f>[2]DB!BS63</f>
        <v>16</v>
      </c>
      <c r="AY63" s="43">
        <f t="shared" si="10"/>
        <v>1</v>
      </c>
      <c r="AZ63" s="43">
        <f t="shared" si="11"/>
        <v>17</v>
      </c>
      <c r="BA63" s="43">
        <f>[2]DB!BE63</f>
        <v>16</v>
      </c>
      <c r="BB63" s="43">
        <f>RANK(BC63,BC48:BC67,0)</f>
        <v>16</v>
      </c>
      <c r="BC63" s="43">
        <f t="shared" si="12"/>
        <v>180193</v>
      </c>
      <c r="BD63" s="44">
        <f>IF(BB63=BB48,IF(Y63&gt;Y48,1,0),0)+IF(BB63=BB49,IF(Y63&gt;Y49,1,0),0)+IF(BB63=BB50,IF(Y63&gt;Y50,1,0),0)+IF(BB63=BB51,IF(Y63&gt;Y51,1,0),0)+IF(BB63=BB52,IF(Y63&gt;Y52,1,0),0)+IF(BB63=BB53,IF(Y63&gt;Y53,1,0),0)+IF(BB63=BB54,IF(Y63&gt;Y54,1,0),0)+IF(BB63=BB55,IF(Y63&gt;Y55,1,0),0)+IF(BB63=BB56,IF(Y63&gt;Y56,1,0),0)+IF(BB63=BB57,IF(Y63&gt;Y57,1,0),0)+IF(BB63=BB58,IF(Y63&gt;Y58,1,0),0)+IF(BB63=BB59,IF(Y63&gt;Y59,1,0),0)+IF(BB63=BB60,IF(Y63&gt;Y60,1,0),0)+IF(BB63=BB61,IF(Y63&gt;Y61,1,0),0)+IF(BB63=BB62,IF(Y63&gt;Y62,1,0),0)+IF(BB63=BB63,IF(Y63&gt;Y63,1,0),0)+IF(BB63=BB64,IF(Y63&gt;Y64,1,0),0)+IF(BB63=BB65,IF(Y63&gt;Y65,1,0),0)+IF(BB63=BB66,IF(Y63&gt;Y66,1,0),0)+IF(BB63=BB67,IF(Y63&gt;Y67,1,0),0)+BB63</f>
        <v>16</v>
      </c>
      <c r="BE63" s="45">
        <f>IF(BD48=16,BB48,0)+IF(BD49=16,BB49,0)+IF(BD50=16,BB50,0)+IF(BD51=16,BB51,0)+IF(BD52=16,BB52,0)+IF(BD53=16,BB53,0)+IF(BD54=16,BB54,0)+IF(BD55=16,BB55,0)+IF(BD56=16,BB56,0)+IF(BD57=16,BB57,0)+IF(BD58=16,BB58,0)+IF(BD59=16,BB59,0)+IF(BD60=16,BB60,0)+IF(BD61=16,BB61,0)+IF(BD62=16,BB62,0)+IF(BD63=16,BB63,0)+IF(BD64=16,BB64,0)+IF(BD65=16,BB65,0)+IF(BD66=16,BB66,0)+IF(BD67=16,BB67,0)</f>
        <v>16</v>
      </c>
      <c r="BF63" s="43" t="str">
        <f>IF(BD48=16,X48,IF(BD49=16,X49,IF(BD50=16,X50,IF(BD51=16,X51,IF(BD52=16,X52,IF(BD53=16,X53,IF(BD54=16,X54,IF(BD55=16,X55,BG63))))))))</f>
        <v>brula</v>
      </c>
      <c r="BG63" s="43" t="str">
        <f>IF(BD56=16,X56,IF(BD57=16,X57,IF(BD58=16,X58,IF(BD59=16,X59,IF(BD60=16,X60,IF(BD61=16,X61,IF(BD62=16,X62,IF(BD63=16,X63,BH63))))))))</f>
        <v>brula</v>
      </c>
      <c r="BH63" s="43" t="str">
        <f>IF(BD64=16,X64,IF(BD65=16,X65,IF(BD66=16,X66,X67)))</f>
        <v>Anfield</v>
      </c>
      <c r="BI63" s="43">
        <f>IF(BD48=16,AA48,0)+IF(BD49=16,AA49,0)+IF(BD50=16,AA50,0)+IF(BD51=16,AA51,0)+IF(BD52=16,AA52,0)+IF(BD53=16,AA53,0)+IF(BD54=16,AA54,0)+IF(BD55=16,AA55,0)+IF(BD56=16,AA56,0)+IF(BD57=16,AA57,0)+IF(BD58=16,AA58,0)+IF(BD59=16,AA59,0)+IF(BD60=16,AA60,0)+IF(BD61=16,AA61,0)+IF(BD62=16,AA62,0)+IF(BD63=16,AA63,0)+IF(BD64=16,AA64,0)+IF(BD65=16,AA65,0)+IF(BD66=16,AA66,0)+IF(BD67=16,AA67,0)</f>
        <v>0</v>
      </c>
      <c r="BJ63" s="43">
        <f>IF(BD48=16,AC48,0)+IF(BD49=16,AC49,0)+IF(BD50=16,AC50,0)+IF(BD51=16,AC51,0)+IF(BD52=16,AC52,0)+IF(BD53=16,AC53,0)+IF(BD54=16,AC54,0)+IF(BD55=16,AC55,0)+IF(BD56=16,AC56,0)+IF(BD57=16,AC57,0)+IF(BD58=16,AC58,0)+IF(BD59=16,AC59,0)+IF(BD60=16,AC60,0)+IF(BD61=16,AC61,0)+IF(BD62=16,AC62,0)+IF(BD63=16,AC63,0)+IF(BD64=16,AC64,0)+IF(BD65=16,AC65,0)+IF(BD66=16,AC66,0)+IF(BD67=16,AC67,0)</f>
        <v>0</v>
      </c>
      <c r="BK63" s="43">
        <f>IF(BD48=16,AF48,0)+IF(BD49=16,AF49,0)+IF(BD50=16,AF50,0)+IF(BD51=16,AF51,0)+IF(BD52=16,AF52,0)+IF(BD53=16,AF53,0)+IF(BD54=16,AF54,0)+IF(BD55=16,AF55,0)+IF(BD56=16,AF56,0)+IF(BD57=16,AF57,0)+IF(BD58=16,AF58,0)+IF(BD59=16,AF59,0)+IF(BD60=16,AF60,0)+IF(BD61=16,AF61,0)+IF(BD62=16,AF62,0)+IF(BD63=16,AF63,0)+IF(BD64=16,AF64,0)+IF(BD65=16,AF65,0)+IF(BD66=16,AF66,0)+IF(BD67=16,AF67,0)</f>
        <v>0</v>
      </c>
      <c r="BL63" s="43">
        <f>IF(BD48=16,AI48,0)+IF(BD49=16,AI49,0)+IF(BD50=16,AI50,0)+IF(BD51=16,AI51,0)+IF(BD52=16,AI52,0)+IF(BD53=16,AI53,0)+IF(BD54=16,AI54,0)+IF(BD55=16,AI55,0)+IF(BD56=16,AI56,0)+IF(BD57=16,AI57,0)+IF(BD58=16,AI58,0)+IF(BD59=16,AI59,0)+IF(BD60=16,AI60,0)+IF(BD61=16,AI61,0)+IF(BD62=16,AI62,0)+IF(BD63=16,AI63,0)+IF(BD64=16,AI64,0)+IF(BD65=16,AI65,0)+IF(BD66=16,AI66,0)+IF(BD67=16,AI67,0)</f>
        <v>0</v>
      </c>
      <c r="BM63" s="43">
        <f>IF(BD48=16,AK48,0)+IF(BD49=16,AK49,0)+IF(BD50=16,AK50,0)+IF(BD51=16,AK51,0)+IF(BD52=16,AK52,0)+IF(BD53=16,AK53,0)+IF(BD54=16,AK54,0)+IF(BD55=16,AK55,0)+IF(BD56=16,AK56,0)+IF(BD57=16,AK57,0)+IF(BD58=16,AK58,0)+IF(BD59=16,AK59,0)+IF(BD60=16,AK60,0)+IF(BD61=16,AK61,0)+IF(BD62=16,AK62,0)+IF(BD63=16,AK63,0)+IF(BD64=16,AK64,0)+IF(BD65=16,AK65,0)+IF(BD66=16,AK66,0)+IF(BD67=16,AK67,0)</f>
        <v>17</v>
      </c>
      <c r="BN63" s="43">
        <f>IF(BD48=16,AM48,0)+IF(BD49=16,AM49,0)+IF(BD50=16,AM50,0)+IF(BD51=16,AM51,0)+IF(BD52=16,AM52,0)+IF(BD53=16,AM53,0)+IF(BD54=16,AM54,0)+IF(BD55=16,AM55,0)+IF(BD56=16,AM56,0)+IF(BD57=16,AM57,0)+IF(BD58=16,AM58,0)+IF(BD59=16,AM59,0)+IF(BD60=16,AM60,0)+IF(BD61=16,AM61,0)+IF(BD62=16,AM62,0)+IF(BD63=16,AM63,0)+IF(BD64=16,AM64,0)+IF(BD65=16,AM65,0)+IF(BD66=16,AM66,0)+IF(BD67=16,AM67,0)</f>
        <v>3</v>
      </c>
      <c r="BO63" s="43">
        <f>IF(BD48=16,AO48,0)+IF(BD49=16,AO49,0)+IF(BD50=16,AO50,0)+IF(BD51=16,AO51,0)+IF(BD52=16,AO52,0)+IF(BD53=16,AO53,0)+IF(BD54=16,AO54,0)+IF(BD55=16,AO55,0)+IF(BD56=16,AO56,0)+IF(BD57=16,AO57,0)+IF(BD58=16,AO58,0)+IF(BD59=16,AO59,0)+IF(BD60=16,AO60,0)+IF(BD61=16,AO61,0)+IF(BD62=16,AO62,0)+IF(BD63=16,AO63,0)+IF(BD64=16,AO64,0)+IF(BD65=16,AO65,0)+IF(BD66=16,AO66,0)+IF(BD67=16,AO67,0)</f>
        <v>8</v>
      </c>
      <c r="BP63" s="43">
        <f>IF(BD48=16,AQ48,0)+IF(BD49=16,AQ49,0)+IF(BD50=16,AQ50,0)+IF(BD51=16,AQ51,0)+IF(BD52=16,AQ52,0)+IF(BD53=16,AQ53,0)+IF(BD54=16,AQ54,0)+IF(BD55=16,AQ55,0)+IF(BD56=16,AQ56,0)+IF(BD57=16,AQ57,0)+IF(BD58=16,AQ58,0)+IF(BD59=16,AQ59,0)+IF(BD60=16,AQ60,0)+IF(BD61=16,AQ61,0)+IF(BD62=16,AQ62,0)+IF(BD63=16,AQ63,0)+IF(BD64=16,AQ64,0)+IF(BD65=16,AQ65,0)+IF(BD66=16,AQ66,0)+IF(BD67=16,AQ67,0)</f>
        <v>6</v>
      </c>
      <c r="BQ63" s="43">
        <f>IF(BD48=16,AT48,0)+IF(BD49=16,AT49,0)+IF(BD50=16,AT50,0)+IF(BD51=16,AT51,0)+IF(BD52=16,AT52,0)+IF(BD53=16,AT53,0)+IF(BD54=16,AT54,0)+IF(BD55=16,AT55,0)+IF(BD56=16,AT56,0)+IF(BD57=16,AT57,0)+IF(BD58=16,AT58,0)+IF(BD59=16,AT59,0)+IF(BD60=16,AT60,0)+IF(BD61=16,AT61,0)+IF(BD62=16,AT62,0)+IF(BD63=16,AT63,0)+IF(BD64=16,AT64,0)+IF(BD65=16,AT65,0)+IF(BD66=16,AT66,0)+IF(BD67=16,AT67,0)</f>
        <v>103</v>
      </c>
      <c r="BR63" s="43">
        <f>IF(BD48=16,AW48,0)+IF(BD49=16,AW49,0)+IF(BD50=16,AW50,0)+IF(BD51=16,AW51,0)+IF(BD52=16,AW52,0)+IF(BD53=16,AW53,0)+IF(BD54=16,AW54,0)+IF(BD55=16,AW55,0)+IF(BD56=16,AW56,0)+IF(BD57=16,AW57,0)+IF(BD58=16,AW58,0)+IF(BD59=16,AW59,0)+IF(BD60=16,AW60,0)+IF(BD61=16,AW61,0)+IF(BD62=16,AW62,0)+IF(BD63=16,AW63,0)+IF(BD64=16,AW64,0)+IF(BD65=16,AW65,0)+IF(BD66=16,AW66,0)+IF(BD67=16,AW67,0)</f>
        <v>107</v>
      </c>
      <c r="BS63" s="44">
        <f>IF(BD48=16,AZ48,0)+IF(BD49=16,AZ49,0)+IF(BD50=16,AZ50,0)+IF(BD51=16,AZ51,0)+IF(BD52=16,AZ52,0)+IF(BD53=16,AZ53,0)+IF(BD54=16,AZ54,0)+IF(BD55=16,AZ55,0)+IF(BD56=16,AZ56,0)+IF(BD57=16,AZ57,0)+IF(BD58=16,AZ58,0)+IF(BD59=16,AZ59,0)+IF(BD60=16,AZ60,0)+IF(BD61=16,AZ61,0)+IF(BD62=16,AZ62,0)+IF(BD63=16,AZ63,0)+IF(BD64=16,AZ64,0)+IF(BD65=16,AZ65,0)+IF(BD66=16,AZ66,0)+IF(BD67=16,AZ67,0)</f>
        <v>17</v>
      </c>
    </row>
    <row r="64" spans="1:71" x14ac:dyDescent="0.15">
      <c r="A64" s="43"/>
      <c r="B64" s="43"/>
      <c r="C64" s="43"/>
      <c r="D64" s="43"/>
      <c r="E64" s="43"/>
      <c r="F64" s="43"/>
      <c r="G64" s="43"/>
      <c r="H64" s="43"/>
      <c r="I64" s="43"/>
      <c r="J64" s="44"/>
      <c r="K64" s="45" t="str">
        <f>[2]DB!K64</f>
        <v>Sebjoh</v>
      </c>
      <c r="L64" s="43">
        <f>[2]DB!L64</f>
        <v>49</v>
      </c>
      <c r="M64" s="43">
        <f>[2]DB!N64</f>
        <v>0</v>
      </c>
      <c r="N64" s="43">
        <f>IF(OR(M64=1,Rækker!AH49="Disket",DB!V64&gt;5),1,0)</f>
        <v>0</v>
      </c>
      <c r="O64" s="43">
        <f>[2]DB!P64</f>
        <v>0</v>
      </c>
      <c r="P64" s="43">
        <f>IF(OR(O64=1,Rækker!AH49="Udmeldt"),1,0)</f>
        <v>0</v>
      </c>
      <c r="Q64" s="43">
        <f>[2]DB!S64</f>
        <v>0</v>
      </c>
      <c r="R64" s="43">
        <f>IF(Rækker!AH49="Res",1,0)</f>
        <v>0</v>
      </c>
      <c r="S64" s="43">
        <f t="shared" si="1"/>
        <v>0</v>
      </c>
      <c r="T64" s="43">
        <f>[2]DB!V64</f>
        <v>0</v>
      </c>
      <c r="U64" s="43">
        <f>IF(Rækker!AH49="MR",1,0)</f>
        <v>0</v>
      </c>
      <c r="V64" s="43">
        <f t="shared" si="2"/>
        <v>0</v>
      </c>
      <c r="W64" s="44" t="str">
        <f t="shared" si="3"/>
        <v/>
      </c>
      <c r="X64" s="45" t="str">
        <f>[2]DB!BF64</f>
        <v>Lucky</v>
      </c>
      <c r="Y64" s="43">
        <f>IF(X64=K48,L48,0)+IF(X64=K49,L49,0)+IF(X64=K50,L50,0)+IF(X64=K51,L51,0)+IF(X64=K52,L52,0)+IF(X64=K53,L53,0)+IF(X64=K54,L54,0)+IF(X64=K55,L55,0)+IF(X64=K56,L56,0)+IF(X64=K57,L57,0)+IF(X64=K58,L58,0)+IF(X64=K59,L59,0)+IF(X64=K60,L60,0)+IF(X64=K61,L61,0)+IF(X64=K62,L62,0)+IF(X64=K63,L63,0)+IF(X64=K64,L64,0)+IF(X64=K65,L65,0)+IF(X64=K66,L66,0)+IF(X64=K67,L67,0)</f>
        <v>35</v>
      </c>
      <c r="Z64" s="43">
        <f>[2]DB!BI64</f>
        <v>0</v>
      </c>
      <c r="AA64" s="43">
        <f>IF(X64=K48,N48,0)+IF(X64=K49,N49,0)+IF(X64=K50,N50,0)+IF(X64=K51,N51,0)+IF(X64=K52,N52,0)+IF(X64=K53,N53,0)+IF(X64=K54,N54,0)+IF(X64=K55,N55,0)+IF(X64=K56,N56,0)+IF(X64=K57,N57,0)+IF(X64=K58,N58,0)+IF(X64=K59,N59,0)+IF(X64=K60,N60,0)+IF(X64=K61,N61,0)+IF(X64=K62,N62,0)+IF(X64=K63,N63,0)+IF(X64=K64,N64,0)+IF(X64=K65,N65,0)+IF(X64=K66,N66,0)+IF(X64=K67,N67,0)</f>
        <v>0</v>
      </c>
      <c r="AB64" s="43">
        <f>[2]DB!BJ64</f>
        <v>0</v>
      </c>
      <c r="AC64" s="43">
        <f>IF(X64=K48,P48,0)+IF(X64=K49,P49,0)+IF(X64=K50,P50,0)+IF(X64=K51,P51,0)+IF(X64=K52,P52,0)+IF(X64=K53,P53,0)+IF(X64=K54,P54,0)+IF(X64=K55,P55,0)+IF(X64=K56,P56,0)+IF(X64=K57,P57,0)+IF(X64=K58,P58,0)+IF(X64=K59,P59,0)+IF(X64=K60,P60,0)+IF(X64=K61,P61,0)+IF(X64=K62,P62,0)+IF(X64=K63,P63,0)+IF(X64=K64,P64,0)+IF(X64=K65,P65,0)+IF(X64=K66,P66,0)+IF(X64=K67,P67,0)</f>
        <v>0</v>
      </c>
      <c r="AD64" s="43">
        <f>IF(X64=K48,Q48,0)+IF(X64=K49,Q49,0)+IF(X64=K50,Q50,0)+IF(X64=K51,Q51,0)+IF(X64=K52,Q52,0)+IF(X64=K53,Q53,0)+IF(X64=K54,Q54,0)+IF(X64=K55,Q55,0)+IF(X64=K56,Q56,0)+IF(X64=K57,Q57,0)+IF(X64=K58,Q58,0)+IF(X64=K59,Q59,0)+IF(X64=K60,Q60,0)+IF(X64=K61,Q61,0)+IF(X64=K62,Q62,0)+IF(X64=K63,Q63,0)+IF(X64=K64,Q64,0)+IF(X64=K65,Q65,0)+IF(X64=K66,Q66,0)+IF(X64=K67,Q67,0)</f>
        <v>0</v>
      </c>
      <c r="AE64" s="43">
        <f>IF(X64=K48,R48,0)+IF(X64=K49,R49,0)+IF(X64=K50,R50,0)+IF(X64=K51,R51,0)+IF(X64=K52,R52,0)+IF(X64=K53,R53,0)+IF(X64=K54,R54,0)+IF(X64=K55,R55,0)+IF(X64=K56,R56,0)+IF(X64=K57,R57,0)+IF(X64=K58,R58,0)+IF(X64=K59,R59,0)+IF(X64=K60,R60,0)+IF(X64=K61,R61,0)+IF(X64=K62,R62,0)+IF(X64=K63,R63,0)+IF(X64=K64,R64,0)+IF(X64=K65,R65,0)+IF(X64=K66,R66,0)+IF(X64=K67,R67,0)</f>
        <v>0</v>
      </c>
      <c r="AF64" s="43">
        <f t="shared" si="4"/>
        <v>0</v>
      </c>
      <c r="AG64" s="43">
        <f>IF(X64=K48,T48,0)+IF(X64=K49,T49,0)+IF(X64=K50,T50,0)+IF(X64=K51,T51,0)+IF(X64=K52,T52,0)+IF(X64=K53,T53,0)+IF(X64=K54,T54,0)+IF(X64=K55,T55,0)+IF(X64=K56,T56,0)+IF(X64=K57,T57,0)+IF(X64=K58,T58,0)+IF(X64=K59,T59,0)+IF(X64=K60,T60,0)+IF(X64=K61,T61,0)+IF(X64=K62,T62,0)+IF(X64=K63,T63,0)+IF(X64=K64,T64,0)+IF(X64=K65,T65,0)+IF(X64=K66,T66,0)+IF(X64=K67,T67,0)</f>
        <v>0</v>
      </c>
      <c r="AH64" s="43">
        <f>IF(X64=K48,U48,0)+IF(X64=K49,U49,0)+IF(X64=K50,U50,0)+IF(X64=K51,U51,0)+IF(X64=K52,U52,0)+IF(X64=K53,U53,0)+IF(X64=K54,U54,0)+IF(X64=K55,U55,0)+IF(X64=K56,U56,0)+IF(X64=K57,U57,0)+IF(X64=K58,U58,0)+IF(X64=K59,U59,0)+IF(X64=K60,U60,0)+IF(X64=K61,U61,0)+IF(X64=K62,U62,0)+IF(X64=K63,U63,0)+IF(X64=K64,U64,0)+IF(X64=K65,U65,0)+IF(X64=K66,U66,0)+IF(X64=K67,U67,0)</f>
        <v>0</v>
      </c>
      <c r="AI64" s="43">
        <f>IF(X64=K48,V48,0)+IF(X64=K49,V49,0)+IF(X64=K50,V50,0)+IF(X64=K51,V51,0)+IF(X64=K52,V52,0)+IF(X64=K53,V53,0)+IF(X64=K54,V54,0)+IF(X64=K55,V55,0)+IF(X64=K56,V56,0)+IF(X64=K57,V57,0)+IF(X64=K58,V58,0)+IF(X64=K59,V59,0)+IF(X64=K60,V60,0)+IF(X64=K61,V61,0)+IF(X64=K62,V62,0)+IF(X64=K63,V63,0)+IF(X64=K64,V64,0)+IF(X64=K65,V65,0)+IF(X64=K66,V66,0)+IF(X64=K67,V67,0)</f>
        <v>0</v>
      </c>
      <c r="AJ64" s="43">
        <f>[2]DB!BM64</f>
        <v>16</v>
      </c>
      <c r="AK64" s="43">
        <f t="shared" si="5"/>
        <v>17</v>
      </c>
      <c r="AL64" s="43">
        <f>[2]DB!BN64</f>
        <v>4</v>
      </c>
      <c r="AM64" s="43">
        <f t="shared" si="18"/>
        <v>4</v>
      </c>
      <c r="AN64" s="43">
        <f>[2]DB!BO64</f>
        <v>3</v>
      </c>
      <c r="AO64" s="43">
        <f t="shared" si="19"/>
        <v>4</v>
      </c>
      <c r="AP64" s="43">
        <f>[2]DB!BP64</f>
        <v>9</v>
      </c>
      <c r="AQ64" s="43">
        <f t="shared" si="20"/>
        <v>9</v>
      </c>
      <c r="AR64" s="43">
        <f>[2]DB!BQ64</f>
        <v>90</v>
      </c>
      <c r="AS64" s="43">
        <f>IF(X64=E28,G28,0)+IF(X64=E29,G29,0)+IF(X64=E30,G30,0)+IF(X64=E31,G31,0)+IF(X64=E32,G32,0)+IF(X64=E33,G33,0)+IF(X64=E34,G34,0)+IF(X64=E35,G35,0)+IF(X64=E36,G36,0)+IF(X64=E37,G37,0)+IF(X64=F28,H28,0)+IF(X64=F29,H29,0)+IF(X64=F30,H30,0)+IF(X64=F31,H31,0)+IF(X64=F32,H32,0)+IF(X64=F33,H33,0)+IF(X64=F34,H34,0)+IF(X64=F35,H35,0)+IF(X64=F36,H36,0)+IF(X64=F37,H37,0)</f>
        <v>7</v>
      </c>
      <c r="AT64" s="43">
        <f t="shared" si="17"/>
        <v>97</v>
      </c>
      <c r="AU64" s="43">
        <f>[2]DB!BR64</f>
        <v>103</v>
      </c>
      <c r="AV64" s="43">
        <f>IF(X64=E28,H28,0)+IF(X64=E29,H29,0)+IF(X64=E30,H30,0)+IF(X64=E31,H31,0)+IF(X64=E32,H32,0)+IF(X64=E33,H33,0)+IF(X64=E34,H34,0)+IF(X64=E35,H35,0)+IF(X64=E36,H36,0)+IF(X64=E37,H37,0)+IF(X64=F28,G28,0)+IF(X64=F29,G29,0)+IF(X64=F30,G30,0)+IF(X64=F31,G31,0)+IF(X64=F32,G32,0)+IF(X64=F33,G33,0)+IF(X64=F34,G34,0)+IF(X64=F35,G35,0)+IF(X64=F36,G36,0)+IF(X64=F37,G37,0)</f>
        <v>7</v>
      </c>
      <c r="AW64" s="43">
        <f t="shared" si="9"/>
        <v>110</v>
      </c>
      <c r="AX64" s="43">
        <f>[2]DB!BS64</f>
        <v>15</v>
      </c>
      <c r="AY64" s="43">
        <f t="shared" si="10"/>
        <v>1</v>
      </c>
      <c r="AZ64" s="43">
        <f t="shared" si="11"/>
        <v>16</v>
      </c>
      <c r="BA64" s="43">
        <f>[2]DB!BE64</f>
        <v>17</v>
      </c>
      <c r="BB64" s="43">
        <f>RANK(BC64,BC48:BC67,0)</f>
        <v>18</v>
      </c>
      <c r="BC64" s="43">
        <f t="shared" si="12"/>
        <v>169590</v>
      </c>
      <c r="BD64" s="44">
        <f>IF(BB64=BB48,IF(Y64&gt;Y48,1,0),0)+IF(BB64=BB49,IF(Y64&gt;Y49,1,0),0)+IF(BB64=BB50,IF(Y64&gt;Y50,1,0),0)+IF(BB64=BB51,IF(Y64&gt;Y51,1,0),0)+IF(BB64=BB52,IF(Y64&gt;Y52,1,0),0)+IF(BB64=BB53,IF(Y64&gt;Y53,1,0),0)+IF(BB64=BB54,IF(Y64&gt;Y54,1,0),0)+IF(BB64=BB55,IF(Y64&gt;Y55,1,0),0)+IF(BB64=BB56,IF(Y64&gt;Y56,1,0),0)+IF(BB64=BB57,IF(Y64&gt;Y57,1,0),0)+IF(BB64=BB58,IF(Y64&gt;Y58,1,0),0)+IF(BB64=BB59,IF(Y64&gt;Y59,1,0),0)+IF(BB64=BB60,IF(Y64&gt;Y60,1,0),0)+IF(BB64=BB61,IF(Y64&gt;Y61,1,0),0)+IF(BB64=BB62,IF(Y64&gt;Y62,1,0),0)+IF(BB64=BB63,IF(Y64&gt;Y63,1,0),0)+IF(BB64=BB64,IF(Y64&gt;Y64,1,0),0)+IF(BB64=BB65,IF(Y64&gt;Y65,1,0),0)+IF(BB64=BB66,IF(Y64&gt;Y66,1,0),0)+IF(BB64=BB67,IF(Y64&gt;Y67,1,0),0)+BB64</f>
        <v>18</v>
      </c>
      <c r="BE64" s="45">
        <f>IF(BD48=17,BB48,0)+IF(BD49=17,BB49,0)+IF(BD50=17,BB50,0)+IF(BD51=17,BB51,0)+IF(BD52=17,BB52,0)+IF(BD53=17,BB53,0)+IF(BD54=17,BB54,0)+IF(BD55=17,BB55,0)+IF(BD56=17,BB56,0)+IF(BD57=17,BB57,0)+IF(BD58=17,BB58,0)+IF(BD59=17,BB59,0)+IF(BD60=17,BB60,0)+IF(BD61=17,BB61,0)+IF(BD62=17,BB62,0)+IF(BD63=17,BB63,0)+IF(BD64=17,BB64,0)+IF(BD65=17,BB65,0)+IF(BD66=17,BB66,0)+IF(BD67=17,BB67,0)</f>
        <v>17</v>
      </c>
      <c r="BF64" s="43" t="str">
        <f>IF(BD48=17,X48,IF(BD49=17,X49,IF(BD50=17,X50,IF(BD51=17,X51,IF(BD52=17,X52,IF(BD53=17,X53,IF(BD54=17,X54,IF(BD55=17,X55,BG64))))))))</f>
        <v>Anfield</v>
      </c>
      <c r="BG64" s="43" t="str">
        <f>IF(BD56=17,X56,IF(BD57=17,X57,IF(BD58=17,X58,IF(BD59=17,X59,IF(BD60=17,X60,IF(BD61=17,X61,IF(BD62=17,X62,IF(BD63=17,X63,BH64))))))))</f>
        <v>Anfield</v>
      </c>
      <c r="BH64" s="43" t="str">
        <f>IF(BD64=17,X64,IF(BD65=17,X65,IF(BD66=17,X66,X67)))</f>
        <v>Anfield</v>
      </c>
      <c r="BI64" s="43">
        <f>IF(BD48=17,AA48,0)+IF(BD49=17,AA49,0)+IF(BD50=17,AA50,0)+IF(BD51=17,AA51,0)+IF(BD52=17,AA52,0)+IF(BD53=17,AA53,0)+IF(BD54=17,AA54,0)+IF(BD55=17,AA55,0)+IF(BD56=17,AA56,0)+IF(BD57=17,AA57,0)+IF(BD58=17,AA58,0)+IF(BD59=17,AA59,0)+IF(BD60=17,AA60,0)+IF(BD61=17,AA61,0)+IF(BD62=17,AA62,0)+IF(BD63=17,AA63,0)+IF(BD64=17,AA64,0)+IF(BD65=17,AA65,0)+IF(BD66=17,AA66,0)+IF(BD67=17,AA67,0)</f>
        <v>0</v>
      </c>
      <c r="BJ64" s="43">
        <f>IF(BD48=17,AC48,0)+IF(BD49=17,AC49,0)+IF(BD50=17,AC50,0)+IF(BD51=17,AC51,0)+IF(BD52=17,AC52,0)+IF(BD53=17,AC53,0)+IF(BD54=17,AC54,0)+IF(BD55=17,AC55,0)+IF(BD56=17,AC56,0)+IF(BD57=17,AC57,0)+IF(BD58=17,AC58,0)+IF(BD59=17,AC59,0)+IF(BD60=17,AC60,0)+IF(BD61=17,AC61,0)+IF(BD62=17,AC62,0)+IF(BD63=17,AC63,0)+IF(BD64=17,AC64,0)+IF(BD65=17,AC65,0)+IF(BD66=17,AC66,0)+IF(BD67=17,AC67,0)</f>
        <v>0</v>
      </c>
      <c r="BK64" s="43">
        <f>IF(BD48=17,AF48,0)+IF(BD49=17,AF49,0)+IF(BD50=17,AF50,0)+IF(BD51=17,AF51,0)+IF(BD52=17,AF52,0)+IF(BD53=17,AF53,0)+IF(BD54=17,AF54,0)+IF(BD55=17,AF55,0)+IF(BD56=17,AF56,0)+IF(BD57=17,AF57,0)+IF(BD58=17,AF58,0)+IF(BD59=17,AF59,0)+IF(BD60=17,AF60,0)+IF(BD61=17,AF61,0)+IF(BD62=17,AF62,0)+IF(BD63=17,AF63,0)+IF(BD64=17,AF64,0)+IF(BD65=17,AF65,0)+IF(BD66=17,AF66,0)+IF(BD67=17,AF67,0)</f>
        <v>0</v>
      </c>
      <c r="BL64" s="43">
        <f>IF(BD48=17,AI48,0)+IF(BD49=17,AI49,0)+IF(BD50=17,AI50,0)+IF(BD51=17,AI51,0)+IF(BD52=17,AI52,0)+IF(BD53=17,AI53,0)+IF(BD54=17,AI54,0)+IF(BD55=17,AI55,0)+IF(BD56=17,AI56,0)+IF(BD57=17,AI57,0)+IF(BD58=17,AI58,0)+IF(BD59=17,AI59,0)+IF(BD60=17,AI60,0)+IF(BD61=17,AI61,0)+IF(BD62=17,AI62,0)+IF(BD63=17,AI63,0)+IF(BD64=17,AI64,0)+IF(BD65=17,AI65,0)+IF(BD66=17,AI66,0)+IF(BD67=17,AI67,0)</f>
        <v>0</v>
      </c>
      <c r="BM64" s="43">
        <f>IF(BD48=17,AK48,0)+IF(BD49=17,AK49,0)+IF(BD50=17,AK50,0)+IF(BD51=17,AK51,0)+IF(BD52=17,AK52,0)+IF(BD53=17,AK53,0)+IF(BD54=17,AK54,0)+IF(BD55=17,AK55,0)+IF(BD56=17,AK56,0)+IF(BD57=17,AK57,0)+IF(BD58=17,AK58,0)+IF(BD59=17,AK59,0)+IF(BD60=17,AK60,0)+IF(BD61=17,AK61,0)+IF(BD62=17,AK62,0)+IF(BD63=17,AK63,0)+IF(BD64=17,AK64,0)+IF(BD65=17,AK65,0)+IF(BD66=17,AK66,0)+IF(BD67=17,AK67,0)</f>
        <v>17</v>
      </c>
      <c r="BN64" s="43">
        <f>IF(BD48=17,AM48,0)+IF(BD49=17,AM49,0)+IF(BD50=17,AM50,0)+IF(BD51=17,AM51,0)+IF(BD52=17,AM52,0)+IF(BD53=17,AM53,0)+IF(BD54=17,AM54,0)+IF(BD55=17,AM55,0)+IF(BD56=17,AM56,0)+IF(BD57=17,AM57,0)+IF(BD58=17,AM58,0)+IF(BD59=17,AM59,0)+IF(BD60=17,AM60,0)+IF(BD61=17,AM61,0)+IF(BD62=17,AM62,0)+IF(BD63=17,AM63,0)+IF(BD64=17,AM64,0)+IF(BD65=17,AM65,0)+IF(BD66=17,AM66,0)+IF(BD67=17,AM67,0)</f>
        <v>3</v>
      </c>
      <c r="BO64" s="43">
        <f>IF(BD48=17,AO48,0)+IF(BD49=17,AO49,0)+IF(BD50=17,AO50,0)+IF(BD51=17,AO51,0)+IF(BD52=17,AO52,0)+IF(BD53=17,AO53,0)+IF(BD54=17,AO54,0)+IF(BD55=17,AO55,0)+IF(BD56=17,AO56,0)+IF(BD57=17,AO57,0)+IF(BD58=17,AO58,0)+IF(BD59=17,AO59,0)+IF(BD60=17,AO60,0)+IF(BD61=17,AO61,0)+IF(BD62=17,AO62,0)+IF(BD63=17,AO63,0)+IF(BD64=17,AO64,0)+IF(BD65=17,AO65,0)+IF(BD66=17,AO66,0)+IF(BD67=17,AO67,0)</f>
        <v>7</v>
      </c>
      <c r="BP64" s="43">
        <f>IF(BD48=17,AQ48,0)+IF(BD49=17,AQ49,0)+IF(BD50=17,AQ50,0)+IF(BD51=17,AQ51,0)+IF(BD52=17,AQ52,0)+IF(BD53=17,AQ53,0)+IF(BD54=17,AQ54,0)+IF(BD55=17,AQ55,0)+IF(BD56=17,AQ56,0)+IF(BD57=17,AQ57,0)+IF(BD58=17,AQ58,0)+IF(BD59=17,AQ59,0)+IF(BD60=17,AQ60,0)+IF(BD61=17,AQ61,0)+IF(BD62=17,AQ62,0)+IF(BD63=17,AQ63,0)+IF(BD64=17,AQ64,0)+IF(BD65=17,AQ65,0)+IF(BD66=17,AQ66,0)+IF(BD67=17,AQ67,0)</f>
        <v>7</v>
      </c>
      <c r="BQ64" s="43">
        <f>IF(BD48=17,AT48,0)+IF(BD49=17,AT49,0)+IF(BD50=17,AT50,0)+IF(BD51=17,AT51,0)+IF(BD52=17,AT52,0)+IF(BD53=17,AT53,0)+IF(BD54=17,AT54,0)+IF(BD55=17,AT55,0)+IF(BD56=17,AT56,0)+IF(BD57=17,AT57,0)+IF(BD58=17,AT58,0)+IF(BD59=17,AT59,0)+IF(BD60=17,AT60,0)+IF(BD61=17,AT61,0)+IF(BD62=17,AT62,0)+IF(BD63=17,AT63,0)+IF(BD64=17,AT64,0)+IF(BD65=17,AT65,0)+IF(BD66=17,AT66,0)+IF(BD67=17,AT67,0)</f>
        <v>99</v>
      </c>
      <c r="BR64" s="43">
        <f>IF(BD48=17,AW48,0)+IF(BD49=17,AW49,0)+IF(BD50=17,AW50,0)+IF(BD51=17,AW51,0)+IF(BD52=17,AW52,0)+IF(BD53=17,AW53,0)+IF(BD54=17,AW54,0)+IF(BD55=17,AW55,0)+IF(BD56=17,AW56,0)+IF(BD57=17,AW57,0)+IF(BD58=17,AW58,0)+IF(BD59=17,AW59,0)+IF(BD60=17,AW60,0)+IF(BD61=17,AW61,0)+IF(BD62=17,AW62,0)+IF(BD63=17,AW63,0)+IF(BD64=17,AW64,0)+IF(BD65=17,AW65,0)+IF(BD66=17,AW66,0)+IF(BD67=17,AW67,0)</f>
        <v>106</v>
      </c>
      <c r="BS64" s="44">
        <f>IF(BD48=17,AZ48,0)+IF(BD49=17,AZ49,0)+IF(BD50=17,AZ50,0)+IF(BD51=17,AZ51,0)+IF(BD52=17,AZ52,0)+IF(BD53=17,AZ53,0)+IF(BD54=17,AZ54,0)+IF(BD55=17,AZ55,0)+IF(BD56=17,AZ56,0)+IF(BD57=17,AZ57,0)+IF(BD58=17,AZ58,0)+IF(BD59=17,AZ59,0)+IF(BD60=17,AZ60,0)+IF(BD61=17,AZ61,0)+IF(BD62=17,AZ62,0)+IF(BD63=17,AZ63,0)+IF(BD64=17,AZ64,0)+IF(BD65=17,AZ65,0)+IF(BD66=17,AZ66,0)+IF(BD67=17,AZ67,0)</f>
        <v>16</v>
      </c>
    </row>
    <row r="65" spans="1:71" x14ac:dyDescent="0.15">
      <c r="A65" s="43"/>
      <c r="B65" s="43"/>
      <c r="C65" s="43"/>
      <c r="D65" s="43"/>
      <c r="E65" s="43"/>
      <c r="F65" s="43"/>
      <c r="G65" s="43"/>
      <c r="H65" s="43"/>
      <c r="I65" s="43"/>
      <c r="J65" s="44"/>
      <c r="K65" s="45" t="str">
        <f>[2]DB!K65</f>
        <v>Sergio</v>
      </c>
      <c r="L65" s="43">
        <f>[2]DB!L65</f>
        <v>51</v>
      </c>
      <c r="M65" s="43">
        <f>[2]DB!N65</f>
        <v>0</v>
      </c>
      <c r="N65" s="43">
        <f>IF(OR(M65=1,Rækker!AJ49="Disket",DB!V65&gt;5),1,0)</f>
        <v>0</v>
      </c>
      <c r="O65" s="43">
        <f>[2]DB!P65</f>
        <v>0</v>
      </c>
      <c r="P65" s="43">
        <f>IF(OR(O65=1,Rækker!AJ49="Udmeldt"),1,0)</f>
        <v>0</v>
      </c>
      <c r="Q65" s="43">
        <f>[2]DB!S65</f>
        <v>0</v>
      </c>
      <c r="R65" s="43">
        <f>IF(Rækker!AJ49="Res",1,0)</f>
        <v>0</v>
      </c>
      <c r="S65" s="43">
        <f t="shared" si="1"/>
        <v>0</v>
      </c>
      <c r="T65" s="43">
        <f>[2]DB!V65</f>
        <v>0</v>
      </c>
      <c r="U65" s="43">
        <f>IF(Rækker!AJ49="MR",1,0)</f>
        <v>0</v>
      </c>
      <c r="V65" s="43">
        <f t="shared" si="2"/>
        <v>0</v>
      </c>
      <c r="W65" s="44" t="str">
        <f t="shared" si="3"/>
        <v/>
      </c>
      <c r="X65" s="45" t="str">
        <f>[2]DB!BF65</f>
        <v>Sebjoh</v>
      </c>
      <c r="Y65" s="43">
        <f>IF(X65=K48,L48,0)+IF(X65=K49,L49,0)+IF(X65=K50,L50,0)+IF(X65=K51,L51,0)+IF(X65=K52,L52,0)+IF(X65=K53,L53,0)+IF(X65=K54,L54,0)+IF(X65=K55,L55,0)+IF(X65=K56,L56,0)+IF(X65=K57,L57,0)+IF(X65=K58,L58,0)+IF(X65=K59,L59,0)+IF(X65=K60,L60,0)+IF(X65=K61,L61,0)+IF(X65=K62,L62,0)+IF(X65=K63,L63,0)+IF(X65=K64,L64,0)+IF(X65=K65,L65,0)+IF(X65=K66,L66,0)+IF(X65=K67,L67,0)</f>
        <v>49</v>
      </c>
      <c r="Z65" s="43">
        <f>[2]DB!BI65</f>
        <v>0</v>
      </c>
      <c r="AA65" s="43">
        <f>IF(X65=K48,N48,0)+IF(X65=K49,N49,0)+IF(X65=K50,N50,0)+IF(X65=K51,N51,0)+IF(X65=K52,N52,0)+IF(X65=K53,N53,0)+IF(X65=K54,N54,0)+IF(X65=K55,N55,0)+IF(X65=K56,N56,0)+IF(X65=K57,N57,0)+IF(X65=K58,N58,0)+IF(X65=K59,N59,0)+IF(X65=K60,N60,0)+IF(X65=K61,N61,0)+IF(X65=K62,N62,0)+IF(X65=K63,N63,0)+IF(X65=K64,N64,0)+IF(X65=K65,N65,0)+IF(X65=K66,N66,0)+IF(X65=K67,N67,0)</f>
        <v>0</v>
      </c>
      <c r="AB65" s="43">
        <f>[2]DB!BJ65</f>
        <v>0</v>
      </c>
      <c r="AC65" s="43">
        <f>IF(X65=K48,P48,0)+IF(X65=K49,P49,0)+IF(X65=K50,P50,0)+IF(X65=K51,P51,0)+IF(X65=K52,P52,0)+IF(X65=K53,P53,0)+IF(X65=K54,P54,0)+IF(X65=K55,P55,0)+IF(X65=K56,P56,0)+IF(X65=K57,P57,0)+IF(X65=K58,P58,0)+IF(X65=K59,P59,0)+IF(X65=K60,P60,0)+IF(X65=K61,P61,0)+IF(X65=K62,P62,0)+IF(X65=K63,P63,0)+IF(X65=K64,P64,0)+IF(X65=K65,P65,0)+IF(X65=K66,P66,0)+IF(X65=K67,P67,0)</f>
        <v>0</v>
      </c>
      <c r="AD65" s="43">
        <f>IF(X65=K48,Q48,0)+IF(X65=K49,Q49,0)+IF(X65=K50,Q50,0)+IF(X65=K51,Q51,0)+IF(X65=K52,Q52,0)+IF(X65=K53,Q53,0)+IF(X65=K54,Q54,0)+IF(X65=K55,Q55,0)+IF(X65=K56,Q56,0)+IF(X65=K57,Q57,0)+IF(X65=K58,Q58,0)+IF(X65=K59,Q59,0)+IF(X65=K60,Q60,0)+IF(X65=K61,Q61,0)+IF(X65=K62,Q62,0)+IF(X65=K63,Q63,0)+IF(X65=K64,Q64,0)+IF(X65=K65,Q65,0)+IF(X65=K66,Q66,0)+IF(X65=K67,Q67,0)</f>
        <v>0</v>
      </c>
      <c r="AE65" s="43">
        <f>IF(X65=K48,R48,0)+IF(X65=K49,R49,0)+IF(X65=K50,R50,0)+IF(X65=K51,R51,0)+IF(X65=K52,R52,0)+IF(X65=K53,R53,0)+IF(X65=K54,R54,0)+IF(X65=K55,R55,0)+IF(X65=K56,R56,0)+IF(X65=K57,R57,0)+IF(X65=K58,R58,0)+IF(X65=K59,R59,0)+IF(X65=K60,R60,0)+IF(X65=K61,R61,0)+IF(X65=K62,R62,0)+IF(X65=K63,R63,0)+IF(X65=K64,R64,0)+IF(X65=K65,R65,0)+IF(X65=K66,R66,0)+IF(X65=K67,R67,0)</f>
        <v>0</v>
      </c>
      <c r="AF65" s="43">
        <f t="shared" si="4"/>
        <v>0</v>
      </c>
      <c r="AG65" s="43">
        <f>IF(X65=K48,T48,0)+IF(X65=K49,T49,0)+IF(X65=K50,T50,0)+IF(X65=K51,T51,0)+IF(X65=K52,T52,0)+IF(X65=K53,T53,0)+IF(X65=K54,T54,0)+IF(X65=K55,T55,0)+IF(X65=K56,T56,0)+IF(X65=K57,T57,0)+IF(X65=K58,T58,0)+IF(X65=K59,T59,0)+IF(X65=K60,T60,0)+IF(X65=K61,T61,0)+IF(X65=K62,T62,0)+IF(X65=K63,T63,0)+IF(X65=K64,T64,0)+IF(X65=K65,T65,0)+IF(X65=K66,T66,0)+IF(X65=K67,T67,0)</f>
        <v>0</v>
      </c>
      <c r="AH65" s="43">
        <f>IF(X65=K48,U48,0)+IF(X65=K49,U49,0)+IF(X65=K50,U50,0)+IF(X65=K51,U51,0)+IF(X65=K52,U52,0)+IF(X65=K53,U53,0)+IF(X65=K54,U54,0)+IF(X65=K55,U55,0)+IF(X65=K56,U56,0)+IF(X65=K57,U57,0)+IF(X65=K58,U58,0)+IF(X65=K59,U59,0)+IF(X65=K60,U60,0)+IF(X65=K61,U61,0)+IF(X65=K62,U62,0)+IF(X65=K63,U63,0)+IF(X65=K64,U64,0)+IF(X65=K65,U65,0)+IF(X65=K66,U66,0)+IF(X65=K67,U67,0)</f>
        <v>0</v>
      </c>
      <c r="AI65" s="43">
        <f>IF(X65=K48,V48,0)+IF(X65=K49,V49,0)+IF(X65=K50,V50,0)+IF(X65=K51,V51,0)+IF(X65=K52,V52,0)+IF(X65=K53,V53,0)+IF(X65=K54,V54,0)+IF(X65=K55,V55,0)+IF(X65=K56,V56,0)+IF(X65=K57,V57,0)+IF(X65=K58,V58,0)+IF(X65=K59,V59,0)+IF(X65=K60,V60,0)+IF(X65=K61,V61,0)+IF(X65=K62,V62,0)+IF(X65=K63,V63,0)+IF(X65=K64,V64,0)+IF(X65=K65,V65,0)+IF(X65=K66,V66,0)+IF(X65=K67,V67,0)</f>
        <v>0</v>
      </c>
      <c r="AJ65" s="43">
        <f>[2]DB!BM65</f>
        <v>16</v>
      </c>
      <c r="AK65" s="43">
        <f t="shared" si="5"/>
        <v>17</v>
      </c>
      <c r="AL65" s="43">
        <f>[2]DB!BN65</f>
        <v>2</v>
      </c>
      <c r="AM65" s="43">
        <f t="shared" si="18"/>
        <v>2</v>
      </c>
      <c r="AN65" s="43">
        <f>[2]DB!BO65</f>
        <v>7</v>
      </c>
      <c r="AO65" s="43">
        <f t="shared" si="19"/>
        <v>8</v>
      </c>
      <c r="AP65" s="43">
        <f>[2]DB!BP65</f>
        <v>7</v>
      </c>
      <c r="AQ65" s="43">
        <f t="shared" si="20"/>
        <v>7</v>
      </c>
      <c r="AR65" s="43">
        <f>[2]DB!BQ65</f>
        <v>100</v>
      </c>
      <c r="AS65" s="43">
        <f>IF(X65=E28,G28,0)+IF(X65=E29,G29,0)+IF(X65=E30,G30,0)+IF(X65=E31,G31,0)+IF(X65=E32,G32,0)+IF(X65=E33,G33,0)+IF(X65=E34,G34,0)+IF(X65=E35,G35,0)+IF(X65=E36,G36,0)+IF(X65=E37,G37,0)+IF(X65=F28,H28,0)+IF(X65=F29,H29,0)+IF(X65=F30,H30,0)+IF(X65=F31,H31,0)+IF(X65=F32,H32,0)+IF(X65=F33,H33,0)+IF(X65=F34,H34,0)+IF(X65=F35,H35,0)+IF(X65=F36,H36,0)+IF(X65=F37,H37,0)</f>
        <v>6</v>
      </c>
      <c r="AT65" s="43">
        <f t="shared" si="17"/>
        <v>106</v>
      </c>
      <c r="AU65" s="43">
        <f>[2]DB!BR65</f>
        <v>104</v>
      </c>
      <c r="AV65" s="43">
        <f>IF(X65=E28,H28,0)+IF(X65=E29,H29,0)+IF(X65=E30,H30,0)+IF(X65=E31,H31,0)+IF(X65=E32,H32,0)+IF(X65=E33,H33,0)+IF(X65=E34,H34,0)+IF(X65=E35,H35,0)+IF(X65=E36,H36,0)+IF(X65=E37,H37,0)+IF(X65=F28,G28,0)+IF(X65=F29,G29,0)+IF(X65=F30,G30,0)+IF(X65=F31,G31,0)+IF(X65=F32,G32,0)+IF(X65=F33,G33,0)+IF(X65=F34,G34,0)+IF(X65=F35,G35,0)+IF(X65=F36,G36,0)+IF(X65=F37,G37,0)</f>
        <v>6</v>
      </c>
      <c r="AW65" s="43">
        <f t="shared" si="9"/>
        <v>110</v>
      </c>
      <c r="AX65" s="43">
        <f>[2]DB!BS65</f>
        <v>13</v>
      </c>
      <c r="AY65" s="43">
        <f t="shared" si="10"/>
        <v>1</v>
      </c>
      <c r="AZ65" s="43">
        <f t="shared" si="11"/>
        <v>14</v>
      </c>
      <c r="BA65" s="43">
        <f>[2]DB!BE65</f>
        <v>18</v>
      </c>
      <c r="BB65" s="43">
        <f>RANK(BC65,BC48:BC67,0)</f>
        <v>19</v>
      </c>
      <c r="BC65" s="43">
        <f t="shared" si="12"/>
        <v>150490</v>
      </c>
      <c r="BD65" s="44">
        <f>IF(BB65=BB48,IF(Y65&gt;Y48,1,0),0)+IF(BB65=BB49,IF(Y65&gt;Y49,1,0),0)+IF(BB65=BB50,IF(Y65&gt;Y50,1,0),0)+IF(BB65=BB51,IF(Y65&gt;Y51,1,0),0)+IF(BB65=BB52,IF(Y65&gt;Y52,1,0),0)+IF(BB65=BB53,IF(Y65&gt;Y53,1,0),0)+IF(BB65=BB54,IF(Y65&gt;Y54,1,0),0)+IF(BB65=BB55,IF(Y65&gt;Y55,1,0),0)+IF(BB65=BB56,IF(Y65&gt;Y56,1,0),0)+IF(BB65=BB57,IF(Y65&gt;Y57,1,0),0)+IF(BB65=BB58,IF(Y65&gt;Y58,1,0),0)+IF(BB65=BB59,IF(Y65&gt;Y59,1,0),0)+IF(BB65=BB60,IF(Y65&gt;Y60,1,0),0)+IF(BB65=BB61,IF(Y65&gt;Y61,1,0),0)+IF(BB65=BB62,IF(Y65&gt;Y62,1,0),0)+IF(BB65=BB63,IF(Y65&gt;Y63,1,0),0)+IF(BB65=BB64,IF(Y65&gt;Y64,1,0),0)+IF(BB65=BB65,IF(Y65&gt;Y65,1,0),0)+IF(BB65=BB66,IF(Y65&gt;Y66,1,0),0)+IF(BB65=BB67,IF(Y65&gt;Y67,1,0),0)+BB65</f>
        <v>19</v>
      </c>
      <c r="BE65" s="45">
        <f>IF(BD48=18,BB48,0)+IF(BD49=18,BB49,0)+IF(BD50=18,BB50,0)+IF(BD51=18,BB51,0)+IF(BD52=18,BB52,0)+IF(BD53=18,BB53,0)+IF(BD54=18,BB54,0)+IF(BD55=18,BB55,0)+IF(BD56=18,BB56,0)+IF(BD57=18,BB57,0)+IF(BD58=18,BB58,0)+IF(BD59=18,BB59,0)+IF(BD60=18,BB60,0)+IF(BD61=18,BB61,0)+IF(BD62=18,BB62,0)+IF(BD63=18,BB63,0)+IF(BD64=18,BB64,0)+IF(BD65=18,BB65,0)+IF(BD66=18,BB66,0)+IF(BD67=18,BB67,0)</f>
        <v>18</v>
      </c>
      <c r="BF65" s="43" t="str">
        <f>IF(BD48=18,X48,IF(BD49=18,X49,IF(BD50=18,X50,IF(BD51=18,X51,IF(BD52=18,X52,IF(BD53=18,X53,IF(BD54=18,X54,IF(BD55=18,X55,BG65))))))))</f>
        <v>Lucky</v>
      </c>
      <c r="BG65" s="43" t="str">
        <f>IF(BD56=18,X56,IF(BD57=18,X57,IF(BD58=18,X58,IF(BD59=18,X59,IF(BD60=18,X60,IF(BD61=18,X61,IF(BD62=18,X62,IF(BD63=18,X63,BH65))))))))</f>
        <v>Lucky</v>
      </c>
      <c r="BH65" s="43" t="str">
        <f>IF(BD64=18,X64,IF(BD65=18,X65,IF(BD66=18,X66,X67)))</f>
        <v>Lucky</v>
      </c>
      <c r="BI65" s="43">
        <f>IF(BD48=18,AA48,0)+IF(BD49=18,AA49,0)+IF(BD50=18,AA50,0)+IF(BD51=18,AA51,0)+IF(BD52=18,AA52,0)+IF(BD53=18,AA53,0)+IF(BD54=18,AA54,0)+IF(BD55=18,AA55,0)+IF(BD56=18,AA56,0)+IF(BD57=18,AA57,0)+IF(BD58=18,AA58,0)+IF(BD59=18,AA59,0)+IF(BD60=18,AA60,0)+IF(BD61=18,AA61,0)+IF(BD62=18,AA62,0)+IF(BD63=18,AA63,0)+IF(BD64=18,AA64,0)+IF(BD65=18,AA65,0)+IF(BD66=18,AA66,0)+IF(BD67=18,AA67,0)</f>
        <v>0</v>
      </c>
      <c r="BJ65" s="43">
        <f>IF(BD48=18,AC48,0)+IF(BD49=18,AC49,0)+IF(BD50=18,AC50,0)+IF(BD51=18,AC51,0)+IF(BD52=18,AC52,0)+IF(BD53=18,AC53,0)+IF(BD54=18,AC54,0)+IF(BD55=18,AC55,0)+IF(BD56=18,AC56,0)+IF(BD57=18,AC57,0)+IF(BD58=18,AC58,0)+IF(BD59=18,AC59,0)+IF(BD60=18,AC60,0)+IF(BD61=18,AC61,0)+IF(BD62=18,AC62,0)+IF(BD63=18,AC63,0)+IF(BD64=18,AC64,0)+IF(BD65=18,AC65,0)+IF(BD66=18,AC66,0)+IF(BD67=18,AC67,0)</f>
        <v>0</v>
      </c>
      <c r="BK65" s="43">
        <f>IF(BD48=18,AF48,0)+IF(BD49=18,AF49,0)+IF(BD50=18,AF50,0)+IF(BD51=18,AF51,0)+IF(BD52=18,AF52,0)+IF(BD53=18,AF53,0)+IF(BD54=18,AF54,0)+IF(BD55=18,AF55,0)+IF(BD56=18,AF56,0)+IF(BD57=18,AF57,0)+IF(BD58=18,AF58,0)+IF(BD59=18,AF59,0)+IF(BD60=18,AF60,0)+IF(BD61=18,AF61,0)+IF(BD62=18,AF62,0)+IF(BD63=18,AF63,0)+IF(BD64=18,AF64,0)+IF(BD65=18,AF65,0)+IF(BD66=18,AF66,0)+IF(BD67=18,AF67,0)</f>
        <v>0</v>
      </c>
      <c r="BL65" s="43">
        <f>IF(BD48=18,AI48,0)+IF(BD49=18,AI49,0)+IF(BD50=18,AI50,0)+IF(BD51=18,AI51,0)+IF(BD52=18,AI52,0)+IF(BD53=18,AI53,0)+IF(BD54=18,AI54,0)+IF(BD55=18,AI55,0)+IF(BD56=18,AI56,0)+IF(BD57=18,AI57,0)+IF(BD58=18,AI58,0)+IF(BD59=18,AI59,0)+IF(BD60=18,AI60,0)+IF(BD61=18,AI61,0)+IF(BD62=18,AI62,0)+IF(BD63=18,AI63,0)+IF(BD64=18,AI64,0)+IF(BD65=18,AI65,0)+IF(BD66=18,AI66,0)+IF(BD67=18,AI67,0)</f>
        <v>0</v>
      </c>
      <c r="BM65" s="43">
        <f>IF(BD48=18,AK48,0)+IF(BD49=18,AK49,0)+IF(BD50=18,AK50,0)+IF(BD51=18,AK51,0)+IF(BD52=18,AK52,0)+IF(BD53=18,AK53,0)+IF(BD54=18,AK54,0)+IF(BD55=18,AK55,0)+IF(BD56=18,AK56,0)+IF(BD57=18,AK57,0)+IF(BD58=18,AK58,0)+IF(BD59=18,AK59,0)+IF(BD60=18,AK60,0)+IF(BD61=18,AK61,0)+IF(BD62=18,AK62,0)+IF(BD63=18,AK63,0)+IF(BD64=18,AK64,0)+IF(BD65=18,AK65,0)+IF(BD66=18,AK66,0)+IF(BD67=18,AK67,0)</f>
        <v>17</v>
      </c>
      <c r="BN65" s="43">
        <f>IF(BD48=18,AM48,0)+IF(BD49=18,AM49,0)+IF(BD50=18,AM50,0)+IF(BD51=18,AM51,0)+IF(BD52=18,AM52,0)+IF(BD53=18,AM53,0)+IF(BD54=18,AM54,0)+IF(BD55=18,AM55,0)+IF(BD56=18,AM56,0)+IF(BD57=18,AM57,0)+IF(BD58=18,AM58,0)+IF(BD59=18,AM59,0)+IF(BD60=18,AM60,0)+IF(BD61=18,AM61,0)+IF(BD62=18,AM62,0)+IF(BD63=18,AM63,0)+IF(BD64=18,AM64,0)+IF(BD65=18,AM65,0)+IF(BD66=18,AM66,0)+IF(BD67=18,AM67,0)</f>
        <v>4</v>
      </c>
      <c r="BO65" s="43">
        <f>IF(BD48=18,AO48,0)+IF(BD49=18,AO49,0)+IF(BD50=18,AO50,0)+IF(BD51=18,AO51,0)+IF(BD52=18,AO52,0)+IF(BD53=18,AO53,0)+IF(BD54=18,AO54,0)+IF(BD55=18,AO55,0)+IF(BD56=18,AO56,0)+IF(BD57=18,AO57,0)+IF(BD58=18,AO58,0)+IF(BD59=18,AO59,0)+IF(BD60=18,AO60,0)+IF(BD61=18,AO61,0)+IF(BD62=18,AO62,0)+IF(BD63=18,AO63,0)+IF(BD64=18,AO64,0)+IF(BD65=18,AO65,0)+IF(BD66=18,AO66,0)+IF(BD67=18,AO67,0)</f>
        <v>4</v>
      </c>
      <c r="BP65" s="43">
        <f>IF(BD48=18,AQ48,0)+IF(BD49=18,AQ49,0)+IF(BD50=18,AQ50,0)+IF(BD51=18,AQ51,0)+IF(BD52=18,AQ52,0)+IF(BD53=18,AQ53,0)+IF(BD54=18,AQ54,0)+IF(BD55=18,AQ55,0)+IF(BD56=18,AQ56,0)+IF(BD57=18,AQ57,0)+IF(BD58=18,AQ58,0)+IF(BD59=18,AQ59,0)+IF(BD60=18,AQ60,0)+IF(BD61=18,AQ61,0)+IF(BD62=18,AQ62,0)+IF(BD63=18,AQ63,0)+IF(BD64=18,AQ64,0)+IF(BD65=18,AQ65,0)+IF(BD66=18,AQ66,0)+IF(BD67=18,AQ67,0)</f>
        <v>9</v>
      </c>
      <c r="BQ65" s="43">
        <f>IF(BD48=18,AT48,0)+IF(BD49=18,AT49,0)+IF(BD50=18,AT50,0)+IF(BD51=18,AT51,0)+IF(BD52=18,AT52,0)+IF(BD53=18,AT53,0)+IF(BD54=18,AT54,0)+IF(BD55=18,AT55,0)+IF(BD56=18,AT56,0)+IF(BD57=18,AT57,0)+IF(BD58=18,AT58,0)+IF(BD59=18,AT59,0)+IF(BD60=18,AT60,0)+IF(BD61=18,AT61,0)+IF(BD62=18,AT62,0)+IF(BD63=18,AT63,0)+IF(BD64=18,AT64,0)+IF(BD65=18,AT65,0)+IF(BD66=18,AT66,0)+IF(BD67=18,AT67,0)</f>
        <v>97</v>
      </c>
      <c r="BR65" s="43">
        <f>IF(BD48=18,AW48,0)+IF(BD49=18,AW49,0)+IF(BD50=18,AW50,0)+IF(BD51=18,AW51,0)+IF(BD52=18,AW52,0)+IF(BD53=18,AW53,0)+IF(BD54=18,AW54,0)+IF(BD55=18,AW55,0)+IF(BD56=18,AW56,0)+IF(BD57=18,AW57,0)+IF(BD58=18,AW58,0)+IF(BD59=18,AW59,0)+IF(BD60=18,AW60,0)+IF(BD61=18,AW61,0)+IF(BD62=18,AW62,0)+IF(BD63=18,AW63,0)+IF(BD64=18,AW64,0)+IF(BD65=18,AW65,0)+IF(BD66=18,AW66,0)+IF(BD67=18,AW67,0)</f>
        <v>110</v>
      </c>
      <c r="BS65" s="44">
        <f>IF(BD48=18,AZ48,0)+IF(BD49=18,AZ49,0)+IF(BD50=18,AZ50,0)+IF(BD51=18,AZ51,0)+IF(BD52=18,AZ52,0)+IF(BD53=18,AZ53,0)+IF(BD54=18,AZ54,0)+IF(BD55=18,AZ55,0)+IF(BD56=18,AZ56,0)+IF(BD57=18,AZ57,0)+IF(BD58=18,AZ58,0)+IF(BD59=18,AZ59,0)+IF(BD60=18,AZ60,0)+IF(BD61=18,AZ61,0)+IF(BD62=18,AZ62,0)+IF(BD63=18,AZ63,0)+IF(BD64=18,AZ64,0)+IF(BD65=18,AZ65,0)+IF(BD66=18,AZ66,0)+IF(BD67=18,AZ67,0)</f>
        <v>16</v>
      </c>
    </row>
    <row r="66" spans="1:71" x14ac:dyDescent="0.15">
      <c r="A66" s="43"/>
      <c r="B66" s="43"/>
      <c r="C66" s="43"/>
      <c r="D66" s="43"/>
      <c r="E66" s="43"/>
      <c r="F66" s="43"/>
      <c r="G66" s="43"/>
      <c r="H66" s="43"/>
      <c r="I66" s="43"/>
      <c r="J66" s="44"/>
      <c r="K66" s="45" t="str">
        <f>[2]DB!K66</f>
        <v>Søknud</v>
      </c>
      <c r="L66" s="43">
        <f>[2]DB!L66</f>
        <v>55</v>
      </c>
      <c r="M66" s="43">
        <f>[2]DB!N66</f>
        <v>0</v>
      </c>
      <c r="N66" s="43">
        <f>IF(OR(M66=1,Rækker!AL49="Disket",DB!V66&gt;5),1,0)</f>
        <v>0</v>
      </c>
      <c r="O66" s="43">
        <f>[2]DB!P66</f>
        <v>0</v>
      </c>
      <c r="P66" s="43">
        <f>IF(OR(O66=1,Rækker!AL49="Udmeldt"),1,0)</f>
        <v>0</v>
      </c>
      <c r="Q66" s="43">
        <f>[2]DB!S66</f>
        <v>0</v>
      </c>
      <c r="R66" s="43">
        <f>IF(Rækker!AL49="Res",1,0)</f>
        <v>0</v>
      </c>
      <c r="S66" s="43">
        <f t="shared" si="1"/>
        <v>0</v>
      </c>
      <c r="T66" s="43">
        <f>[2]DB!V66</f>
        <v>0</v>
      </c>
      <c r="U66" s="43">
        <f>IF(Rækker!AL49="MR",1,0)</f>
        <v>0</v>
      </c>
      <c r="V66" s="43">
        <f t="shared" si="2"/>
        <v>0</v>
      </c>
      <c r="W66" s="44" t="str">
        <f t="shared" si="3"/>
        <v/>
      </c>
      <c r="X66" s="45" t="str">
        <f>[2]DB!BF66</f>
        <v>Håvard</v>
      </c>
      <c r="Y66" s="43">
        <f>IF(X66=K48,L48,0)+IF(X66=K49,L49,0)+IF(X66=K50,L50,0)+IF(X66=K51,L51,0)+IF(X66=K52,L52,0)+IF(X66=K53,L53,0)+IF(X66=K54,L54,0)+IF(X66=K55,L55,0)+IF(X66=K56,L56,0)+IF(X66=K57,L57,0)+IF(X66=K58,L58,0)+IF(X66=K59,L59,0)+IF(X66=K60,L60,0)+IF(X66=K61,L61,0)+IF(X66=K62,L62,0)+IF(X66=K63,L63,0)+IF(X66=K64,L64,0)+IF(X66=K65,L65,0)+IF(X66=K66,L66,0)+IF(X66=K67,L67,0)</f>
        <v>25</v>
      </c>
      <c r="Z66" s="43">
        <f>[2]DB!BI66</f>
        <v>0</v>
      </c>
      <c r="AA66" s="43">
        <f>IF(X66=K48,N48,0)+IF(X66=K49,N49,0)+IF(X66=K50,N50,0)+IF(X66=K51,N51,0)+IF(X66=K52,N52,0)+IF(X66=K53,N53,0)+IF(X66=K54,N54,0)+IF(X66=K55,N55,0)+IF(X66=K56,N56,0)+IF(X66=K57,N57,0)+IF(X66=K58,N58,0)+IF(X66=K59,N59,0)+IF(X66=K60,N60,0)+IF(X66=K61,N61,0)+IF(X66=K62,N62,0)+IF(X66=K63,N63,0)+IF(X66=K64,N64,0)+IF(X66=K65,N65,0)+IF(X66=K66,N66,0)+IF(X66=K67,N67,0)</f>
        <v>0</v>
      </c>
      <c r="AB66" s="43">
        <f>[2]DB!BJ66</f>
        <v>0</v>
      </c>
      <c r="AC66" s="43">
        <f>IF(X66=K48,P48,0)+IF(X66=K49,P49,0)+IF(X66=K50,P50,0)+IF(X66=K51,P51,0)+IF(X66=K52,P52,0)+IF(X66=K53,P53,0)+IF(X66=K54,P54,0)+IF(X66=K55,P55,0)+IF(X66=K56,P56,0)+IF(X66=K57,P57,0)+IF(X66=K58,P58,0)+IF(X66=K59,P59,0)+IF(X66=K60,P60,0)+IF(X66=K61,P61,0)+IF(X66=K62,P62,0)+IF(X66=K63,P63,0)+IF(X66=K64,P64,0)+IF(X66=K65,P65,0)+IF(X66=K66,P66,0)+IF(X66=K67,P67,0)</f>
        <v>0</v>
      </c>
      <c r="AD66" s="43">
        <f>IF(X66=K48,Q48,0)+IF(X66=K49,Q49,0)+IF(X66=K50,Q50,0)+IF(X66=K51,Q51,0)+IF(X66=K52,Q52,0)+IF(X66=K53,Q53,0)+IF(X66=K54,Q54,0)+IF(X66=K55,Q55,0)+IF(X66=K56,Q56,0)+IF(X66=K57,Q57,0)+IF(X66=K58,Q58,0)+IF(X66=K59,Q59,0)+IF(X66=K60,Q60,0)+IF(X66=K61,Q61,0)+IF(X66=K62,Q62,0)+IF(X66=K63,Q63,0)+IF(X66=K64,Q64,0)+IF(X66=K65,Q65,0)+IF(X66=K66,Q66,0)+IF(X66=K67,Q67,0)</f>
        <v>0</v>
      </c>
      <c r="AE66" s="43">
        <f>IF(X66=K48,R48,0)+IF(X66=K49,R49,0)+IF(X66=K50,R50,0)+IF(X66=K51,R51,0)+IF(X66=K52,R52,0)+IF(X66=K53,R53,0)+IF(X66=K54,R54,0)+IF(X66=K55,R55,0)+IF(X66=K56,R56,0)+IF(X66=K57,R57,0)+IF(X66=K58,R58,0)+IF(X66=K59,R59,0)+IF(X66=K60,R60,0)+IF(X66=K61,R61,0)+IF(X66=K62,R62,0)+IF(X66=K63,R63,0)+IF(X66=K64,R64,0)+IF(X66=K65,R65,0)+IF(X66=K66,R66,0)+IF(X66=K67,R67,0)</f>
        <v>0</v>
      </c>
      <c r="AF66" s="43">
        <f t="shared" si="4"/>
        <v>0</v>
      </c>
      <c r="AG66" s="43">
        <f>IF(X66=K48,T48,0)+IF(X66=K49,T49,0)+IF(X66=K50,T50,0)+IF(X66=K51,T51,0)+IF(X66=K52,T52,0)+IF(X66=K53,T53,0)+IF(X66=K54,T54,0)+IF(X66=K55,T55,0)+IF(X66=K56,T56,0)+IF(X66=K57,T57,0)+IF(X66=K58,T58,0)+IF(X66=K59,T59,0)+IF(X66=K60,T60,0)+IF(X66=K61,T61,0)+IF(X66=K62,T62,0)+IF(X66=K63,T63,0)+IF(X66=K64,T64,0)+IF(X66=K65,T65,0)+IF(X66=K66,T66,0)+IF(X66=K67,T67,0)</f>
        <v>0</v>
      </c>
      <c r="AH66" s="43">
        <f>IF(X66=K48,U48,0)+IF(X66=K49,U49,0)+IF(X66=K50,U50,0)+IF(X66=K51,U51,0)+IF(X66=K52,U52,0)+IF(X66=K53,U53,0)+IF(X66=K54,U54,0)+IF(X66=K55,U55,0)+IF(X66=K56,U56,0)+IF(X66=K57,U57,0)+IF(X66=K58,U58,0)+IF(X66=K59,U59,0)+IF(X66=K60,U60,0)+IF(X66=K61,U61,0)+IF(X66=K62,U62,0)+IF(X66=K63,U63,0)+IF(X66=K64,U64,0)+IF(X66=K65,U65,0)+IF(X66=K66,U66,0)+IF(X66=K67,U67,0)</f>
        <v>0</v>
      </c>
      <c r="AI66" s="43">
        <f>IF(X66=K48,V48,0)+IF(X66=K49,V49,0)+IF(X66=K50,V50,0)+IF(X66=K51,V51,0)+IF(X66=K52,V52,0)+IF(X66=K53,V53,0)+IF(X66=K54,V54,0)+IF(X66=K55,V55,0)+IF(X66=K56,V56,0)+IF(X66=K57,V57,0)+IF(X66=K58,V58,0)+IF(X66=K59,V59,0)+IF(X66=K60,V60,0)+IF(X66=K61,V61,0)+IF(X66=K62,V62,0)+IF(X66=K63,V63,0)+IF(X66=K64,V64,0)+IF(X66=K65,V65,0)+IF(X66=K66,V66,0)+IF(X66=K67,V67,0)</f>
        <v>0</v>
      </c>
      <c r="AJ66" s="43">
        <f>[2]DB!BM66</f>
        <v>16</v>
      </c>
      <c r="AK66" s="43">
        <f t="shared" si="5"/>
        <v>17</v>
      </c>
      <c r="AL66" s="43">
        <f>[2]DB!BN66</f>
        <v>2</v>
      </c>
      <c r="AM66" s="43">
        <f t="shared" si="18"/>
        <v>2</v>
      </c>
      <c r="AN66" s="43">
        <f>[2]DB!BO66</f>
        <v>7</v>
      </c>
      <c r="AO66" s="43">
        <f t="shared" si="19"/>
        <v>7</v>
      </c>
      <c r="AP66" s="43">
        <f>[2]DB!BP66</f>
        <v>7</v>
      </c>
      <c r="AQ66" s="43">
        <f t="shared" si="20"/>
        <v>8</v>
      </c>
      <c r="AR66" s="43">
        <f>[2]DB!BQ66</f>
        <v>98</v>
      </c>
      <c r="AS66" s="43">
        <f>IF(X66=E28,G28,0)+IF(X66=E29,G29,0)+IF(X66=E30,G30,0)+IF(X66=E31,G31,0)+IF(X66=E32,G32,0)+IF(X66=E33,G33,0)+IF(X66=E34,G34,0)+IF(X66=E35,G35,0)+IF(X66=E36,G36,0)+IF(X66=E37,G37,0)+IF(X66=F28,H28,0)+IF(X66=F29,H29,0)+IF(X66=F30,H30,0)+IF(X66=F31,H31,0)+IF(X66=F32,H32,0)+IF(X66=F33,H33,0)+IF(X66=F34,H34,0)+IF(X66=F35,H35,0)+IF(X66=F36,H36,0)+IF(X66=F37,H37,0)</f>
        <v>7</v>
      </c>
      <c r="AT66" s="43">
        <f t="shared" si="17"/>
        <v>105</v>
      </c>
      <c r="AU66" s="43">
        <f>[2]DB!BR66</f>
        <v>106</v>
      </c>
      <c r="AV66" s="43">
        <f>IF(X66=E28,H28,0)+IF(X66=E29,H29,0)+IF(X66=E30,H30,0)+IF(X66=E31,H31,0)+IF(X66=E32,H32,0)+IF(X66=E33,H33,0)+IF(X66=E34,H34,0)+IF(X66=E35,H35,0)+IF(X66=E36,H36,0)+IF(X66=E37,H37,0)+IF(X66=F28,G28,0)+IF(X66=F29,G29,0)+IF(X66=F30,G30,0)+IF(X66=F31,G31,0)+IF(X66=F32,G32,0)+IF(X66=F33,G33,0)+IF(X66=F34,G34,0)+IF(X66=F35,G35,0)+IF(X66=F36,G36,0)+IF(X66=F37,G37,0)</f>
        <v>9</v>
      </c>
      <c r="AW66" s="43">
        <f t="shared" si="9"/>
        <v>115</v>
      </c>
      <c r="AX66" s="43">
        <f>[2]DB!BS66</f>
        <v>13</v>
      </c>
      <c r="AY66" s="43">
        <f t="shared" si="10"/>
        <v>0</v>
      </c>
      <c r="AZ66" s="43">
        <f t="shared" si="11"/>
        <v>13</v>
      </c>
      <c r="BA66" s="43">
        <f>[2]DB!BE66</f>
        <v>19</v>
      </c>
      <c r="BB66" s="43">
        <f>RANK(BC66,BC48:BC67,0)</f>
        <v>20</v>
      </c>
      <c r="BC66" s="43">
        <f t="shared" si="12"/>
        <v>140385</v>
      </c>
      <c r="BD66" s="44">
        <f>IF(BB66=BB48,IF(Y66&gt;Y48,1,0),0)+IF(BB66=BB49,IF(Y66&gt;Y49,1,0),0)+IF(BB66=BB50,IF(Y66&gt;Y50,1,0),0)+IF(BB66=BB51,IF(Y66&gt;Y51,1,0),0)+IF(BB66=BB52,IF(Y66&gt;Y52,1,0),0)+IF(BB66=BB53,IF(Y66&gt;Y53,1,0),0)+IF(BB66=BB54,IF(Y66&gt;Y54,1,0),0)+IF(BB66=BB55,IF(Y66&gt;Y55,1,0),0)+IF(BB66=BB56,IF(Y66&gt;Y56,1,0),0)+IF(BB66=BB57,IF(Y66&gt;Y57,1,0),0)+IF(BB66=BB58,IF(Y66&gt;Y58,1,0),0)+IF(BB66=BB59,IF(Y66&gt;Y59,1,0),0)+IF(BB66=BB60,IF(Y66&gt;Y60,1,0),0)+IF(BB66=BB61,IF(Y66&gt;Y61,1,0),0)+IF(BB66=BB62,IF(Y66&gt;Y62,1,0),0)+IF(BB66=BB63,IF(Y66&gt;Y63,1,0),0)+IF(BB66=BB64,IF(Y66&gt;Y64,1,0),0)+IF(BB66=BB65,IF(Y66&gt;Y65,1,0),0)+IF(BB66=BB66,IF(Y66&gt;Y66,1,0),0)+IF(BB66=BB67,IF(Y66&gt;Y67,1,0),0)+BB66</f>
        <v>20</v>
      </c>
      <c r="BE66" s="45">
        <f>IF(BD48=19,BB48,0)+IF(BD49=19,BB49,0)+IF(BD50=19,BB50,0)+IF(BD51=19,BB51,0)+IF(BD52=19,BB52,0)+IF(BD53=19,BB53,0)+IF(BD54=19,BB54,0)+IF(BD55=19,BB55,0)+IF(BD56=19,BB56,0)+IF(BD57=19,BB57,0)+IF(BD58=19,BB58,0)+IF(BD59=19,BB59,0)+IF(BD60=19,BB60,0)+IF(BD61=19,BB61,0)+IF(BD62=19,BB62,0)+IF(BD63=19,BB63,0)+IF(BD64=19,BB64,0)+IF(BD65=19,BB65,0)+IF(BD66=19,BB66,0)+IF(BD67=19,BB67,0)</f>
        <v>19</v>
      </c>
      <c r="BF66" s="43" t="str">
        <f>IF(BD48=19,X48,IF(BD49=19,X49,IF(BD50=19,X50,IF(BD51=19,X51,IF(BD52=19,X52,IF(BD53=19,X53,IF(BD54=19,X54,IF(BD55=19,X55,BG66))))))))</f>
        <v>Sebjoh</v>
      </c>
      <c r="BG66" s="43" t="str">
        <f>IF(BD56=19,X56,IF(BD57=19,X57,IF(BD58=19,X58,IF(BD59=19,X59,IF(BD60=19,X60,IF(BD61=19,X61,IF(BD62=19,X62,IF(BD63=19,X63,BH66))))))))</f>
        <v>Sebjoh</v>
      </c>
      <c r="BH66" s="43" t="str">
        <f>IF(BD64=19,X64,IF(BD65=19,X65,IF(BD66=19,X66,X67)))</f>
        <v>Sebjoh</v>
      </c>
      <c r="BI66" s="43">
        <f>IF(BD48=19,AA48,0)+IF(BD49=19,AA49,0)+IF(BD50=19,AA50,0)+IF(BD51=19,AA51,0)+IF(BD52=19,AA52,0)+IF(BD53=19,AA53,0)+IF(BD54=19,AA54,0)+IF(BD55=19,AA55,0)+IF(BD56=19,AA56,0)+IF(BD57=19,AA57,0)+IF(BD58=19,AA58,0)+IF(BD59=19,AA59,0)+IF(BD60=19,AA60,0)+IF(BD61=19,AA61,0)+IF(BD62=19,AA62,0)+IF(BD63=19,AA63,0)+IF(BD64=19,AA64,0)+IF(BD65=19,AA65,0)+IF(BD66=19,AA66,0)+IF(BD67=19,AA67,0)</f>
        <v>0</v>
      </c>
      <c r="BJ66" s="43">
        <f>IF(BD48=19,AC48,0)+IF(BD49=19,AC49,0)+IF(BD50=19,AC50,0)+IF(BD51=19,AC51,0)+IF(BD52=19,AC52,0)+IF(BD53=19,AC53,0)+IF(BD54=19,AC54,0)+IF(BD55=19,AC55,0)+IF(BD56=19,AC56,0)+IF(BD57=19,AC57,0)+IF(BD58=19,AC58,0)+IF(BD59=19,AC59,0)+IF(BD60=19,AC60,0)+IF(BD61=19,AC61,0)+IF(BD62=19,AC62,0)+IF(BD63=19,AC63,0)+IF(BD64=19,AC64,0)+IF(BD65=19,AC65,0)+IF(BD66=19,AC66,0)+IF(BD67=19,AC67,0)</f>
        <v>0</v>
      </c>
      <c r="BK66" s="43">
        <f>IF(BD48=19,AF48,0)+IF(BD49=19,AF49,0)+IF(BD50=19,AF50,0)+IF(BD51=19,AF51,0)+IF(BD52=19,AF52,0)+IF(BD53=19,AF53,0)+IF(BD54=19,AF54,0)+IF(BD55=19,AF55,0)+IF(BD56=19,AF56,0)+IF(BD57=19,AF57,0)+IF(BD58=19,AF58,0)+IF(BD59=19,AF59,0)+IF(BD60=19,AF60,0)+IF(BD61=19,AF61,0)+IF(BD62=19,AF62,0)+IF(BD63=19,AF63,0)+IF(BD64=19,AF64,0)+IF(BD65=19,AF65,0)+IF(BD66=19,AF66,0)+IF(BD67=19,AF67,0)</f>
        <v>0</v>
      </c>
      <c r="BL66" s="43">
        <f>IF(BD48=19,AI48,0)+IF(BD49=19,AI49,0)+IF(BD50=19,AI50,0)+IF(BD51=19,AI51,0)+IF(BD52=19,AI52,0)+IF(BD53=19,AI53,0)+IF(BD54=19,AI54,0)+IF(BD55=19,AI55,0)+IF(BD56=19,AI56,0)+IF(BD57=19,AI57,0)+IF(BD58=19,AI58,0)+IF(BD59=19,AI59,0)+IF(BD60=19,AI60,0)+IF(BD61=19,AI61,0)+IF(BD62=19,AI62,0)+IF(BD63=19,AI63,0)+IF(BD64=19,AI64,0)+IF(BD65=19,AI65,0)+IF(BD66=19,AI66,0)+IF(BD67=19,AI67,0)</f>
        <v>0</v>
      </c>
      <c r="BM66" s="43">
        <f>IF(BD48=19,AK48,0)+IF(BD49=19,AK49,0)+IF(BD50=19,AK50,0)+IF(BD51=19,AK51,0)+IF(BD52=19,AK52,0)+IF(BD53=19,AK53,0)+IF(BD54=19,AK54,0)+IF(BD55=19,AK55,0)+IF(BD56=19,AK56,0)+IF(BD57=19,AK57,0)+IF(BD58=19,AK58,0)+IF(BD59=19,AK59,0)+IF(BD60=19,AK60,0)+IF(BD61=19,AK61,0)+IF(BD62=19,AK62,0)+IF(BD63=19,AK63,0)+IF(BD64=19,AK64,0)+IF(BD65=19,AK65,0)+IF(BD66=19,AK66,0)+IF(BD67=19,AK67,0)</f>
        <v>17</v>
      </c>
      <c r="BN66" s="43">
        <f>IF(BD48=19,AM48,0)+IF(BD49=19,AM49,0)+IF(BD50=19,AM50,0)+IF(BD51=19,AM51,0)+IF(BD52=19,AM52,0)+IF(BD53=19,AM53,0)+IF(BD54=19,AM54,0)+IF(BD55=19,AM55,0)+IF(BD56=19,AM56,0)+IF(BD57=19,AM57,0)+IF(BD58=19,AM58,0)+IF(BD59=19,AM59,0)+IF(BD60=19,AM60,0)+IF(BD61=19,AM61,0)+IF(BD62=19,AM62,0)+IF(BD63=19,AM63,0)+IF(BD64=19,AM64,0)+IF(BD65=19,AM65,0)+IF(BD66=19,AM66,0)+IF(BD67=19,AM67,0)</f>
        <v>2</v>
      </c>
      <c r="BO66" s="43">
        <f>IF(BD48=19,AO48,0)+IF(BD49=19,AO49,0)+IF(BD50=19,AO50,0)+IF(BD51=19,AO51,0)+IF(BD52=19,AO52,0)+IF(BD53=19,AO53,0)+IF(BD54=19,AO54,0)+IF(BD55=19,AO55,0)+IF(BD56=19,AO56,0)+IF(BD57=19,AO57,0)+IF(BD58=19,AO58,0)+IF(BD59=19,AO59,0)+IF(BD60=19,AO60,0)+IF(BD61=19,AO61,0)+IF(BD62=19,AO62,0)+IF(BD63=19,AO63,0)+IF(BD64=19,AO64,0)+IF(BD65=19,AO65,0)+IF(BD66=19,AO66,0)+IF(BD67=19,AO67,0)</f>
        <v>8</v>
      </c>
      <c r="BP66" s="43">
        <f>IF(BD48=19,AQ48,0)+IF(BD49=19,AQ49,0)+IF(BD50=19,AQ50,0)+IF(BD51=19,AQ51,0)+IF(BD52=19,AQ52,0)+IF(BD53=19,AQ53,0)+IF(BD54=19,AQ54,0)+IF(BD55=19,AQ55,0)+IF(BD56=19,AQ56,0)+IF(BD57=19,AQ57,0)+IF(BD58=19,AQ58,0)+IF(BD59=19,AQ59,0)+IF(BD60=19,AQ60,0)+IF(BD61=19,AQ61,0)+IF(BD62=19,AQ62,0)+IF(BD63=19,AQ63,0)+IF(BD64=19,AQ64,0)+IF(BD65=19,AQ65,0)+IF(BD66=19,AQ66,0)+IF(BD67=19,AQ67,0)</f>
        <v>7</v>
      </c>
      <c r="BQ66" s="43">
        <f>IF(BD48=19,AT48,0)+IF(BD49=19,AT49,0)+IF(BD50=19,AT50,0)+IF(BD51=19,AT51,0)+IF(BD52=19,AT52,0)+IF(BD53=19,AT53,0)+IF(BD54=19,AT54,0)+IF(BD55=19,AT55,0)+IF(BD56=19,AT56,0)+IF(BD57=19,AT57,0)+IF(BD58=19,AT58,0)+IF(BD59=19,AT59,0)+IF(BD60=19,AT60,0)+IF(BD61=19,AT61,0)+IF(BD62=19,AT62,0)+IF(BD63=19,AT63,0)+IF(BD64=19,AT64,0)+IF(BD65=19,AT65,0)+IF(BD66=19,AT66,0)+IF(BD67=19,AT67,0)</f>
        <v>106</v>
      </c>
      <c r="BR66" s="43">
        <f>IF(BD48=19,AW48,0)+IF(BD49=19,AW49,0)+IF(BD50=19,AW50,0)+IF(BD51=19,AW51,0)+IF(BD52=19,AW52,0)+IF(BD53=19,AW53,0)+IF(BD54=19,AW54,0)+IF(BD55=19,AW55,0)+IF(BD56=19,AW56,0)+IF(BD57=19,AW57,0)+IF(BD58=19,AW58,0)+IF(BD59=19,AW59,0)+IF(BD60=19,AW60,0)+IF(BD61=19,AW61,0)+IF(BD62=19,AW62,0)+IF(BD63=19,AW63,0)+IF(BD64=19,AW64,0)+IF(BD65=19,AW65,0)+IF(BD66=19,AW66,0)+IF(BD67=19,AW67,0)</f>
        <v>110</v>
      </c>
      <c r="BS66" s="44">
        <f>IF(BD48=19,AZ48,0)+IF(BD49=19,AZ49,0)+IF(BD50=19,AZ50,0)+IF(BD51=19,AZ51,0)+IF(BD52=19,AZ52,0)+IF(BD53=19,AZ53,0)+IF(BD54=19,AZ54,0)+IF(BD55=19,AZ55,0)+IF(BD56=19,AZ56,0)+IF(BD57=19,AZ57,0)+IF(BD58=19,AZ58,0)+IF(BD59=19,AZ59,0)+IF(BD60=19,AZ60,0)+IF(BD61=19,AZ61,0)+IF(BD62=19,AZ62,0)+IF(BD63=19,AZ63,0)+IF(BD64=19,AZ64,0)+IF(BD65=19,AZ65,0)+IF(BD66=19,AZ66,0)+IF(BD67=19,AZ67,0)</f>
        <v>14</v>
      </c>
    </row>
    <row r="67" spans="1:71" x14ac:dyDescent="0.15">
      <c r="A67" s="43"/>
      <c r="B67" s="43"/>
      <c r="C67" s="43"/>
      <c r="D67" s="43"/>
      <c r="E67" s="43"/>
      <c r="F67" s="43"/>
      <c r="G67" s="43"/>
      <c r="H67" s="43"/>
      <c r="I67" s="43"/>
      <c r="J67" s="44"/>
      <c r="K67" s="45" t="str">
        <f>[2]DB!K67</f>
        <v>ÅZÆTZØW</v>
      </c>
      <c r="L67" s="43">
        <f>[2]DB!L67</f>
        <v>60</v>
      </c>
      <c r="M67" s="43">
        <f>[2]DB!N67</f>
        <v>0</v>
      </c>
      <c r="N67" s="43">
        <f>IF(OR(M67=1,Rækker!AN49="Disket",DB!V67&gt;5),1,0)</f>
        <v>0</v>
      </c>
      <c r="O67" s="43">
        <f>[2]DB!P67</f>
        <v>0</v>
      </c>
      <c r="P67" s="43">
        <f>IF(OR(O67=1,Rækker!AN49="Udmeldt"),1,0)</f>
        <v>0</v>
      </c>
      <c r="Q67" s="43">
        <f>[2]DB!S67</f>
        <v>0</v>
      </c>
      <c r="R67" s="43">
        <f>IF(Rækker!AN49="Res",1,0)</f>
        <v>0</v>
      </c>
      <c r="S67" s="43">
        <f t="shared" si="1"/>
        <v>0</v>
      </c>
      <c r="T67" s="43">
        <f>[2]DB!V67</f>
        <v>0</v>
      </c>
      <c r="U67" s="43">
        <f>IF(Rækker!AN49="MR",1,0)</f>
        <v>0</v>
      </c>
      <c r="V67" s="43">
        <f t="shared" si="2"/>
        <v>0</v>
      </c>
      <c r="W67" s="44" t="str">
        <f t="shared" si="3"/>
        <v/>
      </c>
      <c r="X67" s="45" t="str">
        <f>[2]DB!BF67</f>
        <v>Anfield</v>
      </c>
      <c r="Y67" s="43">
        <f>IF(X67=K48,L48,0)+IF(X67=K49,L49,0)+IF(X67=K50,L50,0)+IF(X67=K51,L51,0)+IF(X67=K52,L52,0)+IF(X67=K53,L53,0)+IF(X67=K54,L54,0)+IF(X67=K55,L55,0)+IF(X67=K56,L56,0)+IF(X67=K57,L57,0)+IF(X67=K58,L58,0)+IF(X67=K59,L59,0)+IF(X67=K60,L60,0)+IF(X67=K61,L61,0)+IF(X67=K62,L62,0)+IF(X67=K63,L63,0)+IF(X67=K64,L64,0)+IF(X67=K65,L65,0)+IF(X67=K66,L66,0)+IF(X67=K67,L67,0)</f>
        <v>3</v>
      </c>
      <c r="Z67" s="43">
        <f>[2]DB!BI67</f>
        <v>0</v>
      </c>
      <c r="AA67" s="43">
        <f>IF(X67=K48,N48,0)+IF(X67=K49,N49,0)+IF(X67=K50,N50,0)+IF(X67=K51,N51,0)+IF(X67=K52,N52,0)+IF(X67=K53,N53,0)+IF(X67=K54,N54,0)+IF(X67=K55,N55,0)+IF(X67=K56,N56,0)+IF(X67=K57,N57,0)+IF(X67=K58,N58,0)+IF(X67=K59,N59,0)+IF(X67=K60,N60,0)+IF(X67=K61,N61,0)+IF(X67=K62,N62,0)+IF(X67=K63,N63,0)+IF(X67=K64,N64,0)+IF(X67=K65,N65,0)+IF(X67=K66,N66,0)+IF(X67=K67,N67,0)</f>
        <v>0</v>
      </c>
      <c r="AB67" s="43">
        <f>[2]DB!BJ67</f>
        <v>0</v>
      </c>
      <c r="AC67" s="43">
        <f>IF(X67=K48,P48,0)+IF(X67=K49,P49,0)+IF(X67=K50,P50,0)+IF(X67=K51,P51,0)+IF(X67=K52,P52,0)+IF(X67=K53,P53,0)+IF(X67=K54,P54,0)+IF(X67=K55,P55,0)+IF(X67=K56,P56,0)+IF(X67=K57,P57,0)+IF(X67=K58,P58,0)+IF(X67=K59,P59,0)+IF(X67=K60,P60,0)+IF(X67=K61,P61,0)+IF(X67=K62,P62,0)+IF(X67=K63,P63,0)+IF(X67=K64,P64,0)+IF(X67=K65,P65,0)+IF(X67=K66,P66,0)+IF(X67=K67,P67,0)</f>
        <v>0</v>
      </c>
      <c r="AD67" s="43">
        <f>IF(X67=K48,Q48,0)+IF(X67=K49,Q49,0)+IF(X67=K50,Q50,0)+IF(X67=K51,Q51,0)+IF(X67=K52,Q52,0)+IF(X67=K53,Q53,0)+IF(X67=K54,Q54,0)+IF(X67=K55,Q55,0)+IF(X67=K56,Q56,0)+IF(X67=K57,Q57,0)+IF(X67=K58,Q58,0)+IF(X67=K59,Q59,0)+IF(X67=K60,Q60,0)+IF(X67=K61,Q61,0)+IF(X67=K62,Q62,0)+IF(X67=K63,Q63,0)+IF(X67=K64,Q64,0)+IF(X67=K65,Q65,0)+IF(X67=K66,Q66,0)+IF(X67=K67,Q67,0)</f>
        <v>0</v>
      </c>
      <c r="AE67" s="43">
        <f>IF(X67=K48,R48,0)+IF(X67=K49,R49,0)+IF(X67=K50,R50,0)+IF(X67=K51,R51,0)+IF(X67=K52,R52,0)+IF(X67=K53,R53,0)+IF(X67=K54,R54,0)+IF(X67=K55,R55,0)+IF(X67=K56,R56,0)+IF(X67=K57,R57,0)+IF(X67=K58,R58,0)+IF(X67=K59,R59,0)+IF(X67=K60,R60,0)+IF(X67=K61,R61,0)+IF(X67=K62,R62,0)+IF(X67=K63,R63,0)+IF(X67=K64,R64,0)+IF(X67=K65,R65,0)+IF(X67=K66,R66,0)+IF(X67=K67,R67,0)</f>
        <v>0</v>
      </c>
      <c r="AF67" s="43">
        <f t="shared" si="4"/>
        <v>0</v>
      </c>
      <c r="AG67" s="43">
        <f>IF(X67=K48,T48,0)+IF(X67=K49,T49,0)+IF(X67=K50,T50,0)+IF(X67=K51,T51,0)+IF(X67=K52,T52,0)+IF(X67=K53,T53,0)+IF(X67=K54,T54,0)+IF(X67=K55,T55,0)+IF(X67=K56,T56,0)+IF(X67=K57,T57,0)+IF(X67=K58,T58,0)+IF(X67=K59,T59,0)+IF(X67=K60,T60,0)+IF(X67=K61,T61,0)+IF(X67=K62,T62,0)+IF(X67=K63,T63,0)+IF(X67=K64,T64,0)+IF(X67=K65,T65,0)+IF(X67=K66,T66,0)+IF(X67=K67,T67,0)</f>
        <v>0</v>
      </c>
      <c r="AH67" s="43">
        <f>IF(X67=K48,U48,0)+IF(X67=K49,U49,0)+IF(X67=K50,U50,0)+IF(X67=K51,U51,0)+IF(X67=K52,U52,0)+IF(X67=K53,U53,0)+IF(X67=K54,U54,0)+IF(X67=K55,U55,0)+IF(X67=K56,U56,0)+IF(X67=K57,U57,0)+IF(X67=K58,U58,0)+IF(X67=K59,U59,0)+IF(X67=K60,U60,0)+IF(X67=K61,U61,0)+IF(X67=K62,U62,0)+IF(X67=K63,U63,0)+IF(X67=K64,U64,0)+IF(X67=K65,U65,0)+IF(X67=K66,U66,0)+IF(X67=K67,U67,0)</f>
        <v>0</v>
      </c>
      <c r="AI67" s="43">
        <f>IF(X67=K48,V48,0)+IF(X67=K49,V49,0)+IF(X67=K50,V50,0)+IF(X67=K51,V51,0)+IF(X67=K52,V52,0)+IF(X67=K53,V53,0)+IF(X67=K54,V54,0)+IF(X67=K55,V55,0)+IF(X67=K56,V56,0)+IF(X67=K57,V57,0)+IF(X67=K58,V58,0)+IF(X67=K59,V59,0)+IF(X67=K60,V60,0)+IF(X67=K61,V61,0)+IF(X67=K62,V62,0)+IF(X67=K63,V63,0)+IF(X67=K64,V64,0)+IF(X67=K65,V65,0)+IF(X67=K66,V66,0)+IF(X67=K67,V67,0)</f>
        <v>0</v>
      </c>
      <c r="AJ67" s="43">
        <f>[2]DB!BM67</f>
        <v>16</v>
      </c>
      <c r="AK67" s="43">
        <f t="shared" si="5"/>
        <v>17</v>
      </c>
      <c r="AL67" s="43">
        <f>[2]DB!BN67</f>
        <v>2</v>
      </c>
      <c r="AM67" s="43">
        <f t="shared" si="18"/>
        <v>3</v>
      </c>
      <c r="AN67" s="43">
        <f>[2]DB!BO67</f>
        <v>7</v>
      </c>
      <c r="AO67" s="43">
        <f t="shared" si="19"/>
        <v>7</v>
      </c>
      <c r="AP67" s="43">
        <f>[2]DB!BP67</f>
        <v>7</v>
      </c>
      <c r="AQ67" s="43">
        <f t="shared" si="20"/>
        <v>7</v>
      </c>
      <c r="AR67" s="43">
        <f>[2]DB!BQ67</f>
        <v>91</v>
      </c>
      <c r="AS67" s="43">
        <f>IF(X67=E28,G28,0)+IF(X67=E29,G29,0)+IF(X67=E30,G30,0)+IF(X67=E31,G31,0)+IF(X67=E32,G32,0)+IF(X67=E33,G33,0)+IF(X67=E34,G34,0)+IF(X67=E35,G35,0)+IF(X67=E36,G36,0)+IF(X67=E37,G37,0)+IF(X67=F28,H28,0)+IF(X67=F29,H29,0)+IF(X67=F30,H30,0)+IF(X67=F31,H31,0)+IF(X67=F32,H32,0)+IF(X67=F33,H33,0)+IF(X67=F34,H34,0)+IF(X67=F35,H35,0)+IF(X67=F36,H36,0)+IF(X67=F37,H37,0)</f>
        <v>8</v>
      </c>
      <c r="AT67" s="43">
        <f t="shared" si="17"/>
        <v>99</v>
      </c>
      <c r="AU67" s="43">
        <f>[2]DB!BR67</f>
        <v>99</v>
      </c>
      <c r="AV67" s="43">
        <f>IF(X67=E28,H28,0)+IF(X67=E29,H29,0)+IF(X67=E30,H30,0)+IF(X67=E31,H31,0)+IF(X67=E32,H32,0)+IF(X67=E33,H33,0)+IF(X67=E34,H34,0)+IF(X67=E35,H35,0)+IF(X67=E36,H36,0)+IF(X67=E37,H37,0)+IF(X67=F28,G28,0)+IF(X67=F29,G29,0)+IF(X67=F30,G30,0)+IF(X67=F31,G31,0)+IF(X67=F32,G32,0)+IF(X67=F33,G33,0)+IF(X67=F34,G34,0)+IF(X67=F35,G35,0)+IF(X67=F36,G36,0)+IF(X67=F37,G37,0)</f>
        <v>7</v>
      </c>
      <c r="AW67" s="43">
        <f t="shared" si="9"/>
        <v>106</v>
      </c>
      <c r="AX67" s="43">
        <f>[2]DB!BS67</f>
        <v>13</v>
      </c>
      <c r="AY67" s="43">
        <f t="shared" si="10"/>
        <v>3</v>
      </c>
      <c r="AZ67" s="43">
        <f t="shared" si="11"/>
        <v>16</v>
      </c>
      <c r="BA67" s="43">
        <f>[2]DB!BE67</f>
        <v>20</v>
      </c>
      <c r="BB67" s="43">
        <f>RANK(BC67,BC48:BC67,0)</f>
        <v>17</v>
      </c>
      <c r="BC67" s="43">
        <f t="shared" si="12"/>
        <v>169794</v>
      </c>
      <c r="BD67" s="44">
        <f>IF(BB67=BB48,IF(Y67&gt;Y48,1,0),0)+IF(BB67=BB49,IF(Y67&gt;Y49,1,0),0)+IF(BB67=BB50,IF(Y67&gt;Y50,1,0),0)+IF(BB67=BB51,IF(Y67&gt;Y51,1,0),0)+IF(BB67=BB52,IF(Y67&gt;Y52,1,0),0)+IF(BB67=BB53,IF(Y67&gt;Y53,1,0),0)+IF(BB67=BB54,IF(Y67&gt;Y54,1,0),0)+IF(BB67=BB55,IF(Y67&gt;Y55,1,0),0)+IF(BB67=BB56,IF(Y67&gt;Y56,1,0),0)+IF(BB67=BB57,IF(Y67&gt;Y57,1,0),0)+IF(BB67=BB58,IF(Y67&gt;Y58,1,0),0)+IF(BB67=BB59,IF(Y67&gt;Y59,1,0),0)+IF(BB67=BB60,IF(Y67&gt;Y60,1,0),0)+IF(BB67=BB61,IF(Y67&gt;Y61,1,0),0)+IF(BB67=BB62,IF(Y67&gt;Y62,1,0),0)+IF(BB67=BB63,IF(Y67&gt;Y63,1,0),0)+IF(BB67=BB64,IF(Y67&gt;Y64,1,0),0)+IF(BB67=BB65,IF(Y67&gt;Y65,1,0),0)+IF(BB67=BB66,IF(Y67&gt;Y66,1,0),0)+IF(BB67=BB67,IF(Y67&gt;Y67,1,0),0)+BB67</f>
        <v>17</v>
      </c>
      <c r="BE67" s="45">
        <f>IF(BD48=20,BB48,0)+IF(BD49=20,BB49,0)+IF(BD50=20,BB50,0)+IF(BD51=20,BB51,0)+IF(BD52=20,BB52,0)+IF(BD53=20,BB53,0)+IF(BD54=20,BB54,0)+IF(BD55=20,BB55,0)+IF(BD56=20,BB56,0)+IF(BD57=20,BB57,0)+IF(BD58=20,BB58,0)+IF(BD59=20,BB59,0)+IF(BD60=20,BB60,0)+IF(BD61=20,BB61,0)+IF(BD62=20,BB62,0)+IF(BD63=20,BB63,0)+IF(BD64=20,BB64,0)+IF(BD65=20,BB65,0)+IF(BD66=20,BB66,0)+IF(BD67=20,BB67,0)</f>
        <v>20</v>
      </c>
      <c r="BF67" s="43" t="str">
        <f>IF(BD48=20,X48,IF(BD49=20,X49,IF(BD50=20,X50,IF(BD51=20,X51,IF(BD52=20,X52,IF(BD53=20,X53,IF(BD54=20,X54,IF(BD55=20,X55,BG67))))))))</f>
        <v>Håvard</v>
      </c>
      <c r="BG67" s="43" t="str">
        <f>IF(BD56=20,X56,IF(BD57=20,X57,IF(BD58=20,X58,IF(BD59=20,X59,IF(BD60=20,X60,IF(BD61=20,X61,IF(BD62=20,X62,IF(BD63=20,X63,BH67))))))))</f>
        <v>Håvard</v>
      </c>
      <c r="BH67" s="43" t="str">
        <f>IF(BD64=20,X64,IF(BD65=20,X65,IF(BD66=20,X66,X67)))</f>
        <v>Håvard</v>
      </c>
      <c r="BI67" s="43">
        <f>IF(BD48=20,AA48,0)+IF(BD49=20,AA49,0)+IF(BD50=20,AA50,0)+IF(BD51=20,AA51,0)+IF(BD52=20,AA52,0)+IF(BD53=20,AA53,0)+IF(BD54=20,AA54,0)+IF(BD55=20,AA55,0)+IF(BD56=20,AA56,0)+IF(BD57=20,AA57,0)+IF(BD58=20,AA58,0)+IF(BD59=20,AA59,0)+IF(BD60=20,AA60,0)+IF(BD61=20,AA61,0)+IF(BD62=20,AA62,0)+IF(BD63=20,AA63,0)+IF(BD64=20,AA64,0)+IF(BD65=20,AA65,0)+IF(BD66=20,AA66,0)+IF(BD67=20,AA67,0)</f>
        <v>0</v>
      </c>
      <c r="BJ67" s="43">
        <f>IF(BD48=20,AC48,0)+IF(BD49=20,AC49,0)+IF(BD50=20,AC50,0)+IF(BD51=20,AC51,0)+IF(BD52=20,AC52,0)+IF(BD53=20,AC53,0)+IF(BD54=20,AC54,0)+IF(BD55=20,AC55,0)+IF(BD56=20,AC56,0)+IF(BD57=20,AC57,0)+IF(BD58=20,AC58,0)+IF(BD59=20,AC59,0)+IF(BD60=20,AC60,0)+IF(BD61=20,AC61,0)+IF(BD62=20,AC62,0)+IF(BD63=20,AC63,0)+IF(BD64=20,AC64,0)+IF(BD65=20,AC65,0)+IF(BD66=20,AC66,0)+IF(BD67=20,AC67,0)</f>
        <v>0</v>
      </c>
      <c r="BK67" s="43">
        <f>IF(BD48=20,AF48,0)+IF(BD49=20,AF49,0)+IF(BD50=20,AF50,0)+IF(BD51=20,AF51,0)+IF(BD52=20,AF52,0)+IF(BD53=20,AF53,0)+IF(BD54=20,AF54,0)+IF(BD55=20,AF55,0)+IF(BD56=20,AF56,0)+IF(BD57=20,AF57,0)+IF(BD58=20,AF58,0)+IF(BD59=20,AF59,0)+IF(BD60=20,AF60,0)+IF(BD61=20,AF61,0)+IF(BD62=20,AF62,0)+IF(BD63=20,AF63,0)+IF(BD64=20,AF64,0)+IF(BD65=20,AF65,0)+IF(BD66=20,AF66,0)+IF(BD67=20,AF67,0)</f>
        <v>0</v>
      </c>
      <c r="BL67" s="43">
        <f>IF(BD48=20,AI48,0)+IF(BD49=20,AI49,0)+IF(BD50=20,AI50,0)+IF(BD51=20,AI51,0)+IF(BD52=20,AI52,0)+IF(BD53=20,AI53,0)+IF(BD54=20,AI54,0)+IF(BD55=20,AI55,0)+IF(BD56=20,AI56,0)+IF(BD57=20,AI57,0)+IF(BD58=20,AI58,0)+IF(BD59=20,AI59,0)+IF(BD60=20,AI60,0)+IF(BD61=20,AI61,0)+IF(BD62=20,AI62,0)+IF(BD63=20,AI63,0)+IF(BD64=20,AI64,0)+IF(BD65=20,AI65,0)+IF(BD66=20,AI66,0)+IF(BD67=20,AI67,0)</f>
        <v>0</v>
      </c>
      <c r="BM67" s="43">
        <f>IF(BD48=20,AK48,0)+IF(BD49=20,AK49,0)+IF(BD50=20,AK50,0)+IF(BD51=20,AK51,0)+IF(BD52=20,AK52,0)+IF(BD53=20,AK53,0)+IF(BD54=20,AK54,0)+IF(BD55=20,AK55,0)+IF(BD56=20,AK56,0)+IF(BD57=20,AK57,0)+IF(BD58=20,AK58,0)+IF(BD59=20,AK59,0)+IF(BD60=20,AK60,0)+IF(BD61=20,AK61,0)+IF(BD62=20,AK62,0)+IF(BD63=20,AK63,0)+IF(BD64=20,AK64,0)+IF(BD65=20,AK65,0)+IF(BD66=20,AK66,0)+IF(BD67=20,AK67,0)</f>
        <v>17</v>
      </c>
      <c r="BN67" s="43">
        <f>IF(BD48=20,AM48,0)+IF(BD49=20,AM49,0)+IF(BD50=20,AM50,0)+IF(BD51=20,AM51,0)+IF(BD52=20,AM52,0)+IF(BD53=20,AM53,0)+IF(BD54=20,AM54,0)+IF(BD55=20,AM55,0)+IF(BD56=20,AM56,0)+IF(BD57=20,AM57,0)+IF(BD58=20,AM58,0)+IF(BD59=20,AM59,0)+IF(BD60=20,AM60,0)+IF(BD61=20,AM61,0)+IF(BD62=20,AM62,0)+IF(BD63=20,AM63,0)+IF(BD64=20,AM64,0)+IF(BD65=20,AM65,0)+IF(BD66=20,AM66,0)+IF(BD67=20,AM67,0)</f>
        <v>2</v>
      </c>
      <c r="BO67" s="43">
        <f>IF(BD48=20,AO48,0)+IF(BD49=20,AO49,0)+IF(BD50=20,AO50,0)+IF(BD51=20,AO51,0)+IF(BD52=20,AO52,0)+IF(BD53=20,AO53,0)+IF(BD54=20,AO54,0)+IF(BD55=20,AO55,0)+IF(BD56=20,AO56,0)+IF(BD57=20,AO57,0)+IF(BD58=20,AO58,0)+IF(BD59=20,AO59,0)+IF(BD60=20,AO60,0)+IF(BD61=20,AO61,0)+IF(BD62=20,AO62,0)+IF(BD63=20,AO63,0)+IF(BD64=20,AO64,0)+IF(BD65=20,AO65,0)+IF(BD66=20,AO66,0)+IF(BD67=20,AO67,0)</f>
        <v>7</v>
      </c>
      <c r="BP67" s="43">
        <f>IF(BD48=20,AQ48,0)+IF(BD49=20,AQ49,0)+IF(BD50=20,AQ50,0)+IF(BD51=20,AQ51,0)+IF(BD52=20,AQ52,0)+IF(BD53=20,AQ53,0)+IF(BD54=20,AQ54,0)+IF(BD55=20,AQ55,0)+IF(BD56=20,AQ56,0)+IF(BD57=20,AQ57,0)+IF(BD58=20,AQ58,0)+IF(BD59=20,AQ59,0)+IF(BD60=20,AQ60,0)+IF(BD61=20,AQ61,0)+IF(BD62=20,AQ62,0)+IF(BD63=20,AQ63,0)+IF(BD64=20,AQ64,0)+IF(BD65=20,AQ65,0)+IF(BD66=20,AQ66,0)+IF(BD67=20,AQ67,0)</f>
        <v>8</v>
      </c>
      <c r="BQ67" s="43">
        <f>IF(BD48=20,AT48,0)+IF(BD49=20,AT49,0)+IF(BD50=20,AT50,0)+IF(BD51=20,AT51,0)+IF(BD52=20,AT52,0)+IF(BD53=20,AT53,0)+IF(BD54=20,AT54,0)+IF(BD55=20,AT55,0)+IF(BD56=20,AT56,0)+IF(BD57=20,AT57,0)+IF(BD58=20,AT58,0)+IF(BD59=20,AT59,0)+IF(BD60=20,AT60,0)+IF(BD61=20,AT61,0)+IF(BD62=20,AT62,0)+IF(BD63=20,AT63,0)+IF(BD64=20,AT64,0)+IF(BD65=20,AT65,0)+IF(BD66=20,AT66,0)+IF(BD67=20,AT67,0)</f>
        <v>105</v>
      </c>
      <c r="BR67" s="43">
        <f>IF(BD48=20,AW48,0)+IF(BD49=20,AW49,0)+IF(BD50=20,AW50,0)+IF(BD51=20,AW51,0)+IF(BD52=20,AW52,0)+IF(BD53=20,AW53,0)+IF(BD54=20,AW54,0)+IF(BD55=20,AW55,0)+IF(BD56=20,AW56,0)+IF(BD57=20,AW57,0)+IF(BD58=20,AW58,0)+IF(BD59=20,AW59,0)+IF(BD60=20,AW60,0)+IF(BD61=20,AW61,0)+IF(BD62=20,AW62,0)+IF(BD63=20,AW63,0)+IF(BD64=20,AW64,0)+IF(BD65=20,AW65,0)+IF(BD66=20,AW66,0)+IF(BD67=20,AW67,0)</f>
        <v>115</v>
      </c>
      <c r="BS67" s="44">
        <f>IF(BD48=20,AZ48,0)+IF(BD49=20,AZ49,0)+IF(BD50=20,AZ50,0)+IF(BD51=20,AZ51,0)+IF(BD52=20,AZ52,0)+IF(BD53=20,AZ53,0)+IF(BD54=20,AZ54,0)+IF(BD55=20,AZ55,0)+IF(BD56=20,AZ56,0)+IF(BD57=20,AZ57,0)+IF(BD58=20,AZ58,0)+IF(BD59=20,AZ59,0)+IF(BD60=20,AZ60,0)+IF(BD61=20,AZ61,0)+IF(BD62=20,AZ62,0)+IF(BD63=20,AZ63,0)+IF(BD64=20,AZ64,0)+IF(BD65=20,AZ65,0)+IF(BD66=20,AZ66,0)+IF(BD67=20,AZ67,0)</f>
        <v>13</v>
      </c>
    </row>
    <row r="69" spans="1:71" x14ac:dyDescent="0.15">
      <c r="A69" s="232" t="s">
        <v>79</v>
      </c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7"/>
      <c r="T69" s="208"/>
      <c r="U69" s="208"/>
      <c r="V69" s="234"/>
      <c r="W69" s="208"/>
      <c r="X69" s="208"/>
      <c r="Y69" s="234"/>
    </row>
    <row r="70" spans="1:71" x14ac:dyDescent="0.15">
      <c r="A70" s="232" t="s">
        <v>80</v>
      </c>
      <c r="B70" s="232"/>
      <c r="C70" s="232" t="s">
        <v>81</v>
      </c>
      <c r="D70" s="232"/>
      <c r="E70" s="232"/>
      <c r="F70" s="232"/>
      <c r="G70" s="232"/>
      <c r="H70" s="232"/>
      <c r="I70" s="232" t="s">
        <v>82</v>
      </c>
      <c r="J70" s="232"/>
      <c r="K70" s="232"/>
      <c r="L70" s="232"/>
      <c r="M70" s="232"/>
      <c r="N70" s="232"/>
      <c r="O70" s="238" t="s">
        <v>83</v>
      </c>
      <c r="P70" s="238"/>
      <c r="Q70" s="238"/>
      <c r="R70" s="238" t="s">
        <v>84</v>
      </c>
      <c r="S70" s="238"/>
      <c r="T70" s="238"/>
      <c r="U70" s="232" t="s">
        <v>87</v>
      </c>
      <c r="V70" s="208"/>
      <c r="W70" s="208"/>
      <c r="X70" s="208"/>
      <c r="Y70" s="234"/>
    </row>
    <row r="71" spans="1:71" x14ac:dyDescent="0.15">
      <c r="A71" s="232"/>
      <c r="B71" s="232"/>
      <c r="C71" s="232" t="s">
        <v>53</v>
      </c>
      <c r="D71" s="232"/>
      <c r="E71" s="232" t="s">
        <v>54</v>
      </c>
      <c r="F71" s="232"/>
      <c r="G71" s="232" t="s">
        <v>40</v>
      </c>
      <c r="H71" s="232"/>
      <c r="I71" s="232" t="s">
        <v>53</v>
      </c>
      <c r="J71" s="232"/>
      <c r="K71" s="232" t="s">
        <v>54</v>
      </c>
      <c r="L71" s="232"/>
      <c r="M71" s="232" t="s">
        <v>40</v>
      </c>
      <c r="N71" s="232"/>
      <c r="O71" s="238" t="s">
        <v>85</v>
      </c>
      <c r="P71" s="238"/>
      <c r="Q71" s="33" t="s">
        <v>86</v>
      </c>
      <c r="R71" s="238" t="s">
        <v>85</v>
      </c>
      <c r="S71" s="238"/>
      <c r="T71" s="33" t="s">
        <v>86</v>
      </c>
      <c r="U71" s="208" t="s">
        <v>85</v>
      </c>
      <c r="V71" s="208"/>
      <c r="W71" s="208"/>
      <c r="X71" s="208"/>
      <c r="Y71" s="44" t="s">
        <v>86</v>
      </c>
    </row>
    <row r="72" spans="1:71" x14ac:dyDescent="0.15">
      <c r="A72" s="43" t="str">
        <f>[2]DB!A72</f>
        <v>Canary</v>
      </c>
      <c r="B72" s="43" t="str">
        <f>[2]DB!B72</f>
        <v>Kudsken</v>
      </c>
      <c r="C72" s="43">
        <f>IF(A72=X6,AA6,0)+IF(A72=X7,AA7,0)+IF(A72=X8,AA8,0)+IF(A72=X9,AA9,0)+IF(A72=X10,AA10,0)+IF(A72=X11,AA11,0)+IF(A72=X12,AA12,0)+IF(A72=X13,AA13,0)+IF(A72=X14,AA14,0)+IF(A72=X15,AA15,0)+IF(A72=X16,AA16,0)+IF(A72=X17,AA17,0)+IF(A72=X18,AA18,0)+IF(A72=X19,AA19,0)+IF(A72=X20,AA20,0)+IF(A72=X21,AA21,0)+IF(A72=X22,AA22,0)+IF(A72=X23,AA23,0)+IF(A72=X24,AA24,0)+IF(A72=X25,AA25,0)+IF(A72=X27,AA27,0)+IF(A72=X28,AA28,0)+IF(A72=X29,AA29,0)+IF(A72=X30,AA30,0)+IF(A72=X31,AA31,0)+IF(A72=X32,AA32,0)+IF(A72=X33,AA33,0)+IF(A72=X34,AA34,0)+IF(A72=X35,AA35,0)+IF(A72=X36,AA36,0)+D72</f>
        <v>0</v>
      </c>
      <c r="D72" s="43">
        <f>IF(A72=X37,AA37,0)+IF(A72=X38,AA38,0)+IF(A72=X39,AA39,0)+IF(A72=X40,AA40,0)+IF(A72=X41,AA41,0)+IF(A72=X42,AA42,0)+IF(A72=X43,AA43,0)+IF(A72=X44,AA44,0)+IF(A72=X45,AA45,0)+IF(A72=X46,AA46,0)+IF(A72=X48,AA48,0)+IF(A72=X49,AA49,0)+IF(A72=X50,AA50,0)+IF(A72=X51,AA51,0)+IF(A72=X52,AA52,0)+IF(A72=X53,AA53,0)+IF(A72=X54,AA54,0)+IF(A72=X55,AA55,0)+IF(A72=X56,AA56,0)+IF(A72=X57,AA57,0)+IF(A72=X58,AA58,0)+IF(A72=X59,AA59,0)+IF(A72=X60,AA60,0)+IF(A72=X61,AA61,0)+IF(A72=X62,AA62,0)+IF(A72=X63,AA63,0)+IF(A72=X64,AA64,0)+IF(A72=X65,AA65,0)+IF(A72=X66,AA66,0)+IF(A72=X67,AA67,0)</f>
        <v>0</v>
      </c>
      <c r="E72" s="43">
        <f>IF(A72=X6,AC6,0)+IF(A72=X7,AC7,0)+IF(A72=X8,AC8,0)+IF(A72=X9,AC9,0)+IF(A72=X10,AC10,0)+IF(A72=X11,AC11,0)+IF(A72=X12,AC12,0)+IF(A72=X13,AC13,0)+IF(A72=X14,AC14,0)+IF(A72=X15,AC15,0)+IF(A72=X16,AC16,0)+IF(A72=X17,AC17,0)+IF(A72=X18,AC18,0)+IF(A72=X19,AC19,0)+IF(A72=X20,AC20,0)+IF(A72=X21,AC21,0)+IF(A72=X22,AC22,0)+IF(A72=X23,AC23,0)+IF(A72=X24,AC24,0)+IF(A72=X25,AC25,0)+IF(A72=X27,AC27,0)+IF(A72=X28,AC28,0)+IF(A72=X29,AC29,0)+IF(A72=X30,AC30,0)+IF(A72=X31,AC31,0)+IF(A72=X32,AC32,0)+IF(A72=X33,AC33,0)+IF(A72=X34,AC34,0)+IF(A72=X35,AC35,0)+IF(A72=X36,AC36,0)+F72</f>
        <v>0</v>
      </c>
      <c r="F72" s="43">
        <f>IF(A72=X37,AC37,0)+IF(A72=X38,AC38,0)+IF(A72=X39,AC39,0)+IF(A72=X40,AC40,0)+IF(A72=X41,AC41,0)+IF(A72=X42,AC42,0)+IF(A72=X43,AC43,0)+IF(A72=X44,AC44,0)+IF(A72=X45,AC45,0)+IF(A72=X46,AC46,0)+IF(A72=X48,AC48,0)+IF(A72=X49,AC49,0)+IF(A72=X50,AC50,0)+IF(A72=X51,AC51,0)+IF(A72=X52,AC52,0)+IF(A72=X53,AC53,0)+IF(A72=X54,AC54,0)+IF(A72=X55,AC55,0)+IF(A72=X56,AC56,0)+IF(A72=X57,AC57,0)+IF(A72=X58,AC58,0)+IF(A72=X59,AC59,0)+IF(A72=X60,AC60,0)+IF(A72=X61,AC61,0)+IF(A72=X62,AC62,0)+IF(A72=X63,AC63,0)+IF(A72=X64,AC64,0)+IF(A72=X65,AC65,0)+IF(A72=X66,AC66,0)+IF(A72=X67,AC67,0)</f>
        <v>0</v>
      </c>
      <c r="G72" s="43">
        <f>IF(A72=X6,AH6,0)+IF(A72=X7,AH7,0)+IF(A72=X8,AH8,0)+IF(A72=X9,AH9,0)+IF(A72=X10,AH10,0)+IF(A72=X11,AH11,0)+IF(A72=X12,AH12,0)+IF(A72=X13,AH13,0)+IF(A72=X14,AH14,0)+IF(A72=X15,AH15,0)+IF(A72=X16,AH16,0)+IF(A72=X17,AH17,0)+IF(A72=X18,AH18,0)+IF(A72=X19,AH19,0)+IF(A72=X20,AH20,0)+IF(A72=X21,AH21,0)+IF(A72=X22,AH22,0)+IF(A72=X23,AH23,0)+IF(A72=X24,AH24,0)+IF(A72=X25,AH25,0)+IF(A72=X27,AH27,0)+IF(A72=X28,AH28,0)+IF(A72=X29,AH29,0)+IF(A72=X30,AH30,0)+IF(A72=X31,AH31,0)+IF(A72=X32,AH32,0)+IF(A72=X33,AH33,0)+IF(A72=X34,AH34,0)+IF(A72=X35,AH35,0)+IF(A72=X36,AH36,0)+H72</f>
        <v>0</v>
      </c>
      <c r="H72" s="43">
        <f>IF(A72=X37,AH37,0)+IF(A72=X38,AH38,0)+IF(A72=X39,AH39,0)+IF(A72=X40,AH40,0)+IF(A72=X41,AH41,0)+IF(A72=X42,AH42,0)+IF(A72=X43,AH43,0)+IF(A72=X44,AH44,0)+IF(A72=X45,AH45,0)+IF(A72=X46,AH46,0)+IF(A72=X48,AH48,0)+IF(A72=X49,AH49,0)+IF(A72=X50,AH50,0)+IF(A72=X51,AH51,0)+IF(A72=X52,AH52,0)+IF(A72=X53,AH53,0)+IF(A72=X54,AH54,0)+IF(A72=X55,AH55,0)+IF(A72=X56,AH56,0)+IF(A72=X57,AH57,0)+IF(A72=X58,AH58,0)+IF(A72=X59,AH59,0)+IF(A72=X60,AH60,0)+IF(A72=X61,AH61,0)+IF(A72=X62,AH62,0)+IF(A72=X63,AH63,0)+IF(A72=X64,AH64,0)+IF(A72=X65,AH65,0)+IF(A72=X66,AH66,0)+IF(A72=X67,AH67,0)</f>
        <v>0</v>
      </c>
      <c r="I72" s="43">
        <f>IF(B72=X6,AA6,0)+IF(B72=X7,AA7,0)+IF(B72=X8,AA8,0)+IF(B72=X9,AA9,0)+IF(B72=X10,AA10,0)+IF(B72=X11,AA11,0)+IF(B72=X12,AA12,0)+IF(B72=X13,AA13,0)+IF(B72=X14,AA14,0)+IF(B72=X15,AA15,0)+IF(B72=X16,AA16,0)+IF(B72=X17,AA17,0)+IF(B72=X18,AA18,0)+IF(B72=X19,AA19,0)+IF(B72=X20,AA20,0)+IF(B72=X21,AA21,0)+IF(B72=X22,AA22,0)+IF(B72=X23,AA23,0)+IF(B72=X24,AA24,0)+IF(B72=X25,AA25,0)+IF(B72=X27,AA27,0)+IF(B72=X28,AA28,0)+IF(B72=X29,AA29,0)+IF(B72=X30,AA30,0)+IF(B72=X31,AA31,0)+IF(B72=X32,AA32,0)+IF(B72=X33,AA33,0)+IF(B72=X34,AA34,0)+IF(B72=X35,AA35,0)+IF(B72=X36,AA36,0)+J72</f>
        <v>0</v>
      </c>
      <c r="J72" s="43">
        <f>IF(B72=X37,AA37,0)+IF(B72=X38,AA38,0)+IF(B72=X39,AA39,0)+IF(B72=X40,AA40,0)+IF(B72=X41,AA41,0)+IF(B72=X42,AA42,0)+IF(B72=X43,AA43,0)+IF(B72=X44,AA44,0)+IF(B72=X45,AA45,0)+IF(B72=X46,AA46,0)+IF(B72=X48,AA48,0)+IF(B72=X49,AA49,0)+IF(B72=X50,AA50,0)+IF(B72=X51,AA51,0)+IF(B72=X52,AA52,0)+IF(B72=X53,AA53,0)+IF(B72=X54,AA54,0)+IF(B72=X55,AA55,0)+IF(B72=X56,AA56,0)+IF(B72=X57,AA57,0)+IF(B72=X58,AA58,0)+IF(B72=X59,AA59,0)+IF(B72=X60,AA60,0)+IF(B72=X61,AA61,0)+IF(B72=X62,AA62,0)+IF(B72=X63,AA63,0)+IF(B72=X64,AA64,0)+IF(B72=X65,AA65,0)+IF(B72=X66,AA66,0)+IF(B72=X67,AA67,0)</f>
        <v>0</v>
      </c>
      <c r="K72" s="43">
        <f>IF(B72=X6,AC6,0)+IF(B72=X7,AC7,0)+IF(B72=X8,AC8,0)+IF(B72=X9,AC9,0)+IF(B72=X10,AC10,0)+IF(B72=X11,AC11,0)+IF(B72=X12,AC12,0)+IF(B72=X13,AC13,0)+IF(B72=X14,AC14,0)+IF(B72=X15,AC15,0)+IF(B72=X16,AC16,0)+IF(B72=X17,AC17,0)+IF(B72=X18,AC18,0)+IF(B72=X19,AC19,0)+IF(B72=X20,AC20,0)+IF(B72=X21,AC21,0)+IF(B72=X22,AC22,0)+IF(B72=X23,AC23,0)+IF(B72=X24,AC24,0)+IF(B72=X25,AC25,0)+IF(B72=X27,AC27,0)+IF(B72=X28,AC28,0)+IF(B72=X29,AC29,0)+IF(B72=X30,AC30,0)+IF(B72=X31,AC31,0)+IF(B72=X32,AC32,0)+IF(B72=X33,AC33,0)+IF(B72=X34,AC34,0)+IF(B72=X35,AC35,0)+IF(B72=X36,AC36,0)+L72</f>
        <v>0</v>
      </c>
      <c r="L72" s="43">
        <f>IF(B72=X37,AC37,0)+IF(B72=X38,AC38,0)+IF(B72=X39,AC39,0)+IF(B72=X40,AC40,0)+IF(B72=X41,AC41,0)+IF(B72=X42,AC42,0)+IF(B72=X43,AC43,0)+IF(B72=X44,AC44,0)+IF(B72=X45,AC45,0)+IF(B72=X46,AC46,0)+IF(B72=X48,AC48,0)+IF(B72=X49,AC49,0)+IF(B72=X50,AC50,0)+IF(B72=X51,AC51,0)+IF(B72=X52,AC52,0)+IF(B72=X53,AC53,0)+IF(B72=X54,AC54,0)+IF(B72=X55,AC55,0)+IF(B72=X56,AC56,0)+IF(B72=X57,AC57,0)+IF(B72=X58,AC58,0)+IF(B72=X59,AC59,0)+IF(B72=X60,AC60,0)+IF(B72=X61,AC61,0)+IF(B72=X62,AC62,0)+IF(B72=X63,AC63,0)+IF(B72=X64,AC64,0)+IF(B72=X65,AC65,0)+IF(B72=X66,AC66,0)+IF(B72=X67,AC67,0)</f>
        <v>0</v>
      </c>
      <c r="M72" s="43">
        <f>IF(B72=X6,AH6,0)+IF(B72=X7,AH7,0)+IF(B72=X8,AH8,0)+IF(B72=X9,AH9,0)+IF(B72=X10,AH10,0)+IF(B72=X11,AH11,0)+IF(B72=X12,AH12,0)+IF(B72=X13,AH13,0)+IF(B72=X14,AH14,0)+IF(B72=X15,AH15,0)+IF(B72=X16,AH16,0)+IF(B72=X17,AH17,0)+IF(B72=X18,AH18,0)+IF(B72=X19,AH19,0)+IF(B72=X20,AH20,0)+IF(B72=X21,AH21,0)+IF(B72=X22,AH22,0)+IF(B72=X23,AH23,0)+IF(B72=X24,AH24,0)+IF(B72=X25,AH25,0)+IF(B72=X27,AH27,0)+IF(B72=X28,AH28,0)+IF(B72=X29,AH29,0)+IF(B72=X30,AH30,0)+IF(B72=X31,AH31,0)+IF(B72=X32,AH32,0)+IF(B72=X33,AH33,0)+IF(B72=X34,AH34,0)+IF(B72=X35,AH35,0)+IF(B72=X36,AH36,0)+N72</f>
        <v>0</v>
      </c>
      <c r="N72" s="43">
        <f>IF(B72=X37,AH37,0)+IF(B72=X38,AH38,0)+IF(B72=X39,AH39,0)+IF(B72=X40,AH40,0)+IF(B72=X41,AH41,0)+IF(B72=X42,AH42,0)+IF(B72=X43,AH43,0)+IF(B72=X44,AH44,0)+IF(B72=X45,AH45,0)+IF(B72=X46,AH46,0)+IF(B72=X48,AH48,0)+IF(B72=X49,AH49,0)+IF(B72=X50,AH50,0)+IF(B72=X51,AH51,0)+IF(B72=X52,AH52,0)+IF(B72=X53,AH53,0)+IF(B72=X54,AH54,0)+IF(B72=X55,AH55,0)+IF(B72=X56,AH56,0)+IF(B72=X57,AH57,0)+IF(B72=X58,AH58,0)+IF(B72=X59,AH59,0)+IF(B72=X60,AH60,0)+IF(B72=X61,AH61,0)+IF(B72=X62,AH62,0)+IF(B72=X63,AH63,0)+IF(B72=X64,AH64,0)+IF(B72=X65,AH65,0)+IF(B72=X66,AH66,0)+IF(B72=X67,AH67,0)</f>
        <v>0</v>
      </c>
      <c r="O72" s="33">
        <f>[2]DB!O72</f>
        <v>6</v>
      </c>
      <c r="P72" s="33">
        <f>[2]DB!P72</f>
        <v>4</v>
      </c>
      <c r="Q72" s="33" t="str">
        <f>[2]DB!Q72</f>
        <v>Canary</v>
      </c>
      <c r="R72" s="33" t="str">
        <f>[2]DB!R72</f>
        <v/>
      </c>
      <c r="S72" s="33" t="str">
        <f>[2]DB!T72</f>
        <v/>
      </c>
      <c r="T72" s="33" t="str">
        <f>[2]DB!V72</f>
        <v>Canary</v>
      </c>
      <c r="U72" s="43" t="str">
        <f>IF(AND(C72=0,E72=0,I72=0,K72=0),IF(T72="",IF(G72=0,IF(A72=X6,AS6,0)+IF(A72=X7,AS7,0)+IF(A72=X8,AS8,0)+IF(A72=X9,AS9,0)+IF(A72=X10,AS10,0)+IF(A72=X11,AS11,0)+IF(A72=X12,AS12,0)+IF(A72=X13,AS13,0)+IF(A72=X14,AS14,0)+IF(A72=X15,AS15,0)+IF(A72=X16,AS16,0)+IF(A72=X17,AS17,0)+IF(A72=X18,AS18,0)+IF(A72=X19,AS19,0)+IF(A72=X20,AS20,0)+IF(A72=X21,AS21,0)+IF(A72=X22,AS22,0)+IF(A72=X23,AS23,0)+IF(A72=X24,AS24,0)+IF(A72=X25,AS25,0)+IF(A72=X27,AS27,0)+IF(A72=X28,AS28,0)+IF(A72=X29,AS29,0)+IF(A72=X30,AS30,0)+IF(A72=X31,AS31,0)+IF(A72=X32,AS32,0)+IF(A72=X33,AS33,0)+IF(A72=X34,AS34,0)+IF(A72=X35,AS35,0)+IF(A72=X36,AS36,0)+V72,0),""),"")</f>
        <v/>
      </c>
      <c r="V72" s="43" t="str">
        <f>IF(AND(C72=0,E72=0,I72=0,K72=0),IF(T72="",IF(G72=0,IF(A72=X37,AS37,0)+IF(A72=X38,AS38,0)+IF(A72=X39,AS39,0)+IF(A72=X40,AS40,0)+IF(A72=X41,AS41,0)+IF(A72=X42,AS42,0)+IF(A72=X43,AS43,0)+IF(A72=X44,AS44,0)+IF(A72=X45,AS45,0)+IF(A72=X46,AS46,0)+IF(A72=X48,AS48,0)+IF(A72=X49,AS49,0)+IF(A72=X50,AS50,0)+IF(A72=X51,AS51,0)+IF(A72=X52,AS52,0)+IF(A72=X53,AS53,0)+IF(A72=X54,AS54,0)+IF(A72=X55,AS55,0)+IF(A72=X56,AS56,0)+IF(A72=X57,AS57,0)+IF(A72=X58,AS58,0)+IF(A72=X59,AS59,0)+IF(A72=X60,AS60,0)+IF(A72=X61,AS61,0)+IF(A72=X62,AS62,0)+IF(A72=X63,AS63,0)+IF(A72=X64,AS64,0)+IF(A72=X65,AS65,0)+IF(A72=X66,AS66,0)+IF(A72=X67,AS67,0),0),""),"")</f>
        <v/>
      </c>
      <c r="W72" s="43" t="str">
        <f>IF(AND(C72=0,E72=0,I72=0,K72=0),IF(T72="",IF(M72=0,IF(B72=X6,AS6,0)+IF(B72=X7,AS7,0)+IF(B72=X8,AS8,0)+IF(B72=X9,AS9,0)+IF(B72=X10,AS10,0)+IF(B72=X11,AS11,0)+IF(B72=X12,AS12,0)+IF(B72=X13,AS13,0)+IF(B72=X14,AS14,0)+IF(B72=X15,AS15,0)+IF(B72=X16,AS16,0)+IF(B72=X17,AS17,0)+IF(B72=X18,AS18,0)+IF(B72=X19,AS19,0)+IF(B72=X20,AS20,0)+IF(B72=X21,AS21,0)+IF(B72=X22,AS22,0)+IF(B72=X23,AS23,0)+IF(B72=X24,AS24,0)+IF(B72=X25,AS25,0)+IF(B72=X27,AS27,0)+IF(B72=X28,AS28,0)+IF(B72=X29,AS29,0)+IF(B72=X30,AS30,0)+IF(B72=X31,AS31,0)+IF(B72=X32,AS32,0)+IF(B72=X33,AS33,0)+IF(B72=X34,AS34,0)+IF(B72=X35,AS35,0)+IF(B72=X36,AS36,0)+X72,0),""),"")</f>
        <v/>
      </c>
      <c r="X72" s="43" t="str">
        <f>IF(AND(C72=0,E72=0,I72=0,K72=0),IF(T72="",IF(M72=0,IF(B72=X37,AS37,0)+IF(B72=X38,AS38,0)+IF(B72=X39,AS39,0)+IF(B72=X40,AS40,0)+IF(B72=X41,AS41,0)+IF(B72=X42,AS42,0)+IF(B72=X43,AS43,0)+IF(B72=X44,AS44,0)+IF(B72=X45,AS45,0)+IF(B72=X46,AS46,0)+IF(B72=X48,AS48,0)+IF(B72=X49,AS49,0)+IF(B72=X50,AS50,0)+IF(B72=X51,AS51,0)+IF(B72=X52,AS52,0)+IF(B72=X53,AS53,0)+IF(B72=X54,AS54,0)+IF(B72=X55,AS55,0)+IF(B72=X56,AS56,0)+IF(B72=X57,AS57,0)+IF(B72=X58,AS58,0)+IF(B72=X59,AS59,0)+IF(B72=X60,AS60,0)+IF(B72=X61,AS61,0)+IF(B72=X62,AS62,0)+IF(B72=X63,AS63,0)+IF(B72=X64,AS64,0)+IF(B72=X65,AS65,0)+IF(B72=X66,AS66,0)+IF(B72=X67,AS67,0),0),""),"")</f>
        <v/>
      </c>
      <c r="Y72" s="44" t="str">
        <f t="shared" ref="Y72:Y99" si="21">IF(T72="",IF(OR(I72=1,K72=1),A72,IF(AND(OR(C72=1,E72=1),I72=0,K72=0),B72,IF(U72&gt;W72,A72,IF(U72&lt;W72,B72,"")))),T72)</f>
        <v>Canary</v>
      </c>
    </row>
    <row r="73" spans="1:71" x14ac:dyDescent="0.15">
      <c r="A73" s="43" t="str">
        <f>[2]DB!A73</f>
        <v>Anderup</v>
      </c>
      <c r="B73" s="43" t="str">
        <f>[2]DB!B73</f>
        <v>United</v>
      </c>
      <c r="C73" s="43">
        <f>IF(A73=X6,AA6,0)+IF(A73=X7,AA7,0)+IF(A73=X8,AA8,0)+IF(A73=X9,AA9,0)+IF(A73=X10,AA10,0)+IF(A73=X11,AA11,0)+IF(A73=X12,AA12,0)+IF(A73=X13,AA13,0)+IF(A73=X14,AA14,0)+IF(A73=X15,AA15,0)+IF(A73=X16,AA16,0)+IF(A73=X17,AA17,0)+IF(A73=X18,AA18,0)+IF(A73=X19,AA19,0)+IF(A73=X20,AA20,0)+IF(A73=X21,AA21,0)+IF(A73=X22,AA22,0)+IF(A73=X23,AA23,0)+IF(A73=X24,AA24,0)+IF(A73=X25,AA25,0)+IF(A73=X27,AA27,0)+IF(A73=X28,AA28,0)+IF(A73=X29,AA29,0)+IF(A73=X30,AA30,0)+IF(A73=X31,AA31,0)+IF(A73=X32,AA32,0)+IF(A73=X33,AA33,0)+IF(A73=X34,AA34,0)+IF(A73=X35,AA35,0)+IF(A73=X36,AA36,0)+D73</f>
        <v>0</v>
      </c>
      <c r="D73" s="43">
        <f>IF(A73=X37,AA37,0)+IF(A73=X38,AA38,0)+IF(A73=X39,AA39,0)+IF(A73=X40,AA40,0)+IF(A73=X41,AA41,0)+IF(A73=X42,AA42,0)+IF(A73=X43,AA43,0)+IF(A73=X44,AA44,0)+IF(A73=X45,AA45,0)+IF(A73=X46,AA46,0)+IF(A73=X48,AA48,0)+IF(A73=X49,AA49,0)+IF(A73=X50,AA50,0)+IF(A73=X51,AA51,0)+IF(A73=X52,AA52,0)+IF(A73=X53,AA53,0)+IF(A73=X54,AA54,0)+IF(A73=X55,AA55,0)+IF(A73=X56,AA56,0)+IF(A73=X57,AA57,0)+IF(A73=X58,AA58,0)+IF(A73=X59,AA59,0)+IF(A73=X60,AA60,0)+IF(A73=X61,AA61,0)+IF(A73=X62,AA62,0)+IF(A73=X63,AA63,0)+IF(A73=X64,AA64,0)+IF(A73=X65,AA65,0)+IF(A73=X66,AA66,0)+IF(A73=X67,AA67,0)</f>
        <v>0</v>
      </c>
      <c r="E73" s="43">
        <f>IF(A73=X6,AC6,0)+IF(A73=X7,AC7,0)+IF(A73=X8,AC8,0)+IF(A73=X9,AC9,0)+IF(A73=X10,AC10,0)+IF(A73=X11,AC11,0)+IF(A73=X12,AC12,0)+IF(A73=X13,AC13,0)+IF(A73=X14,AC14,0)+IF(A73=X15,AC15,0)+IF(A73=X16,AC16,0)+IF(A73=X17,AC17,0)+IF(A73=X18,AC18,0)+IF(A73=X19,AC19,0)+IF(A73=X20,AC20,0)+IF(A73=X21,AC21,0)+IF(A73=X22,AC22,0)+IF(A73=X23,AC23,0)+IF(A73=X24,AC24,0)+IF(A73=X25,AC25,0)+IF(A73=X27,AC27,0)+IF(A73=X28,AC28,0)+IF(A73=X29,AC29,0)+IF(A73=X30,AC30,0)+IF(A73=X31,AC31,0)+IF(A73=X32,AC32,0)+IF(A73=X33,AC33,0)+IF(A73=X34,AC34,0)+IF(A73=X35,AC35,0)+IF(A73=X36,AC36,0)+F73</f>
        <v>0</v>
      </c>
      <c r="F73" s="43">
        <f>IF(A73=X37,AC37,0)+IF(A73=X38,AC38,0)+IF(A73=X39,AC39,0)+IF(A73=X40,AC40,0)+IF(A73=X41,AC41,0)+IF(A73=X42,AC42,0)+IF(A73=X43,AC43,0)+IF(A73=X44,AC44,0)+IF(A73=X45,AC45,0)+IF(A73=X46,AC46,0)+IF(A73=X48,AC48,0)+IF(A73=X49,AC49,0)+IF(A73=X50,AC50,0)+IF(A73=X51,AC51,0)+IF(A73=X52,AC52,0)+IF(A73=X53,AC53,0)+IF(A73=X54,AC54,0)+IF(A73=X55,AC55,0)+IF(A73=X56,AC56,0)+IF(A73=X57,AC57,0)+IF(A73=X58,AC58,0)+IF(A73=X59,AC59,0)+IF(A73=X60,AC60,0)+IF(A73=X61,AC61,0)+IF(A73=X62,AC62,0)+IF(A73=X63,AC63,0)+IF(A73=X64,AC64,0)+IF(A73=X65,AC65,0)+IF(A73=X66,AC66,0)+IF(A73=X67,AC67,0)</f>
        <v>0</v>
      </c>
      <c r="G73" s="43">
        <f>IF(A73=X6,AH6,0)+IF(A73=X7,AH7,0)+IF(A73=X8,AH8,0)+IF(A73=X9,AH9,0)+IF(A73=X10,AH10,0)+IF(A73=X11,AH11,0)+IF(A73=X12,AH12,0)+IF(A73=X13,AH13,0)+IF(A73=X14,AH14,0)+IF(A73=X15,AH15,0)+IF(A73=X16,AH16,0)+IF(A73=X17,AH17,0)+IF(A73=X18,AH18,0)+IF(A73=X19,AH19,0)+IF(A73=X20,AH20,0)+IF(A73=X21,AH21,0)+IF(A73=X22,AH22,0)+IF(A73=X23,AH23,0)+IF(A73=X24,AH24,0)+IF(A73=X25,AH25,0)+IF(A73=X27,AH27,0)+IF(A73=X28,AH28,0)+IF(A73=X29,AH29,0)+IF(A73=X30,AH30,0)+IF(A73=X31,AH31,0)+IF(A73=X32,AH32,0)+IF(A73=X33,AH33,0)+IF(A73=X34,AH34,0)+IF(A73=X35,AH35,0)+IF(A73=X36,AH36,0)+H73</f>
        <v>0</v>
      </c>
      <c r="H73" s="43">
        <f>IF(A73=X37,AH37,0)+IF(A73=X38,AH38,0)+IF(A73=X39,AH39,0)+IF(A73=X40,AH40,0)+IF(A73=X41,AH41,0)+IF(A73=X42,AH42,0)+IF(A73=X43,AH43,0)+IF(A73=X44,AH44,0)+IF(A73=X45,AH45,0)+IF(A73=X46,AH46,0)+IF(A73=X48,AH48,0)+IF(A73=X49,AH49,0)+IF(A73=X50,AH50,0)+IF(A73=X51,AH51,0)+IF(A73=X52,AH52,0)+IF(A73=X53,AH53,0)+IF(A73=X54,AH54,0)+IF(A73=X55,AH55,0)+IF(A73=X56,AH56,0)+IF(A73=X57,AH57,0)+IF(A73=X58,AH58,0)+IF(A73=X59,AH59,0)+IF(A73=X60,AH60,0)+IF(A73=X61,AH61,0)+IF(A73=X62,AH62,0)+IF(A73=X63,AH63,0)+IF(A73=X64,AH64,0)+IF(A73=X65,AH65,0)+IF(A73=X66,AH66,0)+IF(A73=X67,AH67,0)</f>
        <v>0</v>
      </c>
      <c r="I73" s="43">
        <f>IF(B73=X6,AA6,0)+IF(B73=X7,AA7,0)+IF(B73=X8,AA8,0)+IF(B73=X9,AA9,0)+IF(B73=X10,AA10,0)+IF(B73=X11,AA11,0)+IF(B73=X12,AA12,0)+IF(B73=X13,AA13,0)+IF(B73=X14,AA14,0)+IF(B73=X15,AA15,0)+IF(B73=X16,AA16,0)+IF(B73=X17,AA17,0)+IF(B73=X18,AA18,0)+IF(B73=X19,AA19,0)+IF(B73=X20,AA20,0)+IF(B73=X21,AA21,0)+IF(B73=X22,AA22,0)+IF(B73=X23,AA23,0)+IF(B73=X24,AA24,0)+IF(B73=X25,AA25,0)+IF(B73=X27,AA27,0)+IF(B73=X28,AA28,0)+IF(B73=X29,AA29,0)+IF(B73=X30,AA30,0)+IF(B73=X31,AA31,0)+IF(B73=X32,AA32,0)+IF(B73=X33,AA33,0)+IF(B73=X34,AA34,0)+IF(B73=X35,AA35,0)+IF(B73=X36,AA36,0)+J73</f>
        <v>0</v>
      </c>
      <c r="J73" s="43">
        <f>IF(B73=X37,AA37,0)+IF(B73=X38,AA38,0)+IF(B73=X39,AA39,0)+IF(B73=X40,AA40,0)+IF(B73=X41,AA41,0)+IF(B73=X42,AA42,0)+IF(B73=X43,AA43,0)+IF(B73=X44,AA44,0)+IF(B73=X45,AA45,0)+IF(B73=X46,AA46,0)+IF(B73=X48,AA48,0)+IF(B73=X49,AA49,0)+IF(B73=X50,AA50,0)+IF(B73=X51,AA51,0)+IF(B73=X52,AA52,0)+IF(B73=X53,AA53,0)+IF(B73=X54,AA54,0)+IF(B73=X55,AA55,0)+IF(B73=X56,AA56,0)+IF(B73=X57,AA57,0)+IF(B73=X58,AA58,0)+IF(B73=X59,AA59,0)+IF(B73=X60,AA60,0)+IF(B73=X61,AA61,0)+IF(B73=X62,AA62,0)+IF(B73=X63,AA63,0)+IF(B73=X64,AA64,0)+IF(B73=X65,AA65,0)+IF(B73=X66,AA66,0)+IF(B73=X67,AA67,0)</f>
        <v>0</v>
      </c>
      <c r="K73" s="43">
        <f>IF(B73=X6,AC6,0)+IF(B73=X7,AC7,0)+IF(B73=X8,AC8,0)+IF(B73=X9,AC9,0)+IF(B73=X10,AC10,0)+IF(B73=X11,AC11,0)+IF(B73=X12,AC12,0)+IF(B73=X13,AC13,0)+IF(B73=X14,AC14,0)+IF(B73=X15,AC15,0)+IF(B73=X16,AC16,0)+IF(B73=X17,AC17,0)+IF(B73=X18,AC18,0)+IF(B73=X19,AC19,0)+IF(B73=X20,AC20,0)+IF(B73=X21,AC21,0)+IF(B73=X22,AC22,0)+IF(B73=X23,AC23,0)+IF(B73=X24,AC24,0)+IF(B73=X25,AC25,0)+IF(B73=X27,AC27,0)+IF(B73=X28,AC28,0)+IF(B73=X29,AC29,0)+IF(B73=X30,AC30,0)+IF(B73=X31,AC31,0)+IF(B73=X32,AC32,0)+IF(B73=X33,AC33,0)+IF(B73=X34,AC34,0)+IF(B73=X35,AC35,0)+IF(B73=X36,AC36,0)+L73</f>
        <v>0</v>
      </c>
      <c r="L73" s="43">
        <f>IF(B73=X37,AC37,0)+IF(B73=X38,AC38,0)+IF(B73=X39,AC39,0)+IF(B73=X40,AC40,0)+IF(B73=X41,AC41,0)+IF(B73=X42,AC42,0)+IF(B73=X43,AC43,0)+IF(B73=X44,AC44,0)+IF(B73=X45,AC45,0)+IF(B73=X46,AC46,0)+IF(B73=X48,AC48,0)+IF(B73=X49,AC49,0)+IF(B73=X50,AC50,0)+IF(B73=X51,AC51,0)+IF(B73=X52,AC52,0)+IF(B73=X53,AC53,0)+IF(B73=X54,AC54,0)+IF(B73=X55,AC55,0)+IF(B73=X56,AC56,0)+IF(B73=X57,AC57,0)+IF(B73=X58,AC58,0)+IF(B73=X59,AC59,0)+IF(B73=X60,AC60,0)+IF(B73=X61,AC61,0)+IF(B73=X62,AC62,0)+IF(B73=X63,AC63,0)+IF(B73=X64,AC64,0)+IF(B73=X65,AC65,0)+IF(B73=X66,AC66,0)+IF(B73=X67,AC67,0)</f>
        <v>0</v>
      </c>
      <c r="M73" s="43">
        <f>IF(B73=X6,AH6,0)+IF(B73=X7,AH7,0)+IF(B73=X8,AH8,0)+IF(B73=X9,AH9,0)+IF(B73=X10,AH10,0)+IF(B73=X11,AH11,0)+IF(B73=X12,AH12,0)+IF(B73=X13,AH13,0)+IF(B73=X14,AH14,0)+IF(B73=X15,AH15,0)+IF(B73=X16,AH16,0)+IF(B73=X17,AH17,0)+IF(B73=X18,AH18,0)+IF(B73=X19,AH19,0)+IF(B73=X20,AH20,0)+IF(B73=X21,AH21,0)+IF(B73=X22,AH22,0)+IF(B73=X23,AH23,0)+IF(B73=X24,AH24,0)+IF(B73=X25,AH25,0)+IF(B73=X27,AH27,0)+IF(B73=X28,AH28,0)+IF(B73=X29,AH29,0)+IF(B73=X30,AH30,0)+IF(B73=X31,AH31,0)+IF(B73=X32,AH32,0)+IF(B73=X33,AH33,0)+IF(B73=X34,AH34,0)+IF(B73=X35,AH35,0)+IF(B73=X36,AH36,0)+N73</f>
        <v>0</v>
      </c>
      <c r="N73" s="43">
        <f>IF(B73=X37,AH37,0)+IF(B73=X38,AH38,0)+IF(B73=X39,AH39,0)+IF(B73=X40,AH40,0)+IF(B73=X41,AH41,0)+IF(B73=X42,AH42,0)+IF(B73=X43,AH43,0)+IF(B73=X44,AH44,0)+IF(B73=X45,AH45,0)+IF(B73=X46,AH46,0)+IF(B73=X48,AH48,0)+IF(B73=X49,AH49,0)+IF(B73=X50,AH50,0)+IF(B73=X51,AH51,0)+IF(B73=X52,AH52,0)+IF(B73=X53,AH53,0)+IF(B73=X54,AH54,0)+IF(B73=X55,AH55,0)+IF(B73=X56,AH56,0)+IF(B73=X57,AH57,0)+IF(B73=X58,AH58,0)+IF(B73=X59,AH59,0)+IF(B73=X60,AH60,0)+IF(B73=X61,AH61,0)+IF(B73=X62,AH62,0)+IF(B73=X63,AH63,0)+IF(B73=X64,AH64,0)+IF(B73=X65,AH65,0)+IF(B73=X66,AH66,0)+IF(B73=X67,AH67,0)</f>
        <v>0</v>
      </c>
      <c r="O73" s="33">
        <f>[2]DB!O73</f>
        <v>6</v>
      </c>
      <c r="P73" s="33">
        <f>[2]DB!P73</f>
        <v>8</v>
      </c>
      <c r="Q73" s="33" t="str">
        <f>[2]DB!Q73</f>
        <v>United</v>
      </c>
      <c r="R73" s="33" t="str">
        <f>[2]DB!R73</f>
        <v/>
      </c>
      <c r="S73" s="33" t="str">
        <f>[2]DB!T73</f>
        <v/>
      </c>
      <c r="T73" s="33" t="str">
        <f>[2]DB!V73</f>
        <v>United</v>
      </c>
      <c r="U73" s="43" t="str">
        <f>IF(AND(C73=0,E73=0,I73=0,K73=0),IF(T73="",IF(G73=0,IF(A73=X6,AS6,0)+IF(A73=X7,AS7,0)+IF(A73=X8,AS8,0)+IF(A73=X9,AS9,0)+IF(A73=X10,AS10,0)+IF(A73=X11,AS11,0)+IF(A73=X12,AS12,0)+IF(A73=X13,AS13,0)+IF(A73=X14,AS14,0)+IF(A73=X15,AS15,0)+IF(A73=X16,AS16,0)+IF(A73=X17,AS17,0)+IF(A73=X18,AS18,0)+IF(A73=X19,AS19,0)+IF(A73=X20,AS20,0)+IF(A73=X21,AS21,0)+IF(A73=X22,AS22,0)+IF(A73=X23,AS23,0)+IF(A73=X24,AS24,0)+IF(A73=X25,AS25,0)+IF(A73=X27,AS27,0)+IF(A73=X28,AS28,0)+IF(A73=X29,AS29,0)+IF(A73=X30,AS30,0)+IF(A73=X31,AS31,0)+IF(A73=X32,AS32,0)+IF(A73=X33,AS33,0)+IF(A73=X34,AS34,0)+IF(A73=X35,AS35,0)+IF(A73=X36,AS36,0)+V73,0),""),"")</f>
        <v/>
      </c>
      <c r="V73" s="43" t="str">
        <f>IF(AND(C73=0,E73=0,I73=0,K73=0),IF(T73="",IF(G73=0,IF(A73=X37,AS37,0)+IF(A73=X38,AS38,0)+IF(A73=X39,AS39,0)+IF(A73=X40,AS40,0)+IF(A73=X41,AS41,0)+IF(A73=X42,AS42,0)+IF(A73=X43,AS43,0)+IF(A73=X44,AS44,0)+IF(A73=X45,AS45,0)+IF(A73=X46,AS46,0)+IF(A73=X48,AS48,0)+IF(A73=X49,AS49,0)+IF(A73=X50,AS50,0)+IF(A73=X51,AS51,0)+IF(A73=X52,AS52,0)+IF(A73=X53,AS53,0)+IF(A73=X54,AS54,0)+IF(A73=X55,AS55,0)+IF(A73=X56,AS56,0)+IF(A73=X57,AS57,0)+IF(A73=X58,AS58,0)+IF(A73=X59,AS59,0)+IF(A73=X60,AS60,0)+IF(A73=X61,AS61,0)+IF(A73=X62,AS62,0)+IF(A73=X63,AS63,0)+IF(A73=X64,AS64,0)+IF(A73=X65,AS65,0)+IF(A73=X66,AS66,0)+IF(A73=X67,AS67,0),0),""),"")</f>
        <v/>
      </c>
      <c r="W73" s="43" t="str">
        <f>IF(AND(C73=0,E73=0,I73=0,K73=0),IF(T73="",IF(M73=0,IF(B73=X6,AS6,0)+IF(B73=X7,AS7,0)+IF(B73=X8,AS8,0)+IF(B73=X9,AS9,0)+IF(B73=X10,AS10,0)+IF(B73=X11,AS11,0)+IF(B73=X12,AS12,0)+IF(B73=X13,AS13,0)+IF(B73=X14,AS14,0)+IF(B73=X15,AS15,0)+IF(B73=X16,AS16,0)+IF(B73=X17,AS17,0)+IF(B73=X18,AS18,0)+IF(B73=X19,AS19,0)+IF(B73=X20,AS20,0)+IF(B73=X21,AS21,0)+IF(B73=X22,AS22,0)+IF(B73=X23,AS23,0)+IF(B73=X24,AS24,0)+IF(B73=X25,AS25,0)+IF(B73=X27,AS27,0)+IF(B73=X28,AS28,0)+IF(B73=X29,AS29,0)+IF(B73=X30,AS30,0)+IF(B73=X31,AS31,0)+IF(B73=X32,AS32,0)+IF(B73=X33,AS33,0)+IF(B73=X34,AS34,0)+IF(B73=X35,AS35,0)+IF(B73=X36,AS36,0)+X73,0),""),"")</f>
        <v/>
      </c>
      <c r="X73" s="43" t="str">
        <f>IF(AND(C73=0,E73=0,I73=0,K73=0),IF(T73="",IF(M73=0,IF(B73=X37,AS37,0)+IF(B73=X38,AS38,0)+IF(B73=X39,AS39,0)+IF(B73=X40,AS40,0)+IF(B73=X41,AS41,0)+IF(B73=X42,AS42,0)+IF(B73=X43,AS43,0)+IF(B73=X44,AS44,0)+IF(B73=X45,AS45,0)+IF(B73=X46,AS46,0)+IF(B73=X48,AS48,0)+IF(B73=X49,AS49,0)+IF(B73=X50,AS50,0)+IF(B73=X51,AS51,0)+IF(B73=X52,AS52,0)+IF(B73=X53,AS53,0)+IF(B73=X54,AS54,0)+IF(B73=X55,AS55,0)+IF(B73=X56,AS56,0)+IF(B73=X57,AS57,0)+IF(B73=X58,AS58,0)+IF(B73=X59,AS59,0)+IF(B73=X60,AS60,0)+IF(B73=X61,AS61,0)+IF(B73=X62,AS62,0)+IF(B73=X63,AS63,0)+IF(B73=X64,AS64,0)+IF(B73=X65,AS65,0)+IF(B73=X66,AS66,0)+IF(B73=X67,AS67,0),0),""),"")</f>
        <v/>
      </c>
      <c r="Y73" s="44" t="str">
        <f t="shared" si="21"/>
        <v>United</v>
      </c>
    </row>
    <row r="74" spans="1:71" x14ac:dyDescent="0.15">
      <c r="A74" s="43" t="str">
        <f>[2]DB!A74</f>
        <v>Højgård</v>
      </c>
      <c r="B74" s="43" t="str">
        <f>[2]DB!B74</f>
        <v>Randers</v>
      </c>
      <c r="C74" s="43">
        <f>IF(A74=X6,AA6,0)+IF(A74=X7,AA7,0)+IF(A74=X8,AA8,0)+IF(A74=X9,AA9,0)+IF(A74=X10,AA10,0)+IF(A74=X11,AA11,0)+IF(A74=X12,AA12,0)+IF(A74=X13,AA13,0)+IF(A74=X14,AA14,0)+IF(A74=X15,AA15,0)+IF(A74=X16,AA16,0)+IF(A74=X17,AA17,0)+IF(A74=X18,AA18,0)+IF(A74=X19,AA19,0)+IF(A74=X20,AA20,0)+IF(A74=X21,AA21,0)+IF(A74=X22,AA22,0)+IF(A74=X23,AA23,0)+IF(A74=X24,AA24,0)+IF(A74=X25,AA25,0)+IF(A74=X27,AA27,0)+IF(A74=X28,AA28,0)+IF(A74=X29,AA29,0)+IF(A74=X30,AA30,0)+IF(A74=X31,AA31,0)+IF(A74=X32,AA32,0)+IF(A74=X33,AA33,0)+IF(A74=X34,AA34,0)+IF(A74=X35,AA35,0)+IF(A74=X36,AA36,0)+D74</f>
        <v>0</v>
      </c>
      <c r="D74" s="43">
        <f>IF(A74=X37,AA37,0)+IF(A74=X38,AA38,0)+IF(A74=X39,AA39,0)+IF(A74=X40,AA40,0)+IF(A74=X41,AA41,0)+IF(A74=X42,AA42,0)+IF(A74=X43,AA43,0)+IF(A74=X44,AA44,0)+IF(A74=X45,AA45,0)+IF(A74=X46,AA46,0)+IF(A74=X48,AA48,0)+IF(A74=X49,AA49,0)+IF(A74=X50,AA50,0)+IF(A74=X51,AA51,0)+IF(A74=X52,AA52,0)+IF(A74=X53,AA53,0)+IF(A74=X54,AA54,0)+IF(A74=X55,AA55,0)+IF(A74=X56,AA56,0)+IF(A74=X57,AA57,0)+IF(A74=X58,AA58,0)+IF(A74=X59,AA59,0)+IF(A74=X60,AA60,0)+IF(A74=X61,AA61,0)+IF(A74=X62,AA62,0)+IF(A74=X63,AA63,0)+IF(A74=X64,AA64,0)+IF(A74=X65,AA65,0)+IF(A74=X66,AA66,0)+IF(A74=X67,AA67,0)</f>
        <v>0</v>
      </c>
      <c r="E74" s="43">
        <f>IF(A74=X6,AC6,0)+IF(A74=X7,AC7,0)+IF(A74=X8,AC8,0)+IF(A74=X9,AC9,0)+IF(A74=X10,AC10,0)+IF(A74=X11,AC11,0)+IF(A74=X12,AC12,0)+IF(A74=X13,AC13,0)+IF(A74=X14,AC14,0)+IF(A74=X15,AC15,0)+IF(A74=X16,AC16,0)+IF(A74=X17,AC17,0)+IF(A74=X18,AC18,0)+IF(A74=X19,AC19,0)+IF(A74=X20,AC20,0)+IF(A74=X21,AC21,0)+IF(A74=X22,AC22,0)+IF(A74=X23,AC23,0)+IF(A74=X24,AC24,0)+IF(A74=X25,AC25,0)+IF(A74=X27,AC27,0)+IF(A74=X28,AC28,0)+IF(A74=X29,AC29,0)+IF(A74=X30,AC30,0)+IF(A74=X31,AC31,0)+IF(A74=X32,AC32,0)+IF(A74=X33,AC33,0)+IF(A74=X34,AC34,0)+IF(A74=X35,AC35,0)+IF(A74=X36,AC36,0)+F74</f>
        <v>0</v>
      </c>
      <c r="F74" s="43">
        <f>IF(A74=X37,AC37,0)+IF(A74=X38,AC38,0)+IF(A74=X39,AC39,0)+IF(A74=X40,AC40,0)+IF(A74=X41,AC41,0)+IF(A74=X42,AC42,0)+IF(A74=X43,AC43,0)+IF(A74=X44,AC44,0)+IF(A74=X45,AC45,0)+IF(A74=X46,AC46,0)+IF(A74=X48,AC48,0)+IF(A74=X49,AC49,0)+IF(A74=X50,AC50,0)+IF(A74=X51,AC51,0)+IF(A74=X52,AC52,0)+IF(A74=X53,AC53,0)+IF(A74=X54,AC54,0)+IF(A74=X55,AC55,0)+IF(A74=X56,AC56,0)+IF(A74=X57,AC57,0)+IF(A74=X58,AC58,0)+IF(A74=X59,AC59,0)+IF(A74=X60,AC60,0)+IF(A74=X61,AC61,0)+IF(A74=X62,AC62,0)+IF(A74=X63,AC63,0)+IF(A74=X64,AC64,0)+IF(A74=X65,AC65,0)+IF(A74=X66,AC66,0)+IF(A74=X67,AC67,0)</f>
        <v>0</v>
      </c>
      <c r="G74" s="43">
        <f>IF(A74=X6,AH6,0)+IF(A74=X7,AH7,0)+IF(A74=X8,AH8,0)+IF(A74=X9,AH9,0)+IF(A74=X10,AH10,0)+IF(A74=X11,AH11,0)+IF(A74=X12,AH12,0)+IF(A74=X13,AH13,0)+IF(A74=X14,AH14,0)+IF(A74=X15,AH15,0)+IF(A74=X16,AH16,0)+IF(A74=X17,AH17,0)+IF(A74=X18,AH18,0)+IF(A74=X19,AH19,0)+IF(A74=X20,AH20,0)+IF(A74=X21,AH21,0)+IF(A74=X22,AH22,0)+IF(A74=X23,AH23,0)+IF(A74=X24,AH24,0)+IF(A74=X25,AH25,0)+IF(A74=X27,AH27,0)+IF(A74=X28,AH28,0)+IF(A74=X29,AH29,0)+IF(A74=X30,AH30,0)+IF(A74=X31,AH31,0)+IF(A74=X32,AH32,0)+IF(A74=X33,AH33,0)+IF(A74=X34,AH34,0)+IF(A74=X35,AH35,0)+IF(A74=X36,AH36,0)+H74</f>
        <v>0</v>
      </c>
      <c r="H74" s="43">
        <f>IF(A74=X37,AH37,0)+IF(A74=X38,AH38,0)+IF(A74=X39,AH39,0)+IF(A74=X40,AH40,0)+IF(A74=X41,AH41,0)+IF(A74=X42,AH42,0)+IF(A74=X43,AH43,0)+IF(A74=X44,AH44,0)+IF(A74=X45,AH45,0)+IF(A74=X46,AH46,0)+IF(A74=X48,AH48,0)+IF(A74=X49,AH49,0)+IF(A74=X50,AH50,0)+IF(A74=X51,AH51,0)+IF(A74=X52,AH52,0)+IF(A74=X53,AH53,0)+IF(A74=X54,AH54,0)+IF(A74=X55,AH55,0)+IF(A74=X56,AH56,0)+IF(A74=X57,AH57,0)+IF(A74=X58,AH58,0)+IF(A74=X59,AH59,0)+IF(A74=X60,AH60,0)+IF(A74=X61,AH61,0)+IF(A74=X62,AH62,0)+IF(A74=X63,AH63,0)+IF(A74=X64,AH64,0)+IF(A74=X65,AH65,0)+IF(A74=X66,AH66,0)+IF(A74=X67,AH67,0)</f>
        <v>0</v>
      </c>
      <c r="I74" s="43">
        <f>IF(B74=X6,AA6,0)+IF(B74=X7,AA7,0)+IF(B74=X8,AA8,0)+IF(B74=X9,AA9,0)+IF(B74=X10,AA10,0)+IF(B74=X11,AA11,0)+IF(B74=X12,AA12,0)+IF(B74=X13,AA13,0)+IF(B74=X14,AA14,0)+IF(B74=X15,AA15,0)+IF(B74=X16,AA16,0)+IF(B74=X17,AA17,0)+IF(B74=X18,AA18,0)+IF(B74=X19,AA19,0)+IF(B74=X20,AA20,0)+IF(B74=X21,AA21,0)+IF(B74=X22,AA22,0)+IF(B74=X23,AA23,0)+IF(B74=X24,AA24,0)+IF(B74=X25,AA25,0)+IF(B74=X27,AA27,0)+IF(B74=X28,AA28,0)+IF(B74=X29,AA29,0)+IF(B74=X30,AA30,0)+IF(B74=X31,AA31,0)+IF(B74=X32,AA32,0)+IF(B74=X33,AA33,0)+IF(B74=X34,AA34,0)+IF(B74=X35,AA35,0)+IF(B74=X36,AA36,0)+J74</f>
        <v>0</v>
      </c>
      <c r="J74" s="43">
        <f>IF(B74=X37,AA37,0)+IF(B74=X38,AA38,0)+IF(B74=X39,AA39,0)+IF(B74=X40,AA40,0)+IF(B74=X41,AA41,0)+IF(B74=X42,AA42,0)+IF(B74=X43,AA43,0)+IF(B74=X44,AA44,0)+IF(B74=X45,AA45,0)+IF(B74=X46,AA46,0)+IF(B74=X48,AA48,0)+IF(B74=X49,AA49,0)+IF(B74=X50,AA50,0)+IF(B74=X51,AA51,0)+IF(B74=X52,AA52,0)+IF(B74=X53,AA53,0)+IF(B74=X54,AA54,0)+IF(B74=X55,AA55,0)+IF(B74=X56,AA56,0)+IF(B74=X57,AA57,0)+IF(B74=X58,AA58,0)+IF(B74=X59,AA59,0)+IF(B74=X60,AA60,0)+IF(B74=X61,AA61,0)+IF(B74=X62,AA62,0)+IF(B74=X63,AA63,0)+IF(B74=X64,AA64,0)+IF(B74=X65,AA65,0)+IF(B74=X66,AA66,0)+IF(B74=X67,AA67,0)</f>
        <v>0</v>
      </c>
      <c r="K74" s="43">
        <f>IF(B74=X6,AC6,0)+IF(B74=X7,AC7,0)+IF(B74=X8,AC8,0)+IF(B74=X9,AC9,0)+IF(B74=X10,AC10,0)+IF(B74=X11,AC11,0)+IF(B74=X12,AC12,0)+IF(B74=X13,AC13,0)+IF(B74=X14,AC14,0)+IF(B74=X15,AC15,0)+IF(B74=X16,AC16,0)+IF(B74=X17,AC17,0)+IF(B74=X18,AC18,0)+IF(B74=X19,AC19,0)+IF(B74=X20,AC20,0)+IF(B74=X21,AC21,0)+IF(B74=X22,AC22,0)+IF(B74=X23,AC23,0)+IF(B74=X24,AC24,0)+IF(B74=X25,AC25,0)+IF(B74=X27,AC27,0)+IF(B74=X28,AC28,0)+IF(B74=X29,AC29,0)+IF(B74=X30,AC30,0)+IF(B74=X31,AC31,0)+IF(B74=X32,AC32,0)+IF(B74=X33,AC33,0)+IF(B74=X34,AC34,0)+IF(B74=X35,AC35,0)+IF(B74=X36,AC36,0)+L74</f>
        <v>0</v>
      </c>
      <c r="L74" s="43">
        <f>IF(B74=X37,AC37,0)+IF(B74=X38,AC38,0)+IF(B74=X39,AC39,0)+IF(B74=X40,AC40,0)+IF(B74=X41,AC41,0)+IF(B74=X42,AC42,0)+IF(B74=X43,AC43,0)+IF(B74=X44,AC44,0)+IF(B74=X45,AC45,0)+IF(B74=X46,AC46,0)+IF(B74=X48,AC48,0)+IF(B74=X49,AC49,0)+IF(B74=X50,AC50,0)+IF(B74=X51,AC51,0)+IF(B74=X52,AC52,0)+IF(B74=X53,AC53,0)+IF(B74=X54,AC54,0)+IF(B74=X55,AC55,0)+IF(B74=X56,AC56,0)+IF(B74=X57,AC57,0)+IF(B74=X58,AC58,0)+IF(B74=X59,AC59,0)+IF(B74=X60,AC60,0)+IF(B74=X61,AC61,0)+IF(B74=X62,AC62,0)+IF(B74=X63,AC63,0)+IF(B74=X64,AC64,0)+IF(B74=X65,AC65,0)+IF(B74=X66,AC66,0)+IF(B74=X67,AC67,0)</f>
        <v>0</v>
      </c>
      <c r="M74" s="43">
        <f>IF(B74=X6,AH6,0)+IF(B74=X7,AH7,0)+IF(B74=X8,AH8,0)+IF(B74=X9,AH9,0)+IF(B74=X10,AH10,0)+IF(B74=X11,AH11,0)+IF(B74=X12,AH12,0)+IF(B74=X13,AH13,0)+IF(B74=X14,AH14,0)+IF(B74=X15,AH15,0)+IF(B74=X16,AH16,0)+IF(B74=X17,AH17,0)+IF(B74=X18,AH18,0)+IF(B74=X19,AH19,0)+IF(B74=X20,AH20,0)+IF(B74=X21,AH21,0)+IF(B74=X22,AH22,0)+IF(B74=X23,AH23,0)+IF(B74=X24,AH24,0)+IF(B74=X25,AH25,0)+IF(B74=X27,AH27,0)+IF(B74=X28,AH28,0)+IF(B74=X29,AH29,0)+IF(B74=X30,AH30,0)+IF(B74=X31,AH31,0)+IF(B74=X32,AH32,0)+IF(B74=X33,AH33,0)+IF(B74=X34,AH34,0)+IF(B74=X35,AH35,0)+IF(B74=X36,AH36,0)+N74</f>
        <v>0</v>
      </c>
      <c r="N74" s="43">
        <f>IF(B74=X37,AH37,0)+IF(B74=X38,AH38,0)+IF(B74=X39,AH39,0)+IF(B74=X40,AH40,0)+IF(B74=X41,AH41,0)+IF(B74=X42,AH42,0)+IF(B74=X43,AH43,0)+IF(B74=X44,AH44,0)+IF(B74=X45,AH45,0)+IF(B74=X46,AH46,0)+IF(B74=X48,AH48,0)+IF(B74=X49,AH49,0)+IF(B74=X50,AH50,0)+IF(B74=X51,AH51,0)+IF(B74=X52,AH52,0)+IF(B74=X53,AH53,0)+IF(B74=X54,AH54,0)+IF(B74=X55,AH55,0)+IF(B74=X56,AH56,0)+IF(B74=X57,AH57,0)+IF(B74=X58,AH58,0)+IF(B74=X59,AH59,0)+IF(B74=X60,AH60,0)+IF(B74=X61,AH61,0)+IF(B74=X62,AH62,0)+IF(B74=X63,AH63,0)+IF(B74=X64,AH64,0)+IF(B74=X65,AH65,0)+IF(B74=X66,AH66,0)+IF(B74=X67,AH67,0)</f>
        <v>0</v>
      </c>
      <c r="O74" s="33">
        <f>[2]DB!O74</f>
        <v>6</v>
      </c>
      <c r="P74" s="33">
        <f>[2]DB!P74</f>
        <v>5</v>
      </c>
      <c r="Q74" s="33" t="str">
        <f>[2]DB!Q74</f>
        <v>Højgård</v>
      </c>
      <c r="R74" s="33" t="str">
        <f>[2]DB!R74</f>
        <v/>
      </c>
      <c r="S74" s="33" t="str">
        <f>[2]DB!T74</f>
        <v/>
      </c>
      <c r="T74" s="33" t="str">
        <f>[2]DB!V74</f>
        <v>Højgård</v>
      </c>
      <c r="U74" s="43" t="str">
        <f>IF(AND(C74=0,E74=0,I74=0,K74=0),IF(T74="",IF(G74=0,IF(A74=X6,AS6,0)+IF(A74=X7,AS7,0)+IF(A74=X8,AS8,0)+IF(A74=X9,AS9,0)+IF(A74=X10,AS10,0)+IF(A74=X11,AS11,0)+IF(A74=X12,AS12,0)+IF(A74=X13,AS13,0)+IF(A74=X14,AS14,0)+IF(A74=X15,AS15,0)+IF(A74=X16,AS16,0)+IF(A74=X17,AS17,0)+IF(A74=X18,AS18,0)+IF(A74=X19,AS19,0)+IF(A74=X20,AS20,0)+IF(A74=X21,AS21,0)+IF(A74=X22,AS22,0)+IF(A74=X23,AS23,0)+IF(A74=X24,AS24,0)+IF(A74=X25,AS25,0)+IF(A74=X27,AS27,0)+IF(A74=X28,AS28,0)+IF(A74=X29,AS29,0)+IF(A74=X30,AS30,0)+IF(A74=X31,AS31,0)+IF(A74=X32,AS32,0)+IF(A74=X33,AS33,0)+IF(A74=X34,AS34,0)+IF(A74=X35,AS35,0)+IF(A74=X36,AS36,0)+V74,0),""),"")</f>
        <v/>
      </c>
      <c r="V74" s="43" t="str">
        <f>IF(AND(C74=0,E74=0,I74=0,K74=0),IF(T74="",IF(G74=0,IF(A74=X37,AS37,0)+IF(A74=X38,AS38,0)+IF(A74=X39,AS39,0)+IF(A74=X40,AS40,0)+IF(A74=X41,AS41,0)+IF(A74=X42,AS42,0)+IF(A74=X43,AS43,0)+IF(A74=X44,AS44,0)+IF(A74=X45,AS45,0)+IF(A74=X46,AS46,0)+IF(A74=X48,AS48,0)+IF(A74=X49,AS49,0)+IF(A74=X50,AS50,0)+IF(A74=X51,AS51,0)+IF(A74=X52,AS52,0)+IF(A74=X53,AS53,0)+IF(A74=X54,AS54,0)+IF(A74=X55,AS55,0)+IF(A74=X56,AS56,0)+IF(A74=X57,AS57,0)+IF(A74=X58,AS58,0)+IF(A74=X59,AS59,0)+IF(A74=X60,AS60,0)+IF(A74=X61,AS61,0)+IF(A74=X62,AS62,0)+IF(A74=X63,AS63,0)+IF(A74=X64,AS64,0)+IF(A74=X65,AS65,0)+IF(A74=X66,AS66,0)+IF(A74=X67,AS67,0),0),""),"")</f>
        <v/>
      </c>
      <c r="W74" s="43" t="str">
        <f>IF(AND(C74=0,E74=0,I74=0,K74=0),IF(T74="",IF(M74=0,IF(B74=X6,AS6,0)+IF(B74=X7,AS7,0)+IF(B74=X8,AS8,0)+IF(B74=X9,AS9,0)+IF(B74=X10,AS10,0)+IF(B74=X11,AS11,0)+IF(B74=X12,AS12,0)+IF(B74=X13,AS13,0)+IF(B74=X14,AS14,0)+IF(B74=X15,AS15,0)+IF(B74=X16,AS16,0)+IF(B74=X17,AS17,0)+IF(B74=X18,AS18,0)+IF(B74=X19,AS19,0)+IF(B74=X20,AS20,0)+IF(B74=X21,AS21,0)+IF(B74=X22,AS22,0)+IF(B74=X23,AS23,0)+IF(B74=X24,AS24,0)+IF(B74=X25,AS25,0)+IF(B74=X27,AS27,0)+IF(B74=X28,AS28,0)+IF(B74=X29,AS29,0)+IF(B74=X30,AS30,0)+IF(B74=X31,AS31,0)+IF(B74=X32,AS32,0)+IF(B74=X33,AS33,0)+IF(B74=X34,AS34,0)+IF(B74=X35,AS35,0)+IF(B74=X36,AS36,0)+X74,0),""),"")</f>
        <v/>
      </c>
      <c r="X74" s="43" t="str">
        <f>IF(AND(C74=0,E74=0,I74=0,K74=0),IF(T74="",IF(M74=0,IF(B74=X37,AS37,0)+IF(B74=X38,AS38,0)+IF(B74=X39,AS39,0)+IF(B74=X40,AS40,0)+IF(B74=X41,AS41,0)+IF(B74=X42,AS42,0)+IF(B74=X43,AS43,0)+IF(B74=X44,AS44,0)+IF(B74=X45,AS45,0)+IF(B74=X46,AS46,0)+IF(B74=X48,AS48,0)+IF(B74=X49,AS49,0)+IF(B74=X50,AS50,0)+IF(B74=X51,AS51,0)+IF(B74=X52,AS52,0)+IF(B74=X53,AS53,0)+IF(B74=X54,AS54,0)+IF(B74=X55,AS55,0)+IF(B74=X56,AS56,0)+IF(B74=X57,AS57,0)+IF(B74=X58,AS58,0)+IF(B74=X59,AS59,0)+IF(B74=X60,AS60,0)+IF(B74=X61,AS61,0)+IF(B74=X62,AS62,0)+IF(B74=X63,AS63,0)+IF(B74=X64,AS64,0)+IF(B74=X65,AS65,0)+IF(B74=X66,AS66,0)+IF(B74=X67,AS67,0),0),""),"")</f>
        <v/>
      </c>
      <c r="Y74" s="44" t="str">
        <f t="shared" si="21"/>
        <v>Højgård</v>
      </c>
    </row>
    <row r="75" spans="1:71" x14ac:dyDescent="0.15">
      <c r="A75" s="43" t="str">
        <f>[2]DB!A75</f>
        <v>Degnen</v>
      </c>
      <c r="B75" s="43" t="str">
        <f>[2]DB!B75</f>
        <v>brula</v>
      </c>
      <c r="C75" s="43">
        <f>IF(A75=X6,AA6,0)+IF(A75=X7,AA7,0)+IF(A75=X8,AA8,0)+IF(A75=X9,AA9,0)+IF(A75=X10,AA10,0)+IF(A75=X11,AA11,0)+IF(A75=X12,AA12,0)+IF(A75=X13,AA13,0)+IF(A75=X14,AA14,0)+IF(A75=X15,AA15,0)+IF(A75=X16,AA16,0)+IF(A75=X17,AA17,0)+IF(A75=X18,AA18,0)+IF(A75=X19,AA19,0)+IF(A75=X20,AA20,0)+IF(A75=X21,AA21,0)+IF(A75=X22,AA22,0)+IF(A75=X23,AA23,0)+IF(A75=X24,AA24,0)+IF(A75=X25,AA25,0)+IF(A75=X27,AA27,0)+IF(A75=X28,AA28,0)+IF(A75=X29,AA29,0)+IF(A75=X30,AA30,0)+IF(A75=X31,AA31,0)+IF(A75=X32,AA32,0)+IF(A75=X33,AA33,0)+IF(A75=X34,AA34,0)+IF(A75=X35,AA35,0)+IF(A75=X36,AA36,0)+D75</f>
        <v>0</v>
      </c>
      <c r="D75" s="43">
        <f>IF(A75=X37,AA37,0)+IF(A75=X38,AA38,0)+IF(A75=X39,AA39,0)+IF(A75=X40,AA40,0)+IF(A75=X41,AA41,0)+IF(A75=X42,AA42,0)+IF(A75=X43,AA43,0)+IF(A75=X44,AA44,0)+IF(A75=X45,AA45,0)+IF(A75=X46,AA46,0)+IF(A75=X48,AA48,0)+IF(A75=X49,AA49,0)+IF(A75=X50,AA50,0)+IF(A75=X51,AA51,0)+IF(A75=X52,AA52,0)+IF(A75=X53,AA53,0)+IF(A75=X54,AA54,0)+IF(A75=X55,AA55,0)+IF(A75=X56,AA56,0)+IF(A75=X57,AA57,0)+IF(A75=X58,AA58,0)+IF(A75=X59,AA59,0)+IF(A75=X60,AA60,0)+IF(A75=X61,AA61,0)+IF(A75=X62,AA62,0)+IF(A75=X63,AA63,0)+IF(A75=X64,AA64,0)+IF(A75=X65,AA65,0)+IF(A75=X66,AA66,0)+IF(A75=X67,AA67,0)</f>
        <v>0</v>
      </c>
      <c r="E75" s="43">
        <f>IF(A75=X6,AC6,0)+IF(A75=X7,AC7,0)+IF(A75=X8,AC8,0)+IF(A75=X9,AC9,0)+IF(A75=X10,AC10,0)+IF(A75=X11,AC11,0)+IF(A75=X12,AC12,0)+IF(A75=X13,AC13,0)+IF(A75=X14,AC14,0)+IF(A75=X15,AC15,0)+IF(A75=X16,AC16,0)+IF(A75=X17,AC17,0)+IF(A75=X18,AC18,0)+IF(A75=X19,AC19,0)+IF(A75=X20,AC20,0)+IF(A75=X21,AC21,0)+IF(A75=X22,AC22,0)+IF(A75=X23,AC23,0)+IF(A75=X24,AC24,0)+IF(A75=X25,AC25,0)+IF(A75=X27,AC27,0)+IF(A75=X28,AC28,0)+IF(A75=X29,AC29,0)+IF(A75=X30,AC30,0)+IF(A75=X31,AC31,0)+IF(A75=X32,AC32,0)+IF(A75=X33,AC33,0)+IF(A75=X34,AC34,0)+IF(A75=X35,AC35,0)+IF(A75=X36,AC36,0)+F75</f>
        <v>0</v>
      </c>
      <c r="F75" s="43">
        <f>IF(A75=X37,AC37,0)+IF(A75=X38,AC38,0)+IF(A75=X39,AC39,0)+IF(A75=X40,AC40,0)+IF(A75=X41,AC41,0)+IF(A75=X42,AC42,0)+IF(A75=X43,AC43,0)+IF(A75=X44,AC44,0)+IF(A75=X45,AC45,0)+IF(A75=X46,AC46,0)+IF(A75=X48,AC48,0)+IF(A75=X49,AC49,0)+IF(A75=X50,AC50,0)+IF(A75=X51,AC51,0)+IF(A75=X52,AC52,0)+IF(A75=X53,AC53,0)+IF(A75=X54,AC54,0)+IF(A75=X55,AC55,0)+IF(A75=X56,AC56,0)+IF(A75=X57,AC57,0)+IF(A75=X58,AC58,0)+IF(A75=X59,AC59,0)+IF(A75=X60,AC60,0)+IF(A75=X61,AC61,0)+IF(A75=X62,AC62,0)+IF(A75=X63,AC63,0)+IF(A75=X64,AC64,0)+IF(A75=X65,AC65,0)+IF(A75=X66,AC66,0)+IF(A75=X67,AC67,0)</f>
        <v>0</v>
      </c>
      <c r="G75" s="43">
        <f>IF(A75=X6,AH6,0)+IF(A75=X7,AH7,0)+IF(A75=X8,AH8,0)+IF(A75=X9,AH9,0)+IF(A75=X10,AH10,0)+IF(A75=X11,AH11,0)+IF(A75=X12,AH12,0)+IF(A75=X13,AH13,0)+IF(A75=X14,AH14,0)+IF(A75=X15,AH15,0)+IF(A75=X16,AH16,0)+IF(A75=X17,AH17,0)+IF(A75=X18,AH18,0)+IF(A75=X19,AH19,0)+IF(A75=X20,AH20,0)+IF(A75=X21,AH21,0)+IF(A75=X22,AH22,0)+IF(A75=X23,AH23,0)+IF(A75=X24,AH24,0)+IF(A75=X25,AH25,0)+IF(A75=X27,AH27,0)+IF(A75=X28,AH28,0)+IF(A75=X29,AH29,0)+IF(A75=X30,AH30,0)+IF(A75=X31,AH31,0)+IF(A75=X32,AH32,0)+IF(A75=X33,AH33,0)+IF(A75=X34,AH34,0)+IF(A75=X35,AH35,0)+IF(A75=X36,AH36,0)+H75</f>
        <v>0</v>
      </c>
      <c r="H75" s="43">
        <f>IF(A75=X37,AH37,0)+IF(A75=X38,AH38,0)+IF(A75=X39,AH39,0)+IF(A75=X40,AH40,0)+IF(A75=X41,AH41,0)+IF(A75=X42,AH42,0)+IF(A75=X43,AH43,0)+IF(A75=X44,AH44,0)+IF(A75=X45,AH45,0)+IF(A75=X46,AH46,0)+IF(A75=X48,AH48,0)+IF(A75=X49,AH49,0)+IF(A75=X50,AH50,0)+IF(A75=X51,AH51,0)+IF(A75=X52,AH52,0)+IF(A75=X53,AH53,0)+IF(A75=X54,AH54,0)+IF(A75=X55,AH55,0)+IF(A75=X56,AH56,0)+IF(A75=X57,AH57,0)+IF(A75=X58,AH58,0)+IF(A75=X59,AH59,0)+IF(A75=X60,AH60,0)+IF(A75=X61,AH61,0)+IF(A75=X62,AH62,0)+IF(A75=X63,AH63,0)+IF(A75=X64,AH64,0)+IF(A75=X65,AH65,0)+IF(A75=X66,AH66,0)+IF(A75=X67,AH67,0)</f>
        <v>0</v>
      </c>
      <c r="I75" s="43">
        <f>IF(B75=X6,AA6,0)+IF(B75=X7,AA7,0)+IF(B75=X8,AA8,0)+IF(B75=X9,AA9,0)+IF(B75=X10,AA10,0)+IF(B75=X11,AA11,0)+IF(B75=X12,AA12,0)+IF(B75=X13,AA13,0)+IF(B75=X14,AA14,0)+IF(B75=X15,AA15,0)+IF(B75=X16,AA16,0)+IF(B75=X17,AA17,0)+IF(B75=X18,AA18,0)+IF(B75=X19,AA19,0)+IF(B75=X20,AA20,0)+IF(B75=X21,AA21,0)+IF(B75=X22,AA22,0)+IF(B75=X23,AA23,0)+IF(B75=X24,AA24,0)+IF(B75=X25,AA25,0)+IF(B75=X27,AA27,0)+IF(B75=X28,AA28,0)+IF(B75=X29,AA29,0)+IF(B75=X30,AA30,0)+IF(B75=X31,AA31,0)+IF(B75=X32,AA32,0)+IF(B75=X33,AA33,0)+IF(B75=X34,AA34,0)+IF(B75=X35,AA35,0)+IF(B75=X36,AA36,0)+J75</f>
        <v>0</v>
      </c>
      <c r="J75" s="43">
        <f>IF(B75=X37,AA37,0)+IF(B75=X38,AA38,0)+IF(B75=X39,AA39,0)+IF(B75=X40,AA40,0)+IF(B75=X41,AA41,0)+IF(B75=X42,AA42,0)+IF(B75=X43,AA43,0)+IF(B75=X44,AA44,0)+IF(B75=X45,AA45,0)+IF(B75=X46,AA46,0)+IF(B75=X48,AA48,0)+IF(B75=X49,AA49,0)+IF(B75=X50,AA50,0)+IF(B75=X51,AA51,0)+IF(B75=X52,AA52,0)+IF(B75=X53,AA53,0)+IF(B75=X54,AA54,0)+IF(B75=X55,AA55,0)+IF(B75=X56,AA56,0)+IF(B75=X57,AA57,0)+IF(B75=X58,AA58,0)+IF(B75=X59,AA59,0)+IF(B75=X60,AA60,0)+IF(B75=X61,AA61,0)+IF(B75=X62,AA62,0)+IF(B75=X63,AA63,0)+IF(B75=X64,AA64,0)+IF(B75=X65,AA65,0)+IF(B75=X66,AA66,0)+IF(B75=X67,AA67,0)</f>
        <v>0</v>
      </c>
      <c r="K75" s="43">
        <f>IF(B75=X6,AC6,0)+IF(B75=X7,AC7,0)+IF(B75=X8,AC8,0)+IF(B75=X9,AC9,0)+IF(B75=X10,AC10,0)+IF(B75=X11,AC11,0)+IF(B75=X12,AC12,0)+IF(B75=X13,AC13,0)+IF(B75=X14,AC14,0)+IF(B75=X15,AC15,0)+IF(B75=X16,AC16,0)+IF(B75=X17,AC17,0)+IF(B75=X18,AC18,0)+IF(B75=X19,AC19,0)+IF(B75=X20,AC20,0)+IF(B75=X21,AC21,0)+IF(B75=X22,AC22,0)+IF(B75=X23,AC23,0)+IF(B75=X24,AC24,0)+IF(B75=X25,AC25,0)+IF(B75=X27,AC27,0)+IF(B75=X28,AC28,0)+IF(B75=X29,AC29,0)+IF(B75=X30,AC30,0)+IF(B75=X31,AC31,0)+IF(B75=X32,AC32,0)+IF(B75=X33,AC33,0)+IF(B75=X34,AC34,0)+IF(B75=X35,AC35,0)+IF(B75=X36,AC36,0)+L75</f>
        <v>0</v>
      </c>
      <c r="L75" s="43">
        <f>IF(B75=X37,AC37,0)+IF(B75=X38,AC38,0)+IF(B75=X39,AC39,0)+IF(B75=X40,AC40,0)+IF(B75=X41,AC41,0)+IF(B75=X42,AC42,0)+IF(B75=X43,AC43,0)+IF(B75=X44,AC44,0)+IF(B75=X45,AC45,0)+IF(B75=X46,AC46,0)+IF(B75=X48,AC48,0)+IF(B75=X49,AC49,0)+IF(B75=X50,AC50,0)+IF(B75=X51,AC51,0)+IF(B75=X52,AC52,0)+IF(B75=X53,AC53,0)+IF(B75=X54,AC54,0)+IF(B75=X55,AC55,0)+IF(B75=X56,AC56,0)+IF(B75=X57,AC57,0)+IF(B75=X58,AC58,0)+IF(B75=X59,AC59,0)+IF(B75=X60,AC60,0)+IF(B75=X61,AC61,0)+IF(B75=X62,AC62,0)+IF(B75=X63,AC63,0)+IF(B75=X64,AC64,0)+IF(B75=X65,AC65,0)+IF(B75=X66,AC66,0)+IF(B75=X67,AC67,0)</f>
        <v>0</v>
      </c>
      <c r="M75" s="43">
        <f>IF(B75=X6,AH6,0)+IF(B75=X7,AH7,0)+IF(B75=X8,AH8,0)+IF(B75=X9,AH9,0)+IF(B75=X10,AH10,0)+IF(B75=X11,AH11,0)+IF(B75=X12,AH12,0)+IF(B75=X13,AH13,0)+IF(B75=X14,AH14,0)+IF(B75=X15,AH15,0)+IF(B75=X16,AH16,0)+IF(B75=X17,AH17,0)+IF(B75=X18,AH18,0)+IF(B75=X19,AH19,0)+IF(B75=X20,AH20,0)+IF(B75=X21,AH21,0)+IF(B75=X22,AH22,0)+IF(B75=X23,AH23,0)+IF(B75=X24,AH24,0)+IF(B75=X25,AH25,0)+IF(B75=X27,AH27,0)+IF(B75=X28,AH28,0)+IF(B75=X29,AH29,0)+IF(B75=X30,AH30,0)+IF(B75=X31,AH31,0)+IF(B75=X32,AH32,0)+IF(B75=X33,AH33,0)+IF(B75=X34,AH34,0)+IF(B75=X35,AH35,0)+IF(B75=X36,AH36,0)+N75</f>
        <v>0</v>
      </c>
      <c r="N75" s="43">
        <f>IF(B75=X37,AH37,0)+IF(B75=X38,AH38,0)+IF(B75=X39,AH39,0)+IF(B75=X40,AH40,0)+IF(B75=X41,AH41,0)+IF(B75=X42,AH42,0)+IF(B75=X43,AH43,0)+IF(B75=X44,AH44,0)+IF(B75=X45,AH45,0)+IF(B75=X46,AH46,0)+IF(B75=X48,AH48,0)+IF(B75=X49,AH49,0)+IF(B75=X50,AH50,0)+IF(B75=X51,AH51,0)+IF(B75=X52,AH52,0)+IF(B75=X53,AH53,0)+IF(B75=X54,AH54,0)+IF(B75=X55,AH55,0)+IF(B75=X56,AH56,0)+IF(B75=X57,AH57,0)+IF(B75=X58,AH58,0)+IF(B75=X59,AH59,0)+IF(B75=X60,AH60,0)+IF(B75=X61,AH61,0)+IF(B75=X62,AH62,0)+IF(B75=X63,AH63,0)+IF(B75=X64,AH64,0)+IF(B75=X65,AH65,0)+IF(B75=X66,AH66,0)+IF(B75=X67,AH67,0)</f>
        <v>0</v>
      </c>
      <c r="O75" s="33">
        <f>[2]DB!O75</f>
        <v>7</v>
      </c>
      <c r="P75" s="33">
        <f>[2]DB!P75</f>
        <v>5</v>
      </c>
      <c r="Q75" s="33" t="str">
        <f>[2]DB!Q75</f>
        <v>Degnen</v>
      </c>
      <c r="R75" s="33" t="str">
        <f>[2]DB!R75</f>
        <v/>
      </c>
      <c r="S75" s="33" t="str">
        <f>[2]DB!T75</f>
        <v/>
      </c>
      <c r="T75" s="33" t="str">
        <f>[2]DB!V75</f>
        <v>Degnen</v>
      </c>
      <c r="U75" s="43" t="str">
        <f>IF(AND(C75=0,E75=0,I75=0,K75=0),IF(T75="",IF(G75=0,IF(A75=X6,AS6,0)+IF(A75=X7,AS7,0)+IF(A75=X8,AS8,0)+IF(A75=X9,AS9,0)+IF(A75=X10,AS10,0)+IF(A75=X11,AS11,0)+IF(A75=X12,AS12,0)+IF(A75=X13,AS13,0)+IF(A75=X14,AS14,0)+IF(A75=X15,AS15,0)+IF(A75=X16,AS16,0)+IF(A75=X17,AS17,0)+IF(A75=X18,AS18,0)+IF(A75=X19,AS19,0)+IF(A75=X20,AS20,0)+IF(A75=X21,AS21,0)+IF(A75=X22,AS22,0)+IF(A75=X23,AS23,0)+IF(A75=X24,AS24,0)+IF(A75=X25,AS25,0)+IF(A75=X27,AS27,0)+IF(A75=X28,AS28,0)+IF(A75=X29,AS29,0)+IF(A75=X30,AS30,0)+IF(A75=X31,AS31,0)+IF(A75=X32,AS32,0)+IF(A75=X33,AS33,0)+IF(A75=X34,AS34,0)+IF(A75=X35,AS35,0)+IF(A75=X36,AS36,0)+V75,0),""),"")</f>
        <v/>
      </c>
      <c r="V75" s="43" t="str">
        <f>IF(AND(C75=0,E75=0,I75=0,K75=0),IF(T75="",IF(G75=0,IF(A75=X37,AS37,0)+IF(A75=X38,AS38,0)+IF(A75=X39,AS39,0)+IF(A75=X40,AS40,0)+IF(A75=X41,AS41,0)+IF(A75=X42,AS42,0)+IF(A75=X43,AS43,0)+IF(A75=X44,AS44,0)+IF(A75=X45,AS45,0)+IF(A75=X46,AS46,0)+IF(A75=X48,AS48,0)+IF(A75=X49,AS49,0)+IF(A75=X50,AS50,0)+IF(A75=X51,AS51,0)+IF(A75=X52,AS52,0)+IF(A75=X53,AS53,0)+IF(A75=X54,AS54,0)+IF(A75=X55,AS55,0)+IF(A75=X56,AS56,0)+IF(A75=X57,AS57,0)+IF(A75=X58,AS58,0)+IF(A75=X59,AS59,0)+IF(A75=X60,AS60,0)+IF(A75=X61,AS61,0)+IF(A75=X62,AS62,0)+IF(A75=X63,AS63,0)+IF(A75=X64,AS64,0)+IF(A75=X65,AS65,0)+IF(A75=X66,AS66,0)+IF(A75=X67,AS67,0),0),""),"")</f>
        <v/>
      </c>
      <c r="W75" s="43" t="str">
        <f>IF(AND(C75=0,E75=0,I75=0,K75=0),IF(T75="",IF(M75=0,IF(B75=X6,AS6,0)+IF(B75=X7,AS7,0)+IF(B75=X8,AS8,0)+IF(B75=X9,AS9,0)+IF(B75=X10,AS10,0)+IF(B75=X11,AS11,0)+IF(B75=X12,AS12,0)+IF(B75=X13,AS13,0)+IF(B75=X14,AS14,0)+IF(B75=X15,AS15,0)+IF(B75=X16,AS16,0)+IF(B75=X17,AS17,0)+IF(B75=X18,AS18,0)+IF(B75=X19,AS19,0)+IF(B75=X20,AS20,0)+IF(B75=X21,AS21,0)+IF(B75=X22,AS22,0)+IF(B75=X23,AS23,0)+IF(B75=X24,AS24,0)+IF(B75=X25,AS25,0)+IF(B75=X27,AS27,0)+IF(B75=X28,AS28,0)+IF(B75=X29,AS29,0)+IF(B75=X30,AS30,0)+IF(B75=X31,AS31,0)+IF(B75=X32,AS32,0)+IF(B75=X33,AS33,0)+IF(B75=X34,AS34,0)+IF(B75=X35,AS35,0)+IF(B75=X36,AS36,0)+X75,0),""),"")</f>
        <v/>
      </c>
      <c r="X75" s="43" t="str">
        <f>IF(AND(C75=0,E75=0,I75=0,K75=0),IF(T75="",IF(M75=0,IF(B75=X37,AS37,0)+IF(B75=X38,AS38,0)+IF(B75=X39,AS39,0)+IF(B75=X40,AS40,0)+IF(B75=X41,AS41,0)+IF(B75=X42,AS42,0)+IF(B75=X43,AS43,0)+IF(B75=X44,AS44,0)+IF(B75=X45,AS45,0)+IF(B75=X46,AS46,0)+IF(B75=X48,AS48,0)+IF(B75=X49,AS49,0)+IF(B75=X50,AS50,0)+IF(B75=X51,AS51,0)+IF(B75=X52,AS52,0)+IF(B75=X53,AS53,0)+IF(B75=X54,AS54,0)+IF(B75=X55,AS55,0)+IF(B75=X56,AS56,0)+IF(B75=X57,AS57,0)+IF(B75=X58,AS58,0)+IF(B75=X59,AS59,0)+IF(B75=X60,AS60,0)+IF(B75=X61,AS61,0)+IF(B75=X62,AS62,0)+IF(B75=X63,AS63,0)+IF(B75=X64,AS64,0)+IF(B75=X65,AS65,0)+IF(B75=X66,AS66,0)+IF(B75=X67,AS67,0),0),""),"")</f>
        <v/>
      </c>
      <c r="Y75" s="44" t="str">
        <f t="shared" si="21"/>
        <v>Degnen</v>
      </c>
    </row>
    <row r="76" spans="1:71" x14ac:dyDescent="0.15">
      <c r="A76" s="43" t="str">
        <f>[2]DB!A76</f>
        <v>Kinks</v>
      </c>
      <c r="B76" s="43" t="str">
        <f>[2]DB!B76</f>
        <v>Murer</v>
      </c>
      <c r="C76" s="43">
        <f>IF(A76=X6,AA6,0)+IF(A76=X7,AA7,0)+IF(A76=X8,AA8,0)+IF(A76=X9,AA9,0)+IF(A76=X10,AA10,0)+IF(A76=X11,AA11,0)+IF(A76=X12,AA12,0)+IF(A76=X13,AA13,0)+IF(A76=X14,AA14,0)+IF(A76=X15,AA15,0)+IF(A76=X16,AA16,0)+IF(A76=X17,AA17,0)+IF(A76=X18,AA18,0)+IF(A76=X19,AA19,0)+IF(A76=X20,AA20,0)+IF(A76=X21,AA21,0)+IF(A76=X22,AA22,0)+IF(A76=X23,AA23,0)+IF(A76=X24,AA24,0)+IF(A76=X25,AA25,0)+IF(A76=X27,AA27,0)+IF(A76=X28,AA28,0)+IF(A76=X29,AA29,0)+IF(A76=X30,AA30,0)+IF(A76=X31,AA31,0)+IF(A76=X32,AA32,0)+IF(A76=X33,AA33,0)+IF(A76=X34,AA34,0)+IF(A76=X35,AA35,0)+IF(A76=X36,AA36,0)+D76</f>
        <v>0</v>
      </c>
      <c r="D76" s="43">
        <f>IF(A76=X37,AA37,0)+IF(A76=X38,AA38,0)+IF(A76=X39,AA39,0)+IF(A76=X40,AA40,0)+IF(A76=X41,AA41,0)+IF(A76=X42,AA42,0)+IF(A76=X43,AA43,0)+IF(A76=X44,AA44,0)+IF(A76=X45,AA45,0)+IF(A76=X46,AA46,0)+IF(A76=X48,AA48,0)+IF(A76=X49,AA49,0)+IF(A76=X50,AA50,0)+IF(A76=X51,AA51,0)+IF(A76=X52,AA52,0)+IF(A76=X53,AA53,0)+IF(A76=X54,AA54,0)+IF(A76=X55,AA55,0)+IF(A76=X56,AA56,0)+IF(A76=X57,AA57,0)+IF(A76=X58,AA58,0)+IF(A76=X59,AA59,0)+IF(A76=X60,AA60,0)+IF(A76=X61,AA61,0)+IF(A76=X62,AA62,0)+IF(A76=X63,AA63,0)+IF(A76=X64,AA64,0)+IF(A76=X65,AA65,0)+IF(A76=X66,AA66,0)+IF(A76=X67,AA67,0)</f>
        <v>0</v>
      </c>
      <c r="E76" s="43">
        <f>IF(A76=X6,AC6,0)+IF(A76=X7,AC7,0)+IF(A76=X8,AC8,0)+IF(A76=X9,AC9,0)+IF(A76=X10,AC10,0)+IF(A76=X11,AC11,0)+IF(A76=X12,AC12,0)+IF(A76=X13,AC13,0)+IF(A76=X14,AC14,0)+IF(A76=X15,AC15,0)+IF(A76=X16,AC16,0)+IF(A76=X17,AC17,0)+IF(A76=X18,AC18,0)+IF(A76=X19,AC19,0)+IF(A76=X20,AC20,0)+IF(A76=X21,AC21,0)+IF(A76=X22,AC22,0)+IF(A76=X23,AC23,0)+IF(A76=X24,AC24,0)+IF(A76=X25,AC25,0)+IF(A76=X27,AC27,0)+IF(A76=X28,AC28,0)+IF(A76=X29,AC29,0)+IF(A76=X30,AC30,0)+IF(A76=X31,AC31,0)+IF(A76=X32,AC32,0)+IF(A76=X33,AC33,0)+IF(A76=X34,AC34,0)+IF(A76=X35,AC35,0)+IF(A76=X36,AC36,0)+F76</f>
        <v>0</v>
      </c>
      <c r="F76" s="43">
        <f>IF(A76=X37,AC37,0)+IF(A76=X38,AC38,0)+IF(A76=X39,AC39,0)+IF(A76=X40,AC40,0)+IF(A76=X41,AC41,0)+IF(A76=X42,AC42,0)+IF(A76=X43,AC43,0)+IF(A76=X44,AC44,0)+IF(A76=X45,AC45,0)+IF(A76=X46,AC46,0)+IF(A76=X48,AC48,0)+IF(A76=X49,AC49,0)+IF(A76=X50,AC50,0)+IF(A76=X51,AC51,0)+IF(A76=X52,AC52,0)+IF(A76=X53,AC53,0)+IF(A76=X54,AC54,0)+IF(A76=X55,AC55,0)+IF(A76=X56,AC56,0)+IF(A76=X57,AC57,0)+IF(A76=X58,AC58,0)+IF(A76=X59,AC59,0)+IF(A76=X60,AC60,0)+IF(A76=X61,AC61,0)+IF(A76=X62,AC62,0)+IF(A76=X63,AC63,0)+IF(A76=X64,AC64,0)+IF(A76=X65,AC65,0)+IF(A76=X66,AC66,0)+IF(A76=X67,AC67,0)</f>
        <v>0</v>
      </c>
      <c r="G76" s="43">
        <f>IF(A76=X6,AH6,0)+IF(A76=X7,AH7,0)+IF(A76=X8,AH8,0)+IF(A76=X9,AH9,0)+IF(A76=X10,AH10,0)+IF(A76=X11,AH11,0)+IF(A76=X12,AH12,0)+IF(A76=X13,AH13,0)+IF(A76=X14,AH14,0)+IF(A76=X15,AH15,0)+IF(A76=X16,AH16,0)+IF(A76=X17,AH17,0)+IF(A76=X18,AH18,0)+IF(A76=X19,AH19,0)+IF(A76=X20,AH20,0)+IF(A76=X21,AH21,0)+IF(A76=X22,AH22,0)+IF(A76=X23,AH23,0)+IF(A76=X24,AH24,0)+IF(A76=X25,AH25,0)+IF(A76=X27,AH27,0)+IF(A76=X28,AH28,0)+IF(A76=X29,AH29,0)+IF(A76=X30,AH30,0)+IF(A76=X31,AH31,0)+IF(A76=X32,AH32,0)+IF(A76=X33,AH33,0)+IF(A76=X34,AH34,0)+IF(A76=X35,AH35,0)+IF(A76=X36,AH36,0)+H76</f>
        <v>0</v>
      </c>
      <c r="H76" s="43">
        <f>IF(A76=X37,AH37,0)+IF(A76=X38,AH38,0)+IF(A76=X39,AH39,0)+IF(A76=X40,AH40,0)+IF(A76=X41,AH41,0)+IF(A76=X42,AH42,0)+IF(A76=X43,AH43,0)+IF(A76=X44,AH44,0)+IF(A76=X45,AH45,0)+IF(A76=X46,AH46,0)+IF(A76=X48,AH48,0)+IF(A76=X49,AH49,0)+IF(A76=X50,AH50,0)+IF(A76=X51,AH51,0)+IF(A76=X52,AH52,0)+IF(A76=X53,AH53,0)+IF(A76=X54,AH54,0)+IF(A76=X55,AH55,0)+IF(A76=X56,AH56,0)+IF(A76=X57,AH57,0)+IF(A76=X58,AH58,0)+IF(A76=X59,AH59,0)+IF(A76=X60,AH60,0)+IF(A76=X61,AH61,0)+IF(A76=X62,AH62,0)+IF(A76=X63,AH63,0)+IF(A76=X64,AH64,0)+IF(A76=X65,AH65,0)+IF(A76=X66,AH66,0)+IF(A76=X67,AH67,0)</f>
        <v>0</v>
      </c>
      <c r="I76" s="43">
        <f>IF(B76=X6,AA6,0)+IF(B76=X7,AA7,0)+IF(B76=X8,AA8,0)+IF(B76=X9,AA9,0)+IF(B76=X10,AA10,0)+IF(B76=X11,AA11,0)+IF(B76=X12,AA12,0)+IF(B76=X13,AA13,0)+IF(B76=X14,AA14,0)+IF(B76=X15,AA15,0)+IF(B76=X16,AA16,0)+IF(B76=X17,AA17,0)+IF(B76=X18,AA18,0)+IF(B76=X19,AA19,0)+IF(B76=X20,AA20,0)+IF(B76=X21,AA21,0)+IF(B76=X22,AA22,0)+IF(B76=X23,AA23,0)+IF(B76=X24,AA24,0)+IF(B76=X25,AA25,0)+IF(B76=X27,AA27,0)+IF(B76=X28,AA28,0)+IF(B76=X29,AA29,0)+IF(B76=X30,AA30,0)+IF(B76=X31,AA31,0)+IF(B76=X32,AA32,0)+IF(B76=X33,AA33,0)+IF(B76=X34,AA34,0)+IF(B76=X35,AA35,0)+IF(B76=X36,AA36,0)+J76</f>
        <v>0</v>
      </c>
      <c r="J76" s="43">
        <f>IF(B76=X37,AA37,0)+IF(B76=X38,AA38,0)+IF(B76=X39,AA39,0)+IF(B76=X40,AA40,0)+IF(B76=X41,AA41,0)+IF(B76=X42,AA42,0)+IF(B76=X43,AA43,0)+IF(B76=X44,AA44,0)+IF(B76=X45,AA45,0)+IF(B76=X46,AA46,0)+IF(B76=X48,AA48,0)+IF(B76=X49,AA49,0)+IF(B76=X50,AA50,0)+IF(B76=X51,AA51,0)+IF(B76=X52,AA52,0)+IF(B76=X53,AA53,0)+IF(B76=X54,AA54,0)+IF(B76=X55,AA55,0)+IF(B76=X56,AA56,0)+IF(B76=X57,AA57,0)+IF(B76=X58,AA58,0)+IF(B76=X59,AA59,0)+IF(B76=X60,AA60,0)+IF(B76=X61,AA61,0)+IF(B76=X62,AA62,0)+IF(B76=X63,AA63,0)+IF(B76=X64,AA64,0)+IF(B76=X65,AA65,0)+IF(B76=X66,AA66,0)+IF(B76=X67,AA67,0)</f>
        <v>0</v>
      </c>
      <c r="K76" s="43">
        <f>IF(B76=X6,AC6,0)+IF(B76=X7,AC7,0)+IF(B76=X8,AC8,0)+IF(B76=X9,AC9,0)+IF(B76=X10,AC10,0)+IF(B76=X11,AC11,0)+IF(B76=X12,AC12,0)+IF(B76=X13,AC13,0)+IF(B76=X14,AC14,0)+IF(B76=X15,AC15,0)+IF(B76=X16,AC16,0)+IF(B76=X17,AC17,0)+IF(B76=X18,AC18,0)+IF(B76=X19,AC19,0)+IF(B76=X20,AC20,0)+IF(B76=X21,AC21,0)+IF(B76=X22,AC22,0)+IF(B76=X23,AC23,0)+IF(B76=X24,AC24,0)+IF(B76=X25,AC25,0)+IF(B76=X27,AC27,0)+IF(B76=X28,AC28,0)+IF(B76=X29,AC29,0)+IF(B76=X30,AC30,0)+IF(B76=X31,AC31,0)+IF(B76=X32,AC32,0)+IF(B76=X33,AC33,0)+IF(B76=X34,AC34,0)+IF(B76=X35,AC35,0)+IF(B76=X36,AC36,0)+L76</f>
        <v>0</v>
      </c>
      <c r="L76" s="43">
        <f>IF(B76=X37,AC37,0)+IF(B76=X38,AC38,0)+IF(B76=X39,AC39,0)+IF(B76=X40,AC40,0)+IF(B76=X41,AC41,0)+IF(B76=X42,AC42,0)+IF(B76=X43,AC43,0)+IF(B76=X44,AC44,0)+IF(B76=X45,AC45,0)+IF(B76=X46,AC46,0)+IF(B76=X48,AC48,0)+IF(B76=X49,AC49,0)+IF(B76=X50,AC50,0)+IF(B76=X51,AC51,0)+IF(B76=X52,AC52,0)+IF(B76=X53,AC53,0)+IF(B76=X54,AC54,0)+IF(B76=X55,AC55,0)+IF(B76=X56,AC56,0)+IF(B76=X57,AC57,0)+IF(B76=X58,AC58,0)+IF(B76=X59,AC59,0)+IF(B76=X60,AC60,0)+IF(B76=X61,AC61,0)+IF(B76=X62,AC62,0)+IF(B76=X63,AC63,0)+IF(B76=X64,AC64,0)+IF(B76=X65,AC65,0)+IF(B76=X66,AC66,0)+IF(B76=X67,AC67,0)</f>
        <v>0</v>
      </c>
      <c r="M76" s="43">
        <f>IF(B76=X6,AH6,0)+IF(B76=X7,AH7,0)+IF(B76=X8,AH8,0)+IF(B76=X9,AH9,0)+IF(B76=X10,AH10,0)+IF(B76=X11,AH11,0)+IF(B76=X12,AH12,0)+IF(B76=X13,AH13,0)+IF(B76=X14,AH14,0)+IF(B76=X15,AH15,0)+IF(B76=X16,AH16,0)+IF(B76=X17,AH17,0)+IF(B76=X18,AH18,0)+IF(B76=X19,AH19,0)+IF(B76=X20,AH20,0)+IF(B76=X21,AH21,0)+IF(B76=X22,AH22,0)+IF(B76=X23,AH23,0)+IF(B76=X24,AH24,0)+IF(B76=X25,AH25,0)+IF(B76=X27,AH27,0)+IF(B76=X28,AH28,0)+IF(B76=X29,AH29,0)+IF(B76=X30,AH30,0)+IF(B76=X31,AH31,0)+IF(B76=X32,AH32,0)+IF(B76=X33,AH33,0)+IF(B76=X34,AH34,0)+IF(B76=X35,AH35,0)+IF(B76=X36,AH36,0)+N76</f>
        <v>0</v>
      </c>
      <c r="N76" s="43">
        <f>IF(B76=X37,AH37,0)+IF(B76=X38,AH38,0)+IF(B76=X39,AH39,0)+IF(B76=X40,AH40,0)+IF(B76=X41,AH41,0)+IF(B76=X42,AH42,0)+IF(B76=X43,AH43,0)+IF(B76=X44,AH44,0)+IF(B76=X45,AH45,0)+IF(B76=X46,AH46,0)+IF(B76=X48,AH48,0)+IF(B76=X49,AH49,0)+IF(B76=X50,AH50,0)+IF(B76=X51,AH51,0)+IF(B76=X52,AH52,0)+IF(B76=X53,AH53,0)+IF(B76=X54,AH54,0)+IF(B76=X55,AH55,0)+IF(B76=X56,AH56,0)+IF(B76=X57,AH57,0)+IF(B76=X58,AH58,0)+IF(B76=X59,AH59,0)+IF(B76=X60,AH60,0)+IF(B76=X61,AH61,0)+IF(B76=X62,AH62,0)+IF(B76=X63,AH63,0)+IF(B76=X64,AH64,0)+IF(B76=X65,AH65,0)+IF(B76=X66,AH66,0)+IF(B76=X67,AH67,0)</f>
        <v>0</v>
      </c>
      <c r="O76" s="33">
        <f>[2]DB!O76</f>
        <v>6</v>
      </c>
      <c r="P76" s="33">
        <f>[2]DB!P76</f>
        <v>5</v>
      </c>
      <c r="Q76" s="33" t="str">
        <f>[2]DB!Q76</f>
        <v>Kinks</v>
      </c>
      <c r="R76" s="33" t="str">
        <f>[2]DB!R76</f>
        <v/>
      </c>
      <c r="S76" s="33" t="str">
        <f>[2]DB!T76</f>
        <v/>
      </c>
      <c r="T76" s="33" t="str">
        <f>[2]DB!V76</f>
        <v>Kinks</v>
      </c>
      <c r="U76" s="43" t="str">
        <f>IF(AND(C76=0,E76=0,I76=0,K76=0),IF(T76="",IF(G76=0,IF(A76=X6,AS6,0)+IF(A76=X7,AS7,0)+IF(A76=X8,AS8,0)+IF(A76=X9,AS9,0)+IF(A76=X10,AS10,0)+IF(A76=X11,AS11,0)+IF(A76=X12,AS12,0)+IF(A76=X13,AS13,0)+IF(A76=X14,AS14,0)+IF(A76=X15,AS15,0)+IF(A76=X16,AS16,0)+IF(A76=X17,AS17,0)+IF(A76=X18,AS18,0)+IF(A76=X19,AS19,0)+IF(A76=X20,AS20,0)+IF(A76=X21,AS21,0)+IF(A76=X22,AS22,0)+IF(A76=X23,AS23,0)+IF(A76=X24,AS24,0)+IF(A76=X25,AS25,0)+IF(A76=X27,AS27,0)+IF(A76=X28,AS28,0)+IF(A76=X29,AS29,0)+IF(A76=X30,AS30,0)+IF(A76=X31,AS31,0)+IF(A76=X32,AS32,0)+IF(A76=X33,AS33,0)+IF(A76=X34,AS34,0)+IF(A76=X35,AS35,0)+IF(A76=X36,AS36,0)+V76,0),""),"")</f>
        <v/>
      </c>
      <c r="V76" s="43" t="str">
        <f>IF(AND(C76=0,E76=0,I76=0,K76=0),IF(T76="",IF(G76=0,IF(A76=X37,AS37,0)+IF(A76=X38,AS38,0)+IF(A76=X39,AS39,0)+IF(A76=X40,AS40,0)+IF(A76=X41,AS41,0)+IF(A76=X42,AS42,0)+IF(A76=X43,AS43,0)+IF(A76=X44,AS44,0)+IF(A76=X45,AS45,0)+IF(A76=X46,AS46,0)+IF(A76=X48,AS48,0)+IF(A76=X49,AS49,0)+IF(A76=X50,AS50,0)+IF(A76=X51,AS51,0)+IF(A76=X52,AS52,0)+IF(A76=X53,AS53,0)+IF(A76=X54,AS54,0)+IF(A76=X55,AS55,0)+IF(A76=X56,AS56,0)+IF(A76=X57,AS57,0)+IF(A76=X58,AS58,0)+IF(A76=X59,AS59,0)+IF(A76=X60,AS60,0)+IF(A76=X61,AS61,0)+IF(A76=X62,AS62,0)+IF(A76=X63,AS63,0)+IF(A76=X64,AS64,0)+IF(A76=X65,AS65,0)+IF(A76=X66,AS66,0)+IF(A76=X67,AS67,0),0),""),"")</f>
        <v/>
      </c>
      <c r="W76" s="43" t="str">
        <f>IF(AND(C76=0,E76=0,I76=0,K76=0),IF(T76="",IF(M76=0,IF(B76=X6,AS6,0)+IF(B76=X7,AS7,0)+IF(B76=X8,AS8,0)+IF(B76=X9,AS9,0)+IF(B76=X10,AS10,0)+IF(B76=X11,AS11,0)+IF(B76=X12,AS12,0)+IF(B76=X13,AS13,0)+IF(B76=X14,AS14,0)+IF(B76=X15,AS15,0)+IF(B76=X16,AS16,0)+IF(B76=X17,AS17,0)+IF(B76=X18,AS18,0)+IF(B76=X19,AS19,0)+IF(B76=X20,AS20,0)+IF(B76=X21,AS21,0)+IF(B76=X22,AS22,0)+IF(B76=X23,AS23,0)+IF(B76=X24,AS24,0)+IF(B76=X25,AS25,0)+IF(B76=X27,AS27,0)+IF(B76=X28,AS28,0)+IF(B76=X29,AS29,0)+IF(B76=X30,AS30,0)+IF(B76=X31,AS31,0)+IF(B76=X32,AS32,0)+IF(B76=X33,AS33,0)+IF(B76=X34,AS34,0)+IF(B76=X35,AS35,0)+IF(B76=X36,AS36,0)+X76,0),""),"")</f>
        <v/>
      </c>
      <c r="X76" s="43" t="str">
        <f>IF(AND(C76=0,E76=0,I76=0,K76=0),IF(T76="",IF(M76=0,IF(B76=X37,AS37,0)+IF(B76=X38,AS38,0)+IF(B76=X39,AS39,0)+IF(B76=X40,AS40,0)+IF(B76=X41,AS41,0)+IF(B76=X42,AS42,0)+IF(B76=X43,AS43,0)+IF(B76=X44,AS44,0)+IF(B76=X45,AS45,0)+IF(B76=X46,AS46,0)+IF(B76=X48,AS48,0)+IF(B76=X49,AS49,0)+IF(B76=X50,AS50,0)+IF(B76=X51,AS51,0)+IF(B76=X52,AS52,0)+IF(B76=X53,AS53,0)+IF(B76=X54,AS54,0)+IF(B76=X55,AS55,0)+IF(B76=X56,AS56,0)+IF(B76=X57,AS57,0)+IF(B76=X58,AS58,0)+IF(B76=X59,AS59,0)+IF(B76=X60,AS60,0)+IF(B76=X61,AS61,0)+IF(B76=X62,AS62,0)+IF(B76=X63,AS63,0)+IF(B76=X64,AS64,0)+IF(B76=X65,AS65,0)+IF(B76=X66,AS66,0)+IF(B76=X67,AS67,0),0),""),"")</f>
        <v/>
      </c>
      <c r="Y76" s="44" t="str">
        <f t="shared" si="21"/>
        <v>Kinks</v>
      </c>
    </row>
    <row r="77" spans="1:71" x14ac:dyDescent="0.15">
      <c r="A77" s="43" t="str">
        <f>[2]DB!A77</f>
        <v>Lucky</v>
      </c>
      <c r="B77" s="43" t="str">
        <f>[2]DB!B77</f>
        <v>Forest</v>
      </c>
      <c r="C77" s="43">
        <f>IF(A77=X6,AA6,0)+IF(A77=X7,AA7,0)+IF(A77=X8,AA8,0)+IF(A77=X9,AA9,0)+IF(A77=X10,AA10,0)+IF(A77=X11,AA11,0)+IF(A77=X12,AA12,0)+IF(A77=X13,AA13,0)+IF(A77=X14,AA14,0)+IF(A77=X15,AA15,0)+IF(A77=X16,AA16,0)+IF(A77=X17,AA17,0)+IF(A77=X18,AA18,0)+IF(A77=X19,AA19,0)+IF(A77=X20,AA20,0)+IF(A77=X21,AA21,0)+IF(A77=X22,AA22,0)+IF(A77=X23,AA23,0)+IF(A77=X24,AA24,0)+IF(A77=X25,AA25,0)+IF(A77=X27,AA27,0)+IF(A77=X28,AA28,0)+IF(A77=X29,AA29,0)+IF(A77=X30,AA30,0)+IF(A77=X31,AA31,0)+IF(A77=X32,AA32,0)+IF(A77=X33,AA33,0)+IF(A77=X34,AA34,0)+IF(A77=X35,AA35,0)+IF(A77=X36,AA36,0)+D77</f>
        <v>0</v>
      </c>
      <c r="D77" s="43">
        <f>IF(A77=X37,AA37,0)+IF(A77=X38,AA38,0)+IF(A77=X39,AA39,0)+IF(A77=X40,AA40,0)+IF(A77=X41,AA41,0)+IF(A77=X42,AA42,0)+IF(A77=X43,AA43,0)+IF(A77=X44,AA44,0)+IF(A77=X45,AA45,0)+IF(A77=X46,AA46,0)+IF(A77=X48,AA48,0)+IF(A77=X49,AA49,0)+IF(A77=X50,AA50,0)+IF(A77=X51,AA51,0)+IF(A77=X52,AA52,0)+IF(A77=X53,AA53,0)+IF(A77=X54,AA54,0)+IF(A77=X55,AA55,0)+IF(A77=X56,AA56,0)+IF(A77=X57,AA57,0)+IF(A77=X58,AA58,0)+IF(A77=X59,AA59,0)+IF(A77=X60,AA60,0)+IF(A77=X61,AA61,0)+IF(A77=X62,AA62,0)+IF(A77=X63,AA63,0)+IF(A77=X64,AA64,0)+IF(A77=X65,AA65,0)+IF(A77=X66,AA66,0)+IF(A77=X67,AA67,0)</f>
        <v>0</v>
      </c>
      <c r="E77" s="43">
        <f>IF(A77=X6,AC6,0)+IF(A77=X7,AC7,0)+IF(A77=X8,AC8,0)+IF(A77=X9,AC9,0)+IF(A77=X10,AC10,0)+IF(A77=X11,AC11,0)+IF(A77=X12,AC12,0)+IF(A77=X13,AC13,0)+IF(A77=X14,AC14,0)+IF(A77=X15,AC15,0)+IF(A77=X16,AC16,0)+IF(A77=X17,AC17,0)+IF(A77=X18,AC18,0)+IF(A77=X19,AC19,0)+IF(A77=X20,AC20,0)+IF(A77=X21,AC21,0)+IF(A77=X22,AC22,0)+IF(A77=X23,AC23,0)+IF(A77=X24,AC24,0)+IF(A77=X25,AC25,0)+IF(A77=X27,AC27,0)+IF(A77=X28,AC28,0)+IF(A77=X29,AC29,0)+IF(A77=X30,AC30,0)+IF(A77=X31,AC31,0)+IF(A77=X32,AC32,0)+IF(A77=X33,AC33,0)+IF(A77=X34,AC34,0)+IF(A77=X35,AC35,0)+IF(A77=X36,AC36,0)+F77</f>
        <v>0</v>
      </c>
      <c r="F77" s="43">
        <f>IF(A77=X37,AC37,0)+IF(A77=X38,AC38,0)+IF(A77=X39,AC39,0)+IF(A77=X40,AC40,0)+IF(A77=X41,AC41,0)+IF(A77=X42,AC42,0)+IF(A77=X43,AC43,0)+IF(A77=X44,AC44,0)+IF(A77=X45,AC45,0)+IF(A77=X46,AC46,0)+IF(A77=X48,AC48,0)+IF(A77=X49,AC49,0)+IF(A77=X50,AC50,0)+IF(A77=X51,AC51,0)+IF(A77=X52,AC52,0)+IF(A77=X53,AC53,0)+IF(A77=X54,AC54,0)+IF(A77=X55,AC55,0)+IF(A77=X56,AC56,0)+IF(A77=X57,AC57,0)+IF(A77=X58,AC58,0)+IF(A77=X59,AC59,0)+IF(A77=X60,AC60,0)+IF(A77=X61,AC61,0)+IF(A77=X62,AC62,0)+IF(A77=X63,AC63,0)+IF(A77=X64,AC64,0)+IF(A77=X65,AC65,0)+IF(A77=X66,AC66,0)+IF(A77=X67,AC67,0)</f>
        <v>0</v>
      </c>
      <c r="G77" s="43">
        <f>IF(A77=X6,AH6,0)+IF(A77=X7,AH7,0)+IF(A77=X8,AH8,0)+IF(A77=X9,AH9,0)+IF(A77=X10,AH10,0)+IF(A77=X11,AH11,0)+IF(A77=X12,AH12,0)+IF(A77=X13,AH13,0)+IF(A77=X14,AH14,0)+IF(A77=X15,AH15,0)+IF(A77=X16,AH16,0)+IF(A77=X17,AH17,0)+IF(A77=X18,AH18,0)+IF(A77=X19,AH19,0)+IF(A77=X20,AH20,0)+IF(A77=X21,AH21,0)+IF(A77=X22,AH22,0)+IF(A77=X23,AH23,0)+IF(A77=X24,AH24,0)+IF(A77=X25,AH25,0)+IF(A77=X27,AH27,0)+IF(A77=X28,AH28,0)+IF(A77=X29,AH29,0)+IF(A77=X30,AH30,0)+IF(A77=X31,AH31,0)+IF(A77=X32,AH32,0)+IF(A77=X33,AH33,0)+IF(A77=X34,AH34,0)+IF(A77=X35,AH35,0)+IF(A77=X36,AH36,0)+H77</f>
        <v>0</v>
      </c>
      <c r="H77" s="43">
        <f>IF(A77=X37,AH37,0)+IF(A77=X38,AH38,0)+IF(A77=X39,AH39,0)+IF(A77=X40,AH40,0)+IF(A77=X41,AH41,0)+IF(A77=X42,AH42,0)+IF(A77=X43,AH43,0)+IF(A77=X44,AH44,0)+IF(A77=X45,AH45,0)+IF(A77=X46,AH46,0)+IF(A77=X48,AH48,0)+IF(A77=X49,AH49,0)+IF(A77=X50,AH50,0)+IF(A77=X51,AH51,0)+IF(A77=X52,AH52,0)+IF(A77=X53,AH53,0)+IF(A77=X54,AH54,0)+IF(A77=X55,AH55,0)+IF(A77=X56,AH56,0)+IF(A77=X57,AH57,0)+IF(A77=X58,AH58,0)+IF(A77=X59,AH59,0)+IF(A77=X60,AH60,0)+IF(A77=X61,AH61,0)+IF(A77=X62,AH62,0)+IF(A77=X63,AH63,0)+IF(A77=X64,AH64,0)+IF(A77=X65,AH65,0)+IF(A77=X66,AH66,0)+IF(A77=X67,AH67,0)</f>
        <v>0</v>
      </c>
      <c r="I77" s="43">
        <f>IF(B77=X6,AA6,0)+IF(B77=X7,AA7,0)+IF(B77=X8,AA8,0)+IF(B77=X9,AA9,0)+IF(B77=X10,AA10,0)+IF(B77=X11,AA11,0)+IF(B77=X12,AA12,0)+IF(B77=X13,AA13,0)+IF(B77=X14,AA14,0)+IF(B77=X15,AA15,0)+IF(B77=X16,AA16,0)+IF(B77=X17,AA17,0)+IF(B77=X18,AA18,0)+IF(B77=X19,AA19,0)+IF(B77=X20,AA20,0)+IF(B77=X21,AA21,0)+IF(B77=X22,AA22,0)+IF(B77=X23,AA23,0)+IF(B77=X24,AA24,0)+IF(B77=X25,AA25,0)+IF(B77=X27,AA27,0)+IF(B77=X28,AA28,0)+IF(B77=X29,AA29,0)+IF(B77=X30,AA30,0)+IF(B77=X31,AA31,0)+IF(B77=X32,AA32,0)+IF(B77=X33,AA33,0)+IF(B77=X34,AA34,0)+IF(B77=X35,AA35,0)+IF(B77=X36,AA36,0)+J77</f>
        <v>0</v>
      </c>
      <c r="J77" s="43">
        <f>IF(B77=X37,AA37,0)+IF(B77=X38,AA38,0)+IF(B77=X39,AA39,0)+IF(B77=X40,AA40,0)+IF(B77=X41,AA41,0)+IF(B77=X42,AA42,0)+IF(B77=X43,AA43,0)+IF(B77=X44,AA44,0)+IF(B77=X45,AA45,0)+IF(B77=X46,AA46,0)+IF(B77=X48,AA48,0)+IF(B77=X49,AA49,0)+IF(B77=X50,AA50,0)+IF(B77=X51,AA51,0)+IF(B77=X52,AA52,0)+IF(B77=X53,AA53,0)+IF(B77=X54,AA54,0)+IF(B77=X55,AA55,0)+IF(B77=X56,AA56,0)+IF(B77=X57,AA57,0)+IF(B77=X58,AA58,0)+IF(B77=X59,AA59,0)+IF(B77=X60,AA60,0)+IF(B77=X61,AA61,0)+IF(B77=X62,AA62,0)+IF(B77=X63,AA63,0)+IF(B77=X64,AA64,0)+IF(B77=X65,AA65,0)+IF(B77=X66,AA66,0)+IF(B77=X67,AA67,0)</f>
        <v>0</v>
      </c>
      <c r="K77" s="43">
        <f>IF(B77=X6,AC6,0)+IF(B77=X7,AC7,0)+IF(B77=X8,AC8,0)+IF(B77=X9,AC9,0)+IF(B77=X10,AC10,0)+IF(B77=X11,AC11,0)+IF(B77=X12,AC12,0)+IF(B77=X13,AC13,0)+IF(B77=X14,AC14,0)+IF(B77=X15,AC15,0)+IF(B77=X16,AC16,0)+IF(B77=X17,AC17,0)+IF(B77=X18,AC18,0)+IF(B77=X19,AC19,0)+IF(B77=X20,AC20,0)+IF(B77=X21,AC21,0)+IF(B77=X22,AC22,0)+IF(B77=X23,AC23,0)+IF(B77=X24,AC24,0)+IF(B77=X25,AC25,0)+IF(B77=X27,AC27,0)+IF(B77=X28,AC28,0)+IF(B77=X29,AC29,0)+IF(B77=X30,AC30,0)+IF(B77=X31,AC31,0)+IF(B77=X32,AC32,0)+IF(B77=X33,AC33,0)+IF(B77=X34,AC34,0)+IF(B77=X35,AC35,0)+IF(B77=X36,AC36,0)+L77</f>
        <v>0</v>
      </c>
      <c r="L77" s="43">
        <f>IF(B77=X37,AC37,0)+IF(B77=X38,AC38,0)+IF(B77=X39,AC39,0)+IF(B77=X40,AC40,0)+IF(B77=X41,AC41,0)+IF(B77=X42,AC42,0)+IF(B77=X43,AC43,0)+IF(B77=X44,AC44,0)+IF(B77=X45,AC45,0)+IF(B77=X46,AC46,0)+IF(B77=X48,AC48,0)+IF(B77=X49,AC49,0)+IF(B77=X50,AC50,0)+IF(B77=X51,AC51,0)+IF(B77=X52,AC52,0)+IF(B77=X53,AC53,0)+IF(B77=X54,AC54,0)+IF(B77=X55,AC55,0)+IF(B77=X56,AC56,0)+IF(B77=X57,AC57,0)+IF(B77=X58,AC58,0)+IF(B77=X59,AC59,0)+IF(B77=X60,AC60,0)+IF(B77=X61,AC61,0)+IF(B77=X62,AC62,0)+IF(B77=X63,AC63,0)+IF(B77=X64,AC64,0)+IF(B77=X65,AC65,0)+IF(B77=X66,AC66,0)+IF(B77=X67,AC67,0)</f>
        <v>0</v>
      </c>
      <c r="M77" s="43">
        <f>IF(B77=X6,AH6,0)+IF(B77=X7,AH7,0)+IF(B77=X8,AH8,0)+IF(B77=X9,AH9,0)+IF(B77=X10,AH10,0)+IF(B77=X11,AH11,0)+IF(B77=X12,AH12,0)+IF(B77=X13,AH13,0)+IF(B77=X14,AH14,0)+IF(B77=X15,AH15,0)+IF(B77=X16,AH16,0)+IF(B77=X17,AH17,0)+IF(B77=X18,AH18,0)+IF(B77=X19,AH19,0)+IF(B77=X20,AH20,0)+IF(B77=X21,AH21,0)+IF(B77=X22,AH22,0)+IF(B77=X23,AH23,0)+IF(B77=X24,AH24,0)+IF(B77=X25,AH25,0)+IF(B77=X27,AH27,0)+IF(B77=X28,AH28,0)+IF(B77=X29,AH29,0)+IF(B77=X30,AH30,0)+IF(B77=X31,AH31,0)+IF(B77=X32,AH32,0)+IF(B77=X33,AH33,0)+IF(B77=X34,AH34,0)+IF(B77=X35,AH35,0)+IF(B77=X36,AH36,0)+N77</f>
        <v>0</v>
      </c>
      <c r="N77" s="43">
        <f>IF(B77=X37,AH37,0)+IF(B77=X38,AH38,0)+IF(B77=X39,AH39,0)+IF(B77=X40,AH40,0)+IF(B77=X41,AH41,0)+IF(B77=X42,AH42,0)+IF(B77=X43,AH43,0)+IF(B77=X44,AH44,0)+IF(B77=X45,AH45,0)+IF(B77=X46,AH46,0)+IF(B77=X48,AH48,0)+IF(B77=X49,AH49,0)+IF(B77=X50,AH50,0)+IF(B77=X51,AH51,0)+IF(B77=X52,AH52,0)+IF(B77=X53,AH53,0)+IF(B77=X54,AH54,0)+IF(B77=X55,AH55,0)+IF(B77=X56,AH56,0)+IF(B77=X57,AH57,0)+IF(B77=X58,AH58,0)+IF(B77=X59,AH59,0)+IF(B77=X60,AH60,0)+IF(B77=X61,AH61,0)+IF(B77=X62,AH62,0)+IF(B77=X63,AH63,0)+IF(B77=X64,AH64,0)+IF(B77=X65,AH65,0)+IF(B77=X66,AH66,0)+IF(B77=X67,AH67,0)</f>
        <v>0</v>
      </c>
      <c r="O77" s="33">
        <f>[2]DB!O77</f>
        <v>6</v>
      </c>
      <c r="P77" s="33">
        <f>[2]DB!P77</f>
        <v>6</v>
      </c>
      <c r="Q77" s="33" t="str">
        <f>[2]DB!Q77</f>
        <v/>
      </c>
      <c r="R77" s="33">
        <f>[2]DB!R77</f>
        <v>6</v>
      </c>
      <c r="S77" s="33">
        <f>[2]DB!T77</f>
        <v>6</v>
      </c>
      <c r="T77" s="33" t="str">
        <f>[2]DB!V77</f>
        <v/>
      </c>
      <c r="U77" s="43">
        <f>IF(AND(C77=0,E77=0,I77=0,K77=0),IF(T77="",IF(G77=0,IF(A77=X6,AS6,0)+IF(A77=X7,AS7,0)+IF(A77=X8,AS8,0)+IF(A77=X9,AS9,0)+IF(A77=X10,AS10,0)+IF(A77=X11,AS11,0)+IF(A77=X12,AS12,0)+IF(A77=X13,AS13,0)+IF(A77=X14,AS14,0)+IF(A77=X15,AS15,0)+IF(A77=X16,AS16,0)+IF(A77=X17,AS17,0)+IF(A77=X18,AS18,0)+IF(A77=X19,AS19,0)+IF(A77=X20,AS20,0)+IF(A77=X21,AS21,0)+IF(A77=X22,AS22,0)+IF(A77=X23,AS23,0)+IF(A77=X24,AS24,0)+IF(A77=X25,AS25,0)+IF(A77=X27,AS27,0)+IF(A77=X28,AS28,0)+IF(A77=X29,AS29,0)+IF(A77=X30,AS30,0)+IF(A77=X31,AS31,0)+IF(A77=X32,AS32,0)+IF(A77=X33,AS33,0)+IF(A77=X34,AS34,0)+IF(A77=X35,AS35,0)+IF(A77=X36,AS36,0)+V77,0),""),"")</f>
        <v>7</v>
      </c>
      <c r="V77" s="43">
        <f>IF(AND(C77=0,E77=0,I77=0,K77=0),IF(T77="",IF(G77=0,IF(A77=X37,AS37,0)+IF(A77=X38,AS38,0)+IF(A77=X39,AS39,0)+IF(A77=X40,AS40,0)+IF(A77=X41,AS41,0)+IF(A77=X42,AS42,0)+IF(A77=X43,AS43,0)+IF(A77=X44,AS44,0)+IF(A77=X45,AS45,0)+IF(A77=X46,AS46,0)+IF(A77=X48,AS48,0)+IF(A77=X49,AS49,0)+IF(A77=X50,AS50,0)+IF(A77=X51,AS51,0)+IF(A77=X52,AS52,0)+IF(A77=X53,AS53,0)+IF(A77=X54,AS54,0)+IF(A77=X55,AS55,0)+IF(A77=X56,AS56,0)+IF(A77=X57,AS57,0)+IF(A77=X58,AS58,0)+IF(A77=X59,AS59,0)+IF(A77=X60,AS60,0)+IF(A77=X61,AS61,0)+IF(A77=X62,AS62,0)+IF(A77=X63,AS63,0)+IF(A77=X64,AS64,0)+IF(A77=X65,AS65,0)+IF(A77=X66,AS66,0)+IF(A77=X67,AS67,0),0),""),"")</f>
        <v>7</v>
      </c>
      <c r="W77" s="43">
        <f>IF(AND(C77=0,E77=0,I77=0,K77=0),IF(T77="",IF(M77=0,IF(B77=X6,AS6,0)+IF(B77=X7,AS7,0)+IF(B77=X8,AS8,0)+IF(B77=X9,AS9,0)+IF(B77=X10,AS10,0)+IF(B77=X11,AS11,0)+IF(B77=X12,AS12,0)+IF(B77=X13,AS13,0)+IF(B77=X14,AS14,0)+IF(B77=X15,AS15,0)+IF(B77=X16,AS16,0)+IF(B77=X17,AS17,0)+IF(B77=X18,AS18,0)+IF(B77=X19,AS19,0)+IF(B77=X20,AS20,0)+IF(B77=X21,AS21,0)+IF(B77=X22,AS22,0)+IF(B77=X23,AS23,0)+IF(B77=X24,AS24,0)+IF(B77=X25,AS25,0)+IF(B77=X27,AS27,0)+IF(B77=X28,AS28,0)+IF(B77=X29,AS29,0)+IF(B77=X30,AS30,0)+IF(B77=X31,AS31,0)+IF(B77=X32,AS32,0)+IF(B77=X33,AS33,0)+IF(B77=X34,AS34,0)+IF(B77=X35,AS35,0)+IF(B77=X36,AS36,0)+X77,0),""),"")</f>
        <v>7</v>
      </c>
      <c r="X77" s="43">
        <f>IF(AND(C77=0,E77=0,I77=0,K77=0),IF(T77="",IF(M77=0,IF(B77=X37,AS37,0)+IF(B77=X38,AS38,0)+IF(B77=X39,AS39,0)+IF(B77=X40,AS40,0)+IF(B77=X41,AS41,0)+IF(B77=X42,AS42,0)+IF(B77=X43,AS43,0)+IF(B77=X44,AS44,0)+IF(B77=X45,AS45,0)+IF(B77=X46,AS46,0)+IF(B77=X48,AS48,0)+IF(B77=X49,AS49,0)+IF(B77=X50,AS50,0)+IF(B77=X51,AS51,0)+IF(B77=X52,AS52,0)+IF(B77=X53,AS53,0)+IF(B77=X54,AS54,0)+IF(B77=X55,AS55,0)+IF(B77=X56,AS56,0)+IF(B77=X57,AS57,0)+IF(B77=X58,AS58,0)+IF(B77=X59,AS59,0)+IF(B77=X60,AS60,0)+IF(B77=X61,AS61,0)+IF(B77=X62,AS62,0)+IF(B77=X63,AS63,0)+IF(B77=X64,AS64,0)+IF(B77=X65,AS65,0)+IF(B77=X66,AS66,0)+IF(B77=X67,AS67,0),0),""),"")</f>
        <v>0</v>
      </c>
      <c r="Y77" s="44" t="str">
        <f t="shared" si="21"/>
        <v/>
      </c>
    </row>
    <row r="78" spans="1:71" x14ac:dyDescent="0.15">
      <c r="A78" s="43" t="str">
        <f>[2]DB!A78</f>
        <v>Schøn</v>
      </c>
      <c r="B78" s="43" t="str">
        <f>[2]DB!B78</f>
        <v>Nielsen</v>
      </c>
      <c r="C78" s="43">
        <f>IF(A78=X6,AA6,0)+IF(A78=X7,AA7,0)+IF(A78=X8,AA8,0)+IF(A78=X9,AA9,0)+IF(A78=X10,AA10,0)+IF(A78=X11,AA11,0)+IF(A78=X12,AA12,0)+IF(A78=X13,AA13,0)+IF(A78=X14,AA14,0)+IF(A78=X15,AA15,0)+IF(A78=X16,AA16,0)+IF(A78=X17,AA17,0)+IF(A78=X18,AA18,0)+IF(A78=X19,AA19,0)+IF(A78=X20,AA20,0)+IF(A78=X21,AA21,0)+IF(A78=X22,AA22,0)+IF(A78=X23,AA23,0)+IF(A78=X24,AA24,0)+IF(A78=X25,AA25,0)+IF(A78=X27,AA27,0)+IF(A78=X28,AA28,0)+IF(A78=X29,AA29,0)+IF(A78=X30,AA30,0)+IF(A78=X31,AA31,0)+IF(A78=X32,AA32,0)+IF(A78=X33,AA33,0)+IF(A78=X34,AA34,0)+IF(A78=X35,AA35,0)+IF(A78=X36,AA36,0)+D78</f>
        <v>0</v>
      </c>
      <c r="D78" s="43">
        <f>IF(A78=X37,AA37,0)+IF(A78=X38,AA38,0)+IF(A78=X39,AA39,0)+IF(A78=X40,AA40,0)+IF(A78=X41,AA41,0)+IF(A78=X42,AA42,0)+IF(A78=X43,AA43,0)+IF(A78=X44,AA44,0)+IF(A78=X45,AA45,0)+IF(A78=X46,AA46,0)+IF(A78=X48,AA48,0)+IF(A78=X49,AA49,0)+IF(A78=X50,AA50,0)+IF(A78=X51,AA51,0)+IF(A78=X52,AA52,0)+IF(A78=X53,AA53,0)+IF(A78=X54,AA54,0)+IF(A78=X55,AA55,0)+IF(A78=X56,AA56,0)+IF(A78=X57,AA57,0)+IF(A78=X58,AA58,0)+IF(A78=X59,AA59,0)+IF(A78=X60,AA60,0)+IF(A78=X61,AA61,0)+IF(A78=X62,AA62,0)+IF(A78=X63,AA63,0)+IF(A78=X64,AA64,0)+IF(A78=X65,AA65,0)+IF(A78=X66,AA66,0)+IF(A78=X67,AA67,0)</f>
        <v>0</v>
      </c>
      <c r="E78" s="43">
        <f>IF(A78=X6,AC6,0)+IF(A78=X7,AC7,0)+IF(A78=X8,AC8,0)+IF(A78=X9,AC9,0)+IF(A78=X10,AC10,0)+IF(A78=X11,AC11,0)+IF(A78=X12,AC12,0)+IF(A78=X13,AC13,0)+IF(A78=X14,AC14,0)+IF(A78=X15,AC15,0)+IF(A78=X16,AC16,0)+IF(A78=X17,AC17,0)+IF(A78=X18,AC18,0)+IF(A78=X19,AC19,0)+IF(A78=X20,AC20,0)+IF(A78=X21,AC21,0)+IF(A78=X22,AC22,0)+IF(A78=X23,AC23,0)+IF(A78=X24,AC24,0)+IF(A78=X25,AC25,0)+IF(A78=X27,AC27,0)+IF(A78=X28,AC28,0)+IF(A78=X29,AC29,0)+IF(A78=X30,AC30,0)+IF(A78=X31,AC31,0)+IF(A78=X32,AC32,0)+IF(A78=X33,AC33,0)+IF(A78=X34,AC34,0)+IF(A78=X35,AC35,0)+IF(A78=X36,AC36,0)+F78</f>
        <v>0</v>
      </c>
      <c r="F78" s="43">
        <f>IF(A78=X37,AC37,0)+IF(A78=X38,AC38,0)+IF(A78=X39,AC39,0)+IF(A78=X40,AC40,0)+IF(A78=X41,AC41,0)+IF(A78=X42,AC42,0)+IF(A78=X43,AC43,0)+IF(A78=X44,AC44,0)+IF(A78=X45,AC45,0)+IF(A78=X46,AC46,0)+IF(A78=X48,AC48,0)+IF(A78=X49,AC49,0)+IF(A78=X50,AC50,0)+IF(A78=X51,AC51,0)+IF(A78=X52,AC52,0)+IF(A78=X53,AC53,0)+IF(A78=X54,AC54,0)+IF(A78=X55,AC55,0)+IF(A78=X56,AC56,0)+IF(A78=X57,AC57,0)+IF(A78=X58,AC58,0)+IF(A78=X59,AC59,0)+IF(A78=X60,AC60,0)+IF(A78=X61,AC61,0)+IF(A78=X62,AC62,0)+IF(A78=X63,AC63,0)+IF(A78=X64,AC64,0)+IF(A78=X65,AC65,0)+IF(A78=X66,AC66,0)+IF(A78=X67,AC67,0)</f>
        <v>0</v>
      </c>
      <c r="G78" s="43">
        <f>IF(A78=X6,AH6,0)+IF(A78=X7,AH7,0)+IF(A78=X8,AH8,0)+IF(A78=X9,AH9,0)+IF(A78=X10,AH10,0)+IF(A78=X11,AH11,0)+IF(A78=X12,AH12,0)+IF(A78=X13,AH13,0)+IF(A78=X14,AH14,0)+IF(A78=X15,AH15,0)+IF(A78=X16,AH16,0)+IF(A78=X17,AH17,0)+IF(A78=X18,AH18,0)+IF(A78=X19,AH19,0)+IF(A78=X20,AH20,0)+IF(A78=X21,AH21,0)+IF(A78=X22,AH22,0)+IF(A78=X23,AH23,0)+IF(A78=X24,AH24,0)+IF(A78=X25,AH25,0)+IF(A78=X27,AH27,0)+IF(A78=X28,AH28,0)+IF(A78=X29,AH29,0)+IF(A78=X30,AH30,0)+IF(A78=X31,AH31,0)+IF(A78=X32,AH32,0)+IF(A78=X33,AH33,0)+IF(A78=X34,AH34,0)+IF(A78=X35,AH35,0)+IF(A78=X36,AH36,0)+H78</f>
        <v>0</v>
      </c>
      <c r="H78" s="43">
        <f>IF(A78=X37,AH37,0)+IF(A78=X38,AH38,0)+IF(A78=X39,AH39,0)+IF(A78=X40,AH40,0)+IF(A78=X41,AH41,0)+IF(A78=X42,AH42,0)+IF(A78=X43,AH43,0)+IF(A78=X44,AH44,0)+IF(A78=X45,AH45,0)+IF(A78=X46,AH46,0)+IF(A78=X48,AH48,0)+IF(A78=X49,AH49,0)+IF(A78=X50,AH50,0)+IF(A78=X51,AH51,0)+IF(A78=X52,AH52,0)+IF(A78=X53,AH53,0)+IF(A78=X54,AH54,0)+IF(A78=X55,AH55,0)+IF(A78=X56,AH56,0)+IF(A78=X57,AH57,0)+IF(A78=X58,AH58,0)+IF(A78=X59,AH59,0)+IF(A78=X60,AH60,0)+IF(A78=X61,AH61,0)+IF(A78=X62,AH62,0)+IF(A78=X63,AH63,0)+IF(A78=X64,AH64,0)+IF(A78=X65,AH65,0)+IF(A78=X66,AH66,0)+IF(A78=X67,AH67,0)</f>
        <v>0</v>
      </c>
      <c r="I78" s="43">
        <f>IF(B78=X6,AA6,0)+IF(B78=X7,AA7,0)+IF(B78=X8,AA8,0)+IF(B78=X9,AA9,0)+IF(B78=X10,AA10,0)+IF(B78=X11,AA11,0)+IF(B78=X12,AA12,0)+IF(B78=X13,AA13,0)+IF(B78=X14,AA14,0)+IF(B78=X15,AA15,0)+IF(B78=X16,AA16,0)+IF(B78=X17,AA17,0)+IF(B78=X18,AA18,0)+IF(B78=X19,AA19,0)+IF(B78=X20,AA20,0)+IF(B78=X21,AA21,0)+IF(B78=X22,AA22,0)+IF(B78=X23,AA23,0)+IF(B78=X24,AA24,0)+IF(B78=X25,AA25,0)+IF(B78=X27,AA27,0)+IF(B78=X28,AA28,0)+IF(B78=X29,AA29,0)+IF(B78=X30,AA30,0)+IF(B78=X31,AA31,0)+IF(B78=X32,AA32,0)+IF(B78=X33,AA33,0)+IF(B78=X34,AA34,0)+IF(B78=X35,AA35,0)+IF(B78=X36,AA36,0)+J78</f>
        <v>0</v>
      </c>
      <c r="J78" s="43">
        <f>IF(B78=X37,AA37,0)+IF(B78=X38,AA38,0)+IF(B78=X39,AA39,0)+IF(B78=X40,AA40,0)+IF(B78=X41,AA41,0)+IF(B78=X42,AA42,0)+IF(B78=X43,AA43,0)+IF(B78=X44,AA44,0)+IF(B78=X45,AA45,0)+IF(B78=X46,AA46,0)+IF(B78=X48,AA48,0)+IF(B78=X49,AA49,0)+IF(B78=X50,AA50,0)+IF(B78=X51,AA51,0)+IF(B78=X52,AA52,0)+IF(B78=X53,AA53,0)+IF(B78=X54,AA54,0)+IF(B78=X55,AA55,0)+IF(B78=X56,AA56,0)+IF(B78=X57,AA57,0)+IF(B78=X58,AA58,0)+IF(B78=X59,AA59,0)+IF(B78=X60,AA60,0)+IF(B78=X61,AA61,0)+IF(B78=X62,AA62,0)+IF(B78=X63,AA63,0)+IF(B78=X64,AA64,0)+IF(B78=X65,AA65,0)+IF(B78=X66,AA66,0)+IF(B78=X67,AA67,0)</f>
        <v>0</v>
      </c>
      <c r="K78" s="43">
        <f>IF(B78=X6,AC6,0)+IF(B78=X7,AC7,0)+IF(B78=X8,AC8,0)+IF(B78=X9,AC9,0)+IF(B78=X10,AC10,0)+IF(B78=X11,AC11,0)+IF(B78=X12,AC12,0)+IF(B78=X13,AC13,0)+IF(B78=X14,AC14,0)+IF(B78=X15,AC15,0)+IF(B78=X16,AC16,0)+IF(B78=X17,AC17,0)+IF(B78=X18,AC18,0)+IF(B78=X19,AC19,0)+IF(B78=X20,AC20,0)+IF(B78=X21,AC21,0)+IF(B78=X22,AC22,0)+IF(B78=X23,AC23,0)+IF(B78=X24,AC24,0)+IF(B78=X25,AC25,0)+IF(B78=X27,AC27,0)+IF(B78=X28,AC28,0)+IF(B78=X29,AC29,0)+IF(B78=X30,AC30,0)+IF(B78=X31,AC31,0)+IF(B78=X32,AC32,0)+IF(B78=X33,AC33,0)+IF(B78=X34,AC34,0)+IF(B78=X35,AC35,0)+IF(B78=X36,AC36,0)+L78</f>
        <v>0</v>
      </c>
      <c r="L78" s="43">
        <f>IF(B78=X37,AC37,0)+IF(B78=X38,AC38,0)+IF(B78=X39,AC39,0)+IF(B78=X40,AC40,0)+IF(B78=X41,AC41,0)+IF(B78=X42,AC42,0)+IF(B78=X43,AC43,0)+IF(B78=X44,AC44,0)+IF(B78=X45,AC45,0)+IF(B78=X46,AC46,0)+IF(B78=X48,AC48,0)+IF(B78=X49,AC49,0)+IF(B78=X50,AC50,0)+IF(B78=X51,AC51,0)+IF(B78=X52,AC52,0)+IF(B78=X53,AC53,0)+IF(B78=X54,AC54,0)+IF(B78=X55,AC55,0)+IF(B78=X56,AC56,0)+IF(B78=X57,AC57,0)+IF(B78=X58,AC58,0)+IF(B78=X59,AC59,0)+IF(B78=X60,AC60,0)+IF(B78=X61,AC61,0)+IF(B78=X62,AC62,0)+IF(B78=X63,AC63,0)+IF(B78=X64,AC64,0)+IF(B78=X65,AC65,0)+IF(B78=X66,AC66,0)+IF(B78=X67,AC67,0)</f>
        <v>0</v>
      </c>
      <c r="M78" s="43">
        <f>IF(B78=X6,AH6,0)+IF(B78=X7,AH7,0)+IF(B78=X8,AH8,0)+IF(B78=X9,AH9,0)+IF(B78=X10,AH10,0)+IF(B78=X11,AH11,0)+IF(B78=X12,AH12,0)+IF(B78=X13,AH13,0)+IF(B78=X14,AH14,0)+IF(B78=X15,AH15,0)+IF(B78=X16,AH16,0)+IF(B78=X17,AH17,0)+IF(B78=X18,AH18,0)+IF(B78=X19,AH19,0)+IF(B78=X20,AH20,0)+IF(B78=X21,AH21,0)+IF(B78=X22,AH22,0)+IF(B78=X23,AH23,0)+IF(B78=X24,AH24,0)+IF(B78=X25,AH25,0)+IF(B78=X27,AH27,0)+IF(B78=X28,AH28,0)+IF(B78=X29,AH29,0)+IF(B78=X30,AH30,0)+IF(B78=X31,AH31,0)+IF(B78=X32,AH32,0)+IF(B78=X33,AH33,0)+IF(B78=X34,AH34,0)+IF(B78=X35,AH35,0)+IF(B78=X36,AH36,0)+N78</f>
        <v>0</v>
      </c>
      <c r="N78" s="43">
        <f>IF(B78=X37,AH37,0)+IF(B78=X38,AH38,0)+IF(B78=X39,AH39,0)+IF(B78=X40,AH40,0)+IF(B78=X41,AH41,0)+IF(B78=X42,AH42,0)+IF(B78=X43,AH43,0)+IF(B78=X44,AH44,0)+IF(B78=X45,AH45,0)+IF(B78=X46,AH46,0)+IF(B78=X48,AH48,0)+IF(B78=X49,AH49,0)+IF(B78=X50,AH50,0)+IF(B78=X51,AH51,0)+IF(B78=X52,AH52,0)+IF(B78=X53,AH53,0)+IF(B78=X54,AH54,0)+IF(B78=X55,AH55,0)+IF(B78=X56,AH56,0)+IF(B78=X57,AH57,0)+IF(B78=X58,AH58,0)+IF(B78=X59,AH59,0)+IF(B78=X60,AH60,0)+IF(B78=X61,AH61,0)+IF(B78=X62,AH62,0)+IF(B78=X63,AH63,0)+IF(B78=X64,AH64,0)+IF(B78=X65,AH65,0)+IF(B78=X66,AH66,0)+IF(B78=X67,AH67,0)</f>
        <v>0</v>
      </c>
      <c r="O78" s="33">
        <f>[2]DB!O78</f>
        <v>6</v>
      </c>
      <c r="P78" s="33">
        <f>[2]DB!P78</f>
        <v>4</v>
      </c>
      <c r="Q78" s="33" t="str">
        <f>[2]DB!Q78</f>
        <v>Schøn</v>
      </c>
      <c r="R78" s="33" t="str">
        <f>[2]DB!R78</f>
        <v/>
      </c>
      <c r="S78" s="33" t="str">
        <f>[2]DB!T78</f>
        <v/>
      </c>
      <c r="T78" s="33" t="str">
        <f>[2]DB!V78</f>
        <v>Schøn</v>
      </c>
      <c r="U78" s="43" t="str">
        <f>IF(AND(C78=0,E78=0,I78=0,K78=0),IF(T78="",IF(G78=0,IF(A78=X6,AS6,0)+IF(A78=X7,AS7,0)+IF(A78=X8,AS8,0)+IF(A78=X9,AS9,0)+IF(A78=X10,AS10,0)+IF(A78=X11,AS11,0)+IF(A78=X12,AS12,0)+IF(A78=X13,AS13,0)+IF(A78=X14,AS14,0)+IF(A78=X15,AS15,0)+IF(A78=X16,AS16,0)+IF(A78=X17,AS17,0)+IF(A78=X18,AS18,0)+IF(A78=X19,AS19,0)+IF(A78=X20,AS20,0)+IF(A78=X21,AS21,0)+IF(A78=X22,AS22,0)+IF(A78=X23,AS23,0)+IF(A78=X24,AS24,0)+IF(A78=X25,AS25,0)+IF(A78=X27,AS27,0)+IF(A78=X28,AS28,0)+IF(A78=X29,AS29,0)+IF(A78=X30,AS30,0)+IF(A78=X31,AS31,0)+IF(A78=X32,AS32,0)+IF(A78=X33,AS33,0)+IF(A78=X34,AS34,0)+IF(A78=X35,AS35,0)+IF(A78=X36,AS36,0)+V78,0),""),"")</f>
        <v/>
      </c>
      <c r="V78" s="43" t="str">
        <f>IF(AND(C78=0,E78=0,I78=0,K78=0),IF(T78="",IF(G78=0,IF(A78=X37,AS37,0)+IF(A78=X38,AS38,0)+IF(A78=X39,AS39,0)+IF(A78=X40,AS40,0)+IF(A78=X41,AS41,0)+IF(A78=X42,AS42,0)+IF(A78=X43,AS43,0)+IF(A78=X44,AS44,0)+IF(A78=X45,AS45,0)+IF(A78=X46,AS46,0)+IF(A78=X48,AS48,0)+IF(A78=X49,AS49,0)+IF(A78=X50,AS50,0)+IF(A78=X51,AS51,0)+IF(A78=X52,AS52,0)+IF(A78=X53,AS53,0)+IF(A78=X54,AS54,0)+IF(A78=X55,AS55,0)+IF(A78=X56,AS56,0)+IF(A78=X57,AS57,0)+IF(A78=X58,AS58,0)+IF(A78=X59,AS59,0)+IF(A78=X60,AS60,0)+IF(A78=X61,AS61,0)+IF(A78=X62,AS62,0)+IF(A78=X63,AS63,0)+IF(A78=X64,AS64,0)+IF(A78=X65,AS65,0)+IF(A78=X66,AS66,0)+IF(A78=X67,AS67,0),0),""),"")</f>
        <v/>
      </c>
      <c r="W78" s="43" t="str">
        <f>IF(AND(C78=0,E78=0,I78=0,K78=0),IF(T78="",IF(M78=0,IF(B78=X6,AS6,0)+IF(B78=X7,AS7,0)+IF(B78=X8,AS8,0)+IF(B78=X9,AS9,0)+IF(B78=X10,AS10,0)+IF(B78=X11,AS11,0)+IF(B78=X12,AS12,0)+IF(B78=X13,AS13,0)+IF(B78=X14,AS14,0)+IF(B78=X15,AS15,0)+IF(B78=X16,AS16,0)+IF(B78=X17,AS17,0)+IF(B78=X18,AS18,0)+IF(B78=X19,AS19,0)+IF(B78=X20,AS20,0)+IF(B78=X21,AS21,0)+IF(B78=X22,AS22,0)+IF(B78=X23,AS23,0)+IF(B78=X24,AS24,0)+IF(B78=X25,AS25,0)+IF(B78=X27,AS27,0)+IF(B78=X28,AS28,0)+IF(B78=X29,AS29,0)+IF(B78=X30,AS30,0)+IF(B78=X31,AS31,0)+IF(B78=X32,AS32,0)+IF(B78=X33,AS33,0)+IF(B78=X34,AS34,0)+IF(B78=X35,AS35,0)+IF(B78=X36,AS36,0)+X78,0),""),"")</f>
        <v/>
      </c>
      <c r="X78" s="43" t="str">
        <f>IF(AND(C78=0,E78=0,I78=0,K78=0),IF(T78="",IF(M78=0,IF(B78=X37,AS37,0)+IF(B78=X38,AS38,0)+IF(B78=X39,AS39,0)+IF(B78=X40,AS40,0)+IF(B78=X41,AS41,0)+IF(B78=X42,AS42,0)+IF(B78=X43,AS43,0)+IF(B78=X44,AS44,0)+IF(B78=X45,AS45,0)+IF(B78=X46,AS46,0)+IF(B78=X48,AS48,0)+IF(B78=X49,AS49,0)+IF(B78=X50,AS50,0)+IF(B78=X51,AS51,0)+IF(B78=X52,AS52,0)+IF(B78=X53,AS53,0)+IF(B78=X54,AS54,0)+IF(B78=X55,AS55,0)+IF(B78=X56,AS56,0)+IF(B78=X57,AS57,0)+IF(B78=X58,AS58,0)+IF(B78=X59,AS59,0)+IF(B78=X60,AS60,0)+IF(B78=X61,AS61,0)+IF(B78=X62,AS62,0)+IF(B78=X63,AS63,0)+IF(B78=X64,AS64,0)+IF(B78=X65,AS65,0)+IF(B78=X66,AS66,0)+IF(B78=X67,AS67,0),0),""),"")</f>
        <v/>
      </c>
      <c r="Y78" s="44" t="str">
        <f t="shared" si="21"/>
        <v>Schøn</v>
      </c>
    </row>
    <row r="79" spans="1:71" x14ac:dyDescent="0.15">
      <c r="A79" s="43" t="str">
        <f>[2]DB!A79</f>
        <v>Piquet</v>
      </c>
      <c r="B79" s="43" t="str">
        <f>[2]DB!B79</f>
        <v>Anfield</v>
      </c>
      <c r="C79" s="43">
        <f>IF(A79=X6,AA6,0)+IF(A79=X7,AA7,0)+IF(A79=X8,AA8,0)+IF(A79=X9,AA9,0)+IF(A79=X10,AA10,0)+IF(A79=X11,AA11,0)+IF(A79=X12,AA12,0)+IF(A79=X13,AA13,0)+IF(A79=X14,AA14,0)+IF(A79=X15,AA15,0)+IF(A79=X16,AA16,0)+IF(A79=X17,AA17,0)+IF(A79=X18,AA18,0)+IF(A79=X19,AA19,0)+IF(A79=X20,AA20,0)+IF(A79=X21,AA21,0)+IF(A79=X22,AA22,0)+IF(A79=X23,AA23,0)+IF(A79=X24,AA24,0)+IF(A79=X25,AA25,0)+IF(A79=X27,AA27,0)+IF(A79=X28,AA28,0)+IF(A79=X29,AA29,0)+IF(A79=X30,AA30,0)+IF(A79=X31,AA31,0)+IF(A79=X32,AA32,0)+IF(A79=X33,AA33,0)+IF(A79=X34,AA34,0)+IF(A79=X35,AA35,0)+IF(A79=X36,AA36,0)+D79</f>
        <v>0</v>
      </c>
      <c r="D79" s="43">
        <f>IF(A79=X37,AA37,0)+IF(A79=X38,AA38,0)+IF(A79=X39,AA39,0)+IF(A79=X40,AA40,0)+IF(A79=X41,AA41,0)+IF(A79=X42,AA42,0)+IF(A79=X43,AA43,0)+IF(A79=X44,AA44,0)+IF(A79=X45,AA45,0)+IF(A79=X46,AA46,0)+IF(A79=X48,AA48,0)+IF(A79=X49,AA49,0)+IF(A79=X50,AA50,0)+IF(A79=X51,AA51,0)+IF(A79=X52,AA52,0)+IF(A79=X53,AA53,0)+IF(A79=X54,AA54,0)+IF(A79=X55,AA55,0)+IF(A79=X56,AA56,0)+IF(A79=X57,AA57,0)+IF(A79=X58,AA58,0)+IF(A79=X59,AA59,0)+IF(A79=X60,AA60,0)+IF(A79=X61,AA61,0)+IF(A79=X62,AA62,0)+IF(A79=X63,AA63,0)+IF(A79=X64,AA64,0)+IF(A79=X65,AA65,0)+IF(A79=X66,AA66,0)+IF(A79=X67,AA67,0)</f>
        <v>0</v>
      </c>
      <c r="E79" s="43">
        <f>IF(A79=X6,AC6,0)+IF(A79=X7,AC7,0)+IF(A79=X8,AC8,0)+IF(A79=X9,AC9,0)+IF(A79=X10,AC10,0)+IF(A79=X11,AC11,0)+IF(A79=X12,AC12,0)+IF(A79=X13,AC13,0)+IF(A79=X14,AC14,0)+IF(A79=X15,AC15,0)+IF(A79=X16,AC16,0)+IF(A79=X17,AC17,0)+IF(A79=X18,AC18,0)+IF(A79=X19,AC19,0)+IF(A79=X20,AC20,0)+IF(A79=X21,AC21,0)+IF(A79=X22,AC22,0)+IF(A79=X23,AC23,0)+IF(A79=X24,AC24,0)+IF(A79=X25,AC25,0)+IF(A79=X27,AC27,0)+IF(A79=X28,AC28,0)+IF(A79=X29,AC29,0)+IF(A79=X30,AC30,0)+IF(A79=X31,AC31,0)+IF(A79=X32,AC32,0)+IF(A79=X33,AC33,0)+IF(A79=X34,AC34,0)+IF(A79=X35,AC35,0)+IF(A79=X36,AC36,0)+F79</f>
        <v>0</v>
      </c>
      <c r="F79" s="43">
        <f>IF(A79=X37,AC37,0)+IF(A79=X38,AC38,0)+IF(A79=X39,AC39,0)+IF(A79=X40,AC40,0)+IF(A79=X41,AC41,0)+IF(A79=X42,AC42,0)+IF(A79=X43,AC43,0)+IF(A79=X44,AC44,0)+IF(A79=X45,AC45,0)+IF(A79=X46,AC46,0)+IF(A79=X48,AC48,0)+IF(A79=X49,AC49,0)+IF(A79=X50,AC50,0)+IF(A79=X51,AC51,0)+IF(A79=X52,AC52,0)+IF(A79=X53,AC53,0)+IF(A79=X54,AC54,0)+IF(A79=X55,AC55,0)+IF(A79=X56,AC56,0)+IF(A79=X57,AC57,0)+IF(A79=X58,AC58,0)+IF(A79=X59,AC59,0)+IF(A79=X60,AC60,0)+IF(A79=X61,AC61,0)+IF(A79=X62,AC62,0)+IF(A79=X63,AC63,0)+IF(A79=X64,AC64,0)+IF(A79=X65,AC65,0)+IF(A79=X66,AC66,0)+IF(A79=X67,AC67,0)</f>
        <v>0</v>
      </c>
      <c r="G79" s="43">
        <f>IF(A79=X6,AH6,0)+IF(A79=X7,AH7,0)+IF(A79=X8,AH8,0)+IF(A79=X9,AH9,0)+IF(A79=X10,AH10,0)+IF(A79=X11,AH11,0)+IF(A79=X12,AH12,0)+IF(A79=X13,AH13,0)+IF(A79=X14,AH14,0)+IF(A79=X15,AH15,0)+IF(A79=X16,AH16,0)+IF(A79=X17,AH17,0)+IF(A79=X18,AH18,0)+IF(A79=X19,AH19,0)+IF(A79=X20,AH20,0)+IF(A79=X21,AH21,0)+IF(A79=X22,AH22,0)+IF(A79=X23,AH23,0)+IF(A79=X24,AH24,0)+IF(A79=X25,AH25,0)+IF(A79=X27,AH27,0)+IF(A79=X28,AH28,0)+IF(A79=X29,AH29,0)+IF(A79=X30,AH30,0)+IF(A79=X31,AH31,0)+IF(A79=X32,AH32,0)+IF(A79=X33,AH33,0)+IF(A79=X34,AH34,0)+IF(A79=X35,AH35,0)+IF(A79=X36,AH36,0)+H79</f>
        <v>0</v>
      </c>
      <c r="H79" s="43">
        <f>IF(A79=X37,AH37,0)+IF(A79=X38,AH38,0)+IF(A79=X39,AH39,0)+IF(A79=X40,AH40,0)+IF(A79=X41,AH41,0)+IF(A79=X42,AH42,0)+IF(A79=X43,AH43,0)+IF(A79=X44,AH44,0)+IF(A79=X45,AH45,0)+IF(A79=X46,AH46,0)+IF(A79=X48,AH48,0)+IF(A79=X49,AH49,0)+IF(A79=X50,AH50,0)+IF(A79=X51,AH51,0)+IF(A79=X52,AH52,0)+IF(A79=X53,AH53,0)+IF(A79=X54,AH54,0)+IF(A79=X55,AH55,0)+IF(A79=X56,AH56,0)+IF(A79=X57,AH57,0)+IF(A79=X58,AH58,0)+IF(A79=X59,AH59,0)+IF(A79=X60,AH60,0)+IF(A79=X61,AH61,0)+IF(A79=X62,AH62,0)+IF(A79=X63,AH63,0)+IF(A79=X64,AH64,0)+IF(A79=X65,AH65,0)+IF(A79=X66,AH66,0)+IF(A79=X67,AH67,0)</f>
        <v>0</v>
      </c>
      <c r="I79" s="43">
        <f>IF(B79=X6,AA6,0)+IF(B79=X7,AA7,0)+IF(B79=X8,AA8,0)+IF(B79=X9,AA9,0)+IF(B79=X10,AA10,0)+IF(B79=X11,AA11,0)+IF(B79=X12,AA12,0)+IF(B79=X13,AA13,0)+IF(B79=X14,AA14,0)+IF(B79=X15,AA15,0)+IF(B79=X16,AA16,0)+IF(B79=X17,AA17,0)+IF(B79=X18,AA18,0)+IF(B79=X19,AA19,0)+IF(B79=X20,AA20,0)+IF(B79=X21,AA21,0)+IF(B79=X22,AA22,0)+IF(B79=X23,AA23,0)+IF(B79=X24,AA24,0)+IF(B79=X25,AA25,0)+IF(B79=X27,AA27,0)+IF(B79=X28,AA28,0)+IF(B79=X29,AA29,0)+IF(B79=X30,AA30,0)+IF(B79=X31,AA31,0)+IF(B79=X32,AA32,0)+IF(B79=X33,AA33,0)+IF(B79=X34,AA34,0)+IF(B79=X35,AA35,0)+IF(B79=X36,AA36,0)+J79</f>
        <v>0</v>
      </c>
      <c r="J79" s="43">
        <f>IF(B79=X37,AA37,0)+IF(B79=X38,AA38,0)+IF(B79=X39,AA39,0)+IF(B79=X40,AA40,0)+IF(B79=X41,AA41,0)+IF(B79=X42,AA42,0)+IF(B79=X43,AA43,0)+IF(B79=X44,AA44,0)+IF(B79=X45,AA45,0)+IF(B79=X46,AA46,0)+IF(B79=X48,AA48,0)+IF(B79=X49,AA49,0)+IF(B79=X50,AA50,0)+IF(B79=X51,AA51,0)+IF(B79=X52,AA52,0)+IF(B79=X53,AA53,0)+IF(B79=X54,AA54,0)+IF(B79=X55,AA55,0)+IF(B79=X56,AA56,0)+IF(B79=X57,AA57,0)+IF(B79=X58,AA58,0)+IF(B79=X59,AA59,0)+IF(B79=X60,AA60,0)+IF(B79=X61,AA61,0)+IF(B79=X62,AA62,0)+IF(B79=X63,AA63,0)+IF(B79=X64,AA64,0)+IF(B79=X65,AA65,0)+IF(B79=X66,AA66,0)+IF(B79=X67,AA67,0)</f>
        <v>0</v>
      </c>
      <c r="K79" s="43">
        <f>IF(B79=X6,AC6,0)+IF(B79=X7,AC7,0)+IF(B79=X8,AC8,0)+IF(B79=X9,AC9,0)+IF(B79=X10,AC10,0)+IF(B79=X11,AC11,0)+IF(B79=X12,AC12,0)+IF(B79=X13,AC13,0)+IF(B79=X14,AC14,0)+IF(B79=X15,AC15,0)+IF(B79=X16,AC16,0)+IF(B79=X17,AC17,0)+IF(B79=X18,AC18,0)+IF(B79=X19,AC19,0)+IF(B79=X20,AC20,0)+IF(B79=X21,AC21,0)+IF(B79=X22,AC22,0)+IF(B79=X23,AC23,0)+IF(B79=X24,AC24,0)+IF(B79=X25,AC25,0)+IF(B79=X27,AC27,0)+IF(B79=X28,AC28,0)+IF(B79=X29,AC29,0)+IF(B79=X30,AC30,0)+IF(B79=X31,AC31,0)+IF(B79=X32,AC32,0)+IF(B79=X33,AC33,0)+IF(B79=X34,AC34,0)+IF(B79=X35,AC35,0)+IF(B79=X36,AC36,0)+L79</f>
        <v>0</v>
      </c>
      <c r="L79" s="43">
        <f>IF(B79=X37,AC37,0)+IF(B79=X38,AC38,0)+IF(B79=X39,AC39,0)+IF(B79=X40,AC40,0)+IF(B79=X41,AC41,0)+IF(B79=X42,AC42,0)+IF(B79=X43,AC43,0)+IF(B79=X44,AC44,0)+IF(B79=X45,AC45,0)+IF(B79=X46,AC46,0)+IF(B79=X48,AC48,0)+IF(B79=X49,AC49,0)+IF(B79=X50,AC50,0)+IF(B79=X51,AC51,0)+IF(B79=X52,AC52,0)+IF(B79=X53,AC53,0)+IF(B79=X54,AC54,0)+IF(B79=X55,AC55,0)+IF(B79=X56,AC56,0)+IF(B79=X57,AC57,0)+IF(B79=X58,AC58,0)+IF(B79=X59,AC59,0)+IF(B79=X60,AC60,0)+IF(B79=X61,AC61,0)+IF(B79=X62,AC62,0)+IF(B79=X63,AC63,0)+IF(B79=X64,AC64,0)+IF(B79=X65,AC65,0)+IF(B79=X66,AC66,0)+IF(B79=X67,AC67,0)</f>
        <v>0</v>
      </c>
      <c r="M79" s="43">
        <f>IF(B79=X6,AH6,0)+IF(B79=X7,AH7,0)+IF(B79=X8,AH8,0)+IF(B79=X9,AH9,0)+IF(B79=X10,AH10,0)+IF(B79=X11,AH11,0)+IF(B79=X12,AH12,0)+IF(B79=X13,AH13,0)+IF(B79=X14,AH14,0)+IF(B79=X15,AH15,0)+IF(B79=X16,AH16,0)+IF(B79=X17,AH17,0)+IF(B79=X18,AH18,0)+IF(B79=X19,AH19,0)+IF(B79=X20,AH20,0)+IF(B79=X21,AH21,0)+IF(B79=X22,AH22,0)+IF(B79=X23,AH23,0)+IF(B79=X24,AH24,0)+IF(B79=X25,AH25,0)+IF(B79=X27,AH27,0)+IF(B79=X28,AH28,0)+IF(B79=X29,AH29,0)+IF(B79=X30,AH30,0)+IF(B79=X31,AH31,0)+IF(B79=X32,AH32,0)+IF(B79=X33,AH33,0)+IF(B79=X34,AH34,0)+IF(B79=X35,AH35,0)+IF(B79=X36,AH36,0)+N79</f>
        <v>0</v>
      </c>
      <c r="N79" s="43">
        <f>IF(B79=X37,AH37,0)+IF(B79=X38,AH38,0)+IF(B79=X39,AH39,0)+IF(B79=X40,AH40,0)+IF(B79=X41,AH41,0)+IF(B79=X42,AH42,0)+IF(B79=X43,AH43,0)+IF(B79=X44,AH44,0)+IF(B79=X45,AH45,0)+IF(B79=X46,AH46,0)+IF(B79=X48,AH48,0)+IF(B79=X49,AH49,0)+IF(B79=X50,AH50,0)+IF(B79=X51,AH51,0)+IF(B79=X52,AH52,0)+IF(B79=X53,AH53,0)+IF(B79=X54,AH54,0)+IF(B79=X55,AH55,0)+IF(B79=X56,AH56,0)+IF(B79=X57,AH57,0)+IF(B79=X58,AH58,0)+IF(B79=X59,AH59,0)+IF(B79=X60,AH60,0)+IF(B79=X61,AH61,0)+IF(B79=X62,AH62,0)+IF(B79=X63,AH63,0)+IF(B79=X64,AH64,0)+IF(B79=X65,AH65,0)+IF(B79=X66,AH66,0)+IF(B79=X67,AH67,0)</f>
        <v>0</v>
      </c>
      <c r="O79" s="33">
        <f>[2]DB!O79</f>
        <v>6</v>
      </c>
      <c r="P79" s="33">
        <f>[2]DB!P79</f>
        <v>4</v>
      </c>
      <c r="Q79" s="33" t="str">
        <f>[2]DB!Q79</f>
        <v>Piquet</v>
      </c>
      <c r="R79" s="33" t="str">
        <f>[2]DB!R79</f>
        <v/>
      </c>
      <c r="S79" s="33" t="str">
        <f>[2]DB!T79</f>
        <v/>
      </c>
      <c r="T79" s="33" t="str">
        <f>[2]DB!V79</f>
        <v>Piquet</v>
      </c>
      <c r="U79" s="43" t="str">
        <f>IF(AND(C79=0,E79=0,I79=0,K79=0),IF(T79="",IF(G79=0,IF(A79=X6,AS6,0)+IF(A79=X7,AS7,0)+IF(A79=X8,AS8,0)+IF(A79=X9,AS9,0)+IF(A79=X10,AS10,0)+IF(A79=X11,AS11,0)+IF(A79=X12,AS12,0)+IF(A79=X13,AS13,0)+IF(A79=X14,AS14,0)+IF(A79=X15,AS15,0)+IF(A79=X16,AS16,0)+IF(A79=X17,AS17,0)+IF(A79=X18,AS18,0)+IF(A79=X19,AS19,0)+IF(A79=X20,AS20,0)+IF(A79=X21,AS21,0)+IF(A79=X22,AS22,0)+IF(A79=X23,AS23,0)+IF(A79=X24,AS24,0)+IF(A79=X25,AS25,0)+IF(A79=X27,AS27,0)+IF(A79=X28,AS28,0)+IF(A79=X29,AS29,0)+IF(A79=X30,AS30,0)+IF(A79=X31,AS31,0)+IF(A79=X32,AS32,0)+IF(A79=X33,AS33,0)+IF(A79=X34,AS34,0)+IF(A79=X35,AS35,0)+IF(A79=X36,AS36,0)+V79,0),""),"")</f>
        <v/>
      </c>
      <c r="V79" s="43" t="str">
        <f>IF(AND(C79=0,E79=0,I79=0,K79=0),IF(T79="",IF(G79=0,IF(A79=X37,AS37,0)+IF(A79=X38,AS38,0)+IF(A79=X39,AS39,0)+IF(A79=X40,AS40,0)+IF(A79=X41,AS41,0)+IF(A79=X42,AS42,0)+IF(A79=X43,AS43,0)+IF(A79=X44,AS44,0)+IF(A79=X45,AS45,0)+IF(A79=X46,AS46,0)+IF(A79=X48,AS48,0)+IF(A79=X49,AS49,0)+IF(A79=X50,AS50,0)+IF(A79=X51,AS51,0)+IF(A79=X52,AS52,0)+IF(A79=X53,AS53,0)+IF(A79=X54,AS54,0)+IF(A79=X55,AS55,0)+IF(A79=X56,AS56,0)+IF(A79=X57,AS57,0)+IF(A79=X58,AS58,0)+IF(A79=X59,AS59,0)+IF(A79=X60,AS60,0)+IF(A79=X61,AS61,0)+IF(A79=X62,AS62,0)+IF(A79=X63,AS63,0)+IF(A79=X64,AS64,0)+IF(A79=X65,AS65,0)+IF(A79=X66,AS66,0)+IF(A79=X67,AS67,0),0),""),"")</f>
        <v/>
      </c>
      <c r="W79" s="43" t="str">
        <f>IF(AND(C79=0,E79=0,I79=0,K79=0),IF(T79="",IF(M79=0,IF(B79=X6,AS6,0)+IF(B79=X7,AS7,0)+IF(B79=X8,AS8,0)+IF(B79=X9,AS9,0)+IF(B79=X10,AS10,0)+IF(B79=X11,AS11,0)+IF(B79=X12,AS12,0)+IF(B79=X13,AS13,0)+IF(B79=X14,AS14,0)+IF(B79=X15,AS15,0)+IF(B79=X16,AS16,0)+IF(B79=X17,AS17,0)+IF(B79=X18,AS18,0)+IF(B79=X19,AS19,0)+IF(B79=X20,AS20,0)+IF(B79=X21,AS21,0)+IF(B79=X22,AS22,0)+IF(B79=X23,AS23,0)+IF(B79=X24,AS24,0)+IF(B79=X25,AS25,0)+IF(B79=X27,AS27,0)+IF(B79=X28,AS28,0)+IF(B79=X29,AS29,0)+IF(B79=X30,AS30,0)+IF(B79=X31,AS31,0)+IF(B79=X32,AS32,0)+IF(B79=X33,AS33,0)+IF(B79=X34,AS34,0)+IF(B79=X35,AS35,0)+IF(B79=X36,AS36,0)+X79,0),""),"")</f>
        <v/>
      </c>
      <c r="X79" s="43" t="str">
        <f>IF(AND(C79=0,E79=0,I79=0,K79=0),IF(T79="",IF(M79=0,IF(B79=X37,AS37,0)+IF(B79=X38,AS38,0)+IF(B79=X39,AS39,0)+IF(B79=X40,AS40,0)+IF(B79=X41,AS41,0)+IF(B79=X42,AS42,0)+IF(B79=X43,AS43,0)+IF(B79=X44,AS44,0)+IF(B79=X45,AS45,0)+IF(B79=X46,AS46,0)+IF(B79=X48,AS48,0)+IF(B79=X49,AS49,0)+IF(B79=X50,AS50,0)+IF(B79=X51,AS51,0)+IF(B79=X52,AS52,0)+IF(B79=X53,AS53,0)+IF(B79=X54,AS54,0)+IF(B79=X55,AS55,0)+IF(B79=X56,AS56,0)+IF(B79=X57,AS57,0)+IF(B79=X58,AS58,0)+IF(B79=X59,AS59,0)+IF(B79=X60,AS60,0)+IF(B79=X61,AS61,0)+IF(B79=X62,AS62,0)+IF(B79=X63,AS63,0)+IF(B79=X64,AS64,0)+IF(B79=X65,AS65,0)+IF(B79=X66,AS66,0)+IF(B79=X67,AS67,0),0),""),"")</f>
        <v/>
      </c>
      <c r="Y79" s="44" t="str">
        <f t="shared" si="21"/>
        <v>Piquet</v>
      </c>
    </row>
    <row r="80" spans="1:71" x14ac:dyDescent="0.15">
      <c r="A80" s="43" t="str">
        <f>[2]DB!A80</f>
        <v>Cork</v>
      </c>
      <c r="B80" s="43" t="str">
        <f>[2]DB!B80</f>
        <v>Magpies</v>
      </c>
      <c r="C80" s="43">
        <f>IF(A80=X6,AA6,0)+IF(A80=X7,AA7,0)+IF(A80=X8,AA8,0)+IF(A80=X9,AA9,0)+IF(A80=X10,AA10,0)+IF(A80=X11,AA11,0)+IF(A80=X12,AA12,0)+IF(A80=X13,AA13,0)+IF(A80=X14,AA14,0)+IF(A80=X15,AA15,0)+IF(A80=X16,AA16,0)+IF(A80=X17,AA17,0)+IF(A80=X18,AA18,0)+IF(A80=X19,AA19,0)+IF(A80=X20,AA20,0)+IF(A80=X21,AA21,0)+IF(A80=X22,AA22,0)+IF(A80=X23,AA23,0)+IF(A80=X24,AA24,0)+IF(A80=X25,AA25,0)+IF(A80=X27,AA27,0)+IF(A80=X28,AA28,0)+IF(A80=X29,AA29,0)+IF(A80=X30,AA30,0)+IF(A80=X31,AA31,0)+IF(A80=X32,AA32,0)+IF(A80=X33,AA33,0)+IF(A80=X34,AA34,0)+IF(A80=X35,AA35,0)+IF(A80=X36,AA36,0)+D80</f>
        <v>0</v>
      </c>
      <c r="D80" s="43">
        <f>IF(A80=X37,AA37,0)+IF(A80=X38,AA38,0)+IF(A80=X39,AA39,0)+IF(A80=X40,AA40,0)+IF(A80=X41,AA41,0)+IF(A80=X42,AA42,0)+IF(A80=X43,AA43,0)+IF(A80=X44,AA44,0)+IF(A80=X45,AA45,0)+IF(A80=X46,AA46,0)+IF(A80=X48,AA48,0)+IF(A80=X49,AA49,0)+IF(A80=X50,AA50,0)+IF(A80=X51,AA51,0)+IF(A80=X52,AA52,0)+IF(A80=X53,AA53,0)+IF(A80=X54,AA54,0)+IF(A80=X55,AA55,0)+IF(A80=X56,AA56,0)+IF(A80=X57,AA57,0)+IF(A80=X58,AA58,0)+IF(A80=X59,AA59,0)+IF(A80=X60,AA60,0)+IF(A80=X61,AA61,0)+IF(A80=X62,AA62,0)+IF(A80=X63,AA63,0)+IF(A80=X64,AA64,0)+IF(A80=X65,AA65,0)+IF(A80=X66,AA66,0)+IF(A80=X67,AA67,0)</f>
        <v>0</v>
      </c>
      <c r="E80" s="43">
        <f>IF(A80=X6,AC6,0)+IF(A80=X7,AC7,0)+IF(A80=X8,AC8,0)+IF(A80=X9,AC9,0)+IF(A80=X10,AC10,0)+IF(A80=X11,AC11,0)+IF(A80=X12,AC12,0)+IF(A80=X13,AC13,0)+IF(A80=X14,AC14,0)+IF(A80=X15,AC15,0)+IF(A80=X16,AC16,0)+IF(A80=X17,AC17,0)+IF(A80=X18,AC18,0)+IF(A80=X19,AC19,0)+IF(A80=X20,AC20,0)+IF(A80=X21,AC21,0)+IF(A80=X22,AC22,0)+IF(A80=X23,AC23,0)+IF(A80=X24,AC24,0)+IF(A80=X25,AC25,0)+IF(A80=X27,AC27,0)+IF(A80=X28,AC28,0)+IF(A80=X29,AC29,0)+IF(A80=X30,AC30,0)+IF(A80=X31,AC31,0)+IF(A80=X32,AC32,0)+IF(A80=X33,AC33,0)+IF(A80=X34,AC34,0)+IF(A80=X35,AC35,0)+IF(A80=X36,AC36,0)+F80</f>
        <v>0</v>
      </c>
      <c r="F80" s="43">
        <f>IF(A80=X37,AC37,0)+IF(A80=X38,AC38,0)+IF(A80=X39,AC39,0)+IF(A80=X40,AC40,0)+IF(A80=X41,AC41,0)+IF(A80=X42,AC42,0)+IF(A80=X43,AC43,0)+IF(A80=X44,AC44,0)+IF(A80=X45,AC45,0)+IF(A80=X46,AC46,0)+IF(A80=X48,AC48,0)+IF(A80=X49,AC49,0)+IF(A80=X50,AC50,0)+IF(A80=X51,AC51,0)+IF(A80=X52,AC52,0)+IF(A80=X53,AC53,0)+IF(A80=X54,AC54,0)+IF(A80=X55,AC55,0)+IF(A80=X56,AC56,0)+IF(A80=X57,AC57,0)+IF(A80=X58,AC58,0)+IF(A80=X59,AC59,0)+IF(A80=X60,AC60,0)+IF(A80=X61,AC61,0)+IF(A80=X62,AC62,0)+IF(A80=X63,AC63,0)+IF(A80=X64,AC64,0)+IF(A80=X65,AC65,0)+IF(A80=X66,AC66,0)+IF(A80=X67,AC67,0)</f>
        <v>0</v>
      </c>
      <c r="G80" s="43">
        <f>IF(A80=X6,AH6,0)+IF(A80=X7,AH7,0)+IF(A80=X8,AH8,0)+IF(A80=X9,AH9,0)+IF(A80=X10,AH10,0)+IF(A80=X11,AH11,0)+IF(A80=X12,AH12,0)+IF(A80=X13,AH13,0)+IF(A80=X14,AH14,0)+IF(A80=X15,AH15,0)+IF(A80=X16,AH16,0)+IF(A80=X17,AH17,0)+IF(A80=X18,AH18,0)+IF(A80=X19,AH19,0)+IF(A80=X20,AH20,0)+IF(A80=X21,AH21,0)+IF(A80=X22,AH22,0)+IF(A80=X23,AH23,0)+IF(A80=X24,AH24,0)+IF(A80=X25,AH25,0)+IF(A80=X27,AH27,0)+IF(A80=X28,AH28,0)+IF(A80=X29,AH29,0)+IF(A80=X30,AH30,0)+IF(A80=X31,AH31,0)+IF(A80=X32,AH32,0)+IF(A80=X33,AH33,0)+IF(A80=X34,AH34,0)+IF(A80=X35,AH35,0)+IF(A80=X36,AH36,0)+H80</f>
        <v>0</v>
      </c>
      <c r="H80" s="43">
        <f>IF(A80=X37,AH37,0)+IF(A80=X38,AH38,0)+IF(A80=X39,AH39,0)+IF(A80=X40,AH40,0)+IF(A80=X41,AH41,0)+IF(A80=X42,AH42,0)+IF(A80=X43,AH43,0)+IF(A80=X44,AH44,0)+IF(A80=X45,AH45,0)+IF(A80=X46,AH46,0)+IF(A80=X48,AH48,0)+IF(A80=X49,AH49,0)+IF(A80=X50,AH50,0)+IF(A80=X51,AH51,0)+IF(A80=X52,AH52,0)+IF(A80=X53,AH53,0)+IF(A80=X54,AH54,0)+IF(A80=X55,AH55,0)+IF(A80=X56,AH56,0)+IF(A80=X57,AH57,0)+IF(A80=X58,AH58,0)+IF(A80=X59,AH59,0)+IF(A80=X60,AH60,0)+IF(A80=X61,AH61,0)+IF(A80=X62,AH62,0)+IF(A80=X63,AH63,0)+IF(A80=X64,AH64,0)+IF(A80=X65,AH65,0)+IF(A80=X66,AH66,0)+IF(A80=X67,AH67,0)</f>
        <v>0</v>
      </c>
      <c r="I80" s="43">
        <f>IF(B80=X6,AA6,0)+IF(B80=X7,AA7,0)+IF(B80=X8,AA8,0)+IF(B80=X9,AA9,0)+IF(B80=X10,AA10,0)+IF(B80=X11,AA11,0)+IF(B80=X12,AA12,0)+IF(B80=X13,AA13,0)+IF(B80=X14,AA14,0)+IF(B80=X15,AA15,0)+IF(B80=X16,AA16,0)+IF(B80=X17,AA17,0)+IF(B80=X18,AA18,0)+IF(B80=X19,AA19,0)+IF(B80=X20,AA20,0)+IF(B80=X21,AA21,0)+IF(B80=X22,AA22,0)+IF(B80=X23,AA23,0)+IF(B80=X24,AA24,0)+IF(B80=X25,AA25,0)+IF(B80=X27,AA27,0)+IF(B80=X28,AA28,0)+IF(B80=X29,AA29,0)+IF(B80=X30,AA30,0)+IF(B80=X31,AA31,0)+IF(B80=X32,AA32,0)+IF(B80=X33,AA33,0)+IF(B80=X34,AA34,0)+IF(B80=X35,AA35,0)+IF(B80=X36,AA36,0)+J80</f>
        <v>0</v>
      </c>
      <c r="J80" s="43">
        <f>IF(B80=X37,AA37,0)+IF(B80=X38,AA38,0)+IF(B80=X39,AA39,0)+IF(B80=X40,AA40,0)+IF(B80=X41,AA41,0)+IF(B80=X42,AA42,0)+IF(B80=X43,AA43,0)+IF(B80=X44,AA44,0)+IF(B80=X45,AA45,0)+IF(B80=X46,AA46,0)+IF(B80=X48,AA48,0)+IF(B80=X49,AA49,0)+IF(B80=X50,AA50,0)+IF(B80=X51,AA51,0)+IF(B80=X52,AA52,0)+IF(B80=X53,AA53,0)+IF(B80=X54,AA54,0)+IF(B80=X55,AA55,0)+IF(B80=X56,AA56,0)+IF(B80=X57,AA57,0)+IF(B80=X58,AA58,0)+IF(B80=X59,AA59,0)+IF(B80=X60,AA60,0)+IF(B80=X61,AA61,0)+IF(B80=X62,AA62,0)+IF(B80=X63,AA63,0)+IF(B80=X64,AA64,0)+IF(B80=X65,AA65,0)+IF(B80=X66,AA66,0)+IF(B80=X67,AA67,0)</f>
        <v>0</v>
      </c>
      <c r="K80" s="43">
        <f>IF(B80=X6,AC6,0)+IF(B80=X7,AC7,0)+IF(B80=X8,AC8,0)+IF(B80=X9,AC9,0)+IF(B80=X10,AC10,0)+IF(B80=X11,AC11,0)+IF(B80=X12,AC12,0)+IF(B80=X13,AC13,0)+IF(B80=X14,AC14,0)+IF(B80=X15,AC15,0)+IF(B80=X16,AC16,0)+IF(B80=X17,AC17,0)+IF(B80=X18,AC18,0)+IF(B80=X19,AC19,0)+IF(B80=X20,AC20,0)+IF(B80=X21,AC21,0)+IF(B80=X22,AC22,0)+IF(B80=X23,AC23,0)+IF(B80=X24,AC24,0)+IF(B80=X25,AC25,0)+IF(B80=X27,AC27,0)+IF(B80=X28,AC28,0)+IF(B80=X29,AC29,0)+IF(B80=X30,AC30,0)+IF(B80=X31,AC31,0)+IF(B80=X32,AC32,0)+IF(B80=X33,AC33,0)+IF(B80=X34,AC34,0)+IF(B80=X35,AC35,0)+IF(B80=X36,AC36,0)+L80</f>
        <v>0</v>
      </c>
      <c r="L80" s="43">
        <f>IF(B80=X37,AC37,0)+IF(B80=X38,AC38,0)+IF(B80=X39,AC39,0)+IF(B80=X40,AC40,0)+IF(B80=X41,AC41,0)+IF(B80=X42,AC42,0)+IF(B80=X43,AC43,0)+IF(B80=X44,AC44,0)+IF(B80=X45,AC45,0)+IF(B80=X46,AC46,0)+IF(B80=X48,AC48,0)+IF(B80=X49,AC49,0)+IF(B80=X50,AC50,0)+IF(B80=X51,AC51,0)+IF(B80=X52,AC52,0)+IF(B80=X53,AC53,0)+IF(B80=X54,AC54,0)+IF(B80=X55,AC55,0)+IF(B80=X56,AC56,0)+IF(B80=X57,AC57,0)+IF(B80=X58,AC58,0)+IF(B80=X59,AC59,0)+IF(B80=X60,AC60,0)+IF(B80=X61,AC61,0)+IF(B80=X62,AC62,0)+IF(B80=X63,AC63,0)+IF(B80=X64,AC64,0)+IF(B80=X65,AC65,0)+IF(B80=X66,AC66,0)+IF(B80=X67,AC67,0)</f>
        <v>0</v>
      </c>
      <c r="M80" s="43">
        <f>IF(B80=X6,AH6,0)+IF(B80=X7,AH7,0)+IF(B80=X8,AH8,0)+IF(B80=X9,AH9,0)+IF(B80=X10,AH10,0)+IF(B80=X11,AH11,0)+IF(B80=X12,AH12,0)+IF(B80=X13,AH13,0)+IF(B80=X14,AH14,0)+IF(B80=X15,AH15,0)+IF(B80=X16,AH16,0)+IF(B80=X17,AH17,0)+IF(B80=X18,AH18,0)+IF(B80=X19,AH19,0)+IF(B80=X20,AH20,0)+IF(B80=X21,AH21,0)+IF(B80=X22,AH22,0)+IF(B80=X23,AH23,0)+IF(B80=X24,AH24,0)+IF(B80=X25,AH25,0)+IF(B80=X27,AH27,0)+IF(B80=X28,AH28,0)+IF(B80=X29,AH29,0)+IF(B80=X30,AH30,0)+IF(B80=X31,AH31,0)+IF(B80=X32,AH32,0)+IF(B80=X33,AH33,0)+IF(B80=X34,AH34,0)+IF(B80=X35,AH35,0)+IF(B80=X36,AH36,0)+N80</f>
        <v>0</v>
      </c>
      <c r="N80" s="43">
        <f>IF(B80=X37,AH37,0)+IF(B80=X38,AH38,0)+IF(B80=X39,AH39,0)+IF(B80=X40,AH40,0)+IF(B80=X41,AH41,0)+IF(B80=X42,AH42,0)+IF(B80=X43,AH43,0)+IF(B80=X44,AH44,0)+IF(B80=X45,AH45,0)+IF(B80=X46,AH46,0)+IF(B80=X48,AH48,0)+IF(B80=X49,AH49,0)+IF(B80=X50,AH50,0)+IF(B80=X51,AH51,0)+IF(B80=X52,AH52,0)+IF(B80=X53,AH53,0)+IF(B80=X54,AH54,0)+IF(B80=X55,AH55,0)+IF(B80=X56,AH56,0)+IF(B80=X57,AH57,0)+IF(B80=X58,AH58,0)+IF(B80=X59,AH59,0)+IF(B80=X60,AH60,0)+IF(B80=X61,AH61,0)+IF(B80=X62,AH62,0)+IF(B80=X63,AH63,0)+IF(B80=X64,AH64,0)+IF(B80=X65,AH65,0)+IF(B80=X66,AH66,0)+IF(B80=X67,AH67,0)</f>
        <v>0</v>
      </c>
      <c r="O80" s="33">
        <f>[2]DB!O80</f>
        <v>8</v>
      </c>
      <c r="P80" s="33">
        <f>[2]DB!P80</f>
        <v>7</v>
      </c>
      <c r="Q80" s="33" t="str">
        <f>[2]DB!Q80</f>
        <v>Cork</v>
      </c>
      <c r="R80" s="33" t="str">
        <f>[2]DB!R80</f>
        <v/>
      </c>
      <c r="S80" s="33" t="str">
        <f>[2]DB!T80</f>
        <v/>
      </c>
      <c r="T80" s="33" t="str">
        <f>[2]DB!V80</f>
        <v>Cork</v>
      </c>
      <c r="U80" s="43" t="str">
        <f>IF(AND(C80=0,E80=0,I80=0,K80=0),IF(T80="",IF(G80=0,IF(A80=X6,AS6,0)+IF(A80=X7,AS7,0)+IF(A80=X8,AS8,0)+IF(A80=X9,AS9,0)+IF(A80=X10,AS10,0)+IF(A80=X11,AS11,0)+IF(A80=X12,AS12,0)+IF(A80=X13,AS13,0)+IF(A80=X14,AS14,0)+IF(A80=X15,AS15,0)+IF(A80=X16,AS16,0)+IF(A80=X17,AS17,0)+IF(A80=X18,AS18,0)+IF(A80=X19,AS19,0)+IF(A80=X20,AS20,0)+IF(A80=X21,AS21,0)+IF(A80=X22,AS22,0)+IF(A80=X23,AS23,0)+IF(A80=X24,AS24,0)+IF(A80=X25,AS25,0)+IF(A80=X27,AS27,0)+IF(A80=X28,AS28,0)+IF(A80=X29,AS29,0)+IF(A80=X30,AS30,0)+IF(A80=X31,AS31,0)+IF(A80=X32,AS32,0)+IF(A80=X33,AS33,0)+IF(A80=X34,AS34,0)+IF(A80=X35,AS35,0)+IF(A80=X36,AS36,0)+V80,0),""),"")</f>
        <v/>
      </c>
      <c r="V80" s="43" t="str">
        <f>IF(AND(C80=0,E80=0,I80=0,K80=0),IF(T80="",IF(G80=0,IF(A80=X37,AS37,0)+IF(A80=X38,AS38,0)+IF(A80=X39,AS39,0)+IF(A80=X40,AS40,0)+IF(A80=X41,AS41,0)+IF(A80=X42,AS42,0)+IF(A80=X43,AS43,0)+IF(A80=X44,AS44,0)+IF(A80=X45,AS45,0)+IF(A80=X46,AS46,0)+IF(A80=X48,AS48,0)+IF(A80=X49,AS49,0)+IF(A80=X50,AS50,0)+IF(A80=X51,AS51,0)+IF(A80=X52,AS52,0)+IF(A80=X53,AS53,0)+IF(A80=X54,AS54,0)+IF(A80=X55,AS55,0)+IF(A80=X56,AS56,0)+IF(A80=X57,AS57,0)+IF(A80=X58,AS58,0)+IF(A80=X59,AS59,0)+IF(A80=X60,AS60,0)+IF(A80=X61,AS61,0)+IF(A80=X62,AS62,0)+IF(A80=X63,AS63,0)+IF(A80=X64,AS64,0)+IF(A80=X65,AS65,0)+IF(A80=X66,AS66,0)+IF(A80=X67,AS67,0),0),""),"")</f>
        <v/>
      </c>
      <c r="W80" s="43" t="str">
        <f>IF(AND(C80=0,E80=0,I80=0,K80=0),IF(T80="",IF(M80=0,IF(B80=X6,AS6,0)+IF(B80=X7,AS7,0)+IF(B80=X8,AS8,0)+IF(B80=X9,AS9,0)+IF(B80=X10,AS10,0)+IF(B80=X11,AS11,0)+IF(B80=X12,AS12,0)+IF(B80=X13,AS13,0)+IF(B80=X14,AS14,0)+IF(B80=X15,AS15,0)+IF(B80=X16,AS16,0)+IF(B80=X17,AS17,0)+IF(B80=X18,AS18,0)+IF(B80=X19,AS19,0)+IF(B80=X20,AS20,0)+IF(B80=X21,AS21,0)+IF(B80=X22,AS22,0)+IF(B80=X23,AS23,0)+IF(B80=X24,AS24,0)+IF(B80=X25,AS25,0)+IF(B80=X27,AS27,0)+IF(B80=X28,AS28,0)+IF(B80=X29,AS29,0)+IF(B80=X30,AS30,0)+IF(B80=X31,AS31,0)+IF(B80=X32,AS32,0)+IF(B80=X33,AS33,0)+IF(B80=X34,AS34,0)+IF(B80=X35,AS35,0)+IF(B80=X36,AS36,0)+X80,0),""),"")</f>
        <v/>
      </c>
      <c r="X80" s="43" t="str">
        <f>IF(AND(C80=0,E80=0,I80=0,K80=0),IF(T80="",IF(M80=0,IF(B80=X37,AS37,0)+IF(B80=X38,AS38,0)+IF(B80=X39,AS39,0)+IF(B80=X40,AS40,0)+IF(B80=X41,AS41,0)+IF(B80=X42,AS42,0)+IF(B80=X43,AS43,0)+IF(B80=X44,AS44,0)+IF(B80=X45,AS45,0)+IF(B80=X46,AS46,0)+IF(B80=X48,AS48,0)+IF(B80=X49,AS49,0)+IF(B80=X50,AS50,0)+IF(B80=X51,AS51,0)+IF(B80=X52,AS52,0)+IF(B80=X53,AS53,0)+IF(B80=X54,AS54,0)+IF(B80=X55,AS55,0)+IF(B80=X56,AS56,0)+IF(B80=X57,AS57,0)+IF(B80=X58,AS58,0)+IF(B80=X59,AS59,0)+IF(B80=X60,AS60,0)+IF(B80=X61,AS61,0)+IF(B80=X62,AS62,0)+IF(B80=X63,AS63,0)+IF(B80=X64,AS64,0)+IF(B80=X65,AS65,0)+IF(B80=X66,AS66,0)+IF(B80=X67,AS67,0),0),""),"")</f>
        <v/>
      </c>
      <c r="Y80" s="44" t="str">
        <f t="shared" si="21"/>
        <v>Cork</v>
      </c>
    </row>
    <row r="81" spans="1:25" x14ac:dyDescent="0.15">
      <c r="A81" s="43" t="str">
        <f>[2]DB!A81</f>
        <v>Zico</v>
      </c>
      <c r="B81" s="43" t="str">
        <f>[2]DB!B81</f>
        <v>LPHJ</v>
      </c>
      <c r="C81" s="43">
        <f>IF(A81=X6,AA6,0)+IF(A81=X7,AA7,0)+IF(A81=X8,AA8,0)+IF(A81=X9,AA9,0)+IF(A81=X10,AA10,0)+IF(A81=X11,AA11,0)+IF(A81=X12,AA12,0)+IF(A81=X13,AA13,0)+IF(A81=X14,AA14,0)+IF(A81=X15,AA15,0)+IF(A81=X16,AA16,0)+IF(A81=X17,AA17,0)+IF(A81=X18,AA18,0)+IF(A81=X19,AA19,0)+IF(A81=X20,AA20,0)+IF(A81=X21,AA21,0)+IF(A81=X22,AA22,0)+IF(A81=X23,AA23,0)+IF(A81=X24,AA24,0)+IF(A81=X25,AA25,0)+IF(A81=X27,AA27,0)+IF(A81=X28,AA28,0)+IF(A81=X29,AA29,0)+IF(A81=X30,AA30,0)+IF(A81=X31,AA31,0)+IF(A81=X32,AA32,0)+IF(A81=X33,AA33,0)+IF(A81=X34,AA34,0)+IF(A81=X35,AA35,0)+IF(A81=X36,AA36,0)+D81</f>
        <v>0</v>
      </c>
      <c r="D81" s="43">
        <f>IF(A81=X37,AA37,0)+IF(A81=X38,AA38,0)+IF(A81=X39,AA39,0)+IF(A81=X40,AA40,0)+IF(A81=X41,AA41,0)+IF(A81=X42,AA42,0)+IF(A81=X43,AA43,0)+IF(A81=X44,AA44,0)+IF(A81=X45,AA45,0)+IF(A81=X46,AA46,0)+IF(A81=X48,AA48,0)+IF(A81=X49,AA49,0)+IF(A81=X50,AA50,0)+IF(A81=X51,AA51,0)+IF(A81=X52,AA52,0)+IF(A81=X53,AA53,0)+IF(A81=X54,AA54,0)+IF(A81=X55,AA55,0)+IF(A81=X56,AA56,0)+IF(A81=X57,AA57,0)+IF(A81=X58,AA58,0)+IF(A81=X59,AA59,0)+IF(A81=X60,AA60,0)+IF(A81=X61,AA61,0)+IF(A81=X62,AA62,0)+IF(A81=X63,AA63,0)+IF(A81=X64,AA64,0)+IF(A81=X65,AA65,0)+IF(A81=X66,AA66,0)+IF(A81=X67,AA67,0)</f>
        <v>0</v>
      </c>
      <c r="E81" s="43">
        <f>IF(A81=X6,AC6,0)+IF(A81=X7,AC7,0)+IF(A81=X8,AC8,0)+IF(A81=X9,AC9,0)+IF(A81=X10,AC10,0)+IF(A81=X11,AC11,0)+IF(A81=X12,AC12,0)+IF(A81=X13,AC13,0)+IF(A81=X14,AC14,0)+IF(A81=X15,AC15,0)+IF(A81=X16,AC16,0)+IF(A81=X17,AC17,0)+IF(A81=X18,AC18,0)+IF(A81=X19,AC19,0)+IF(A81=X20,AC20,0)+IF(A81=X21,AC21,0)+IF(A81=X22,AC22,0)+IF(A81=X23,AC23,0)+IF(A81=X24,AC24,0)+IF(A81=X25,AC25,0)+IF(A81=X27,AC27,0)+IF(A81=X28,AC28,0)+IF(A81=X29,AC29,0)+IF(A81=X30,AC30,0)+IF(A81=X31,AC31,0)+IF(A81=X32,AC32,0)+IF(A81=X33,AC33,0)+IF(A81=X34,AC34,0)+IF(A81=X35,AC35,0)+IF(A81=X36,AC36,0)+F81</f>
        <v>0</v>
      </c>
      <c r="F81" s="43">
        <f>IF(A81=X37,AC37,0)+IF(A81=X38,AC38,0)+IF(A81=X39,AC39,0)+IF(A81=X40,AC40,0)+IF(A81=X41,AC41,0)+IF(A81=X42,AC42,0)+IF(A81=X43,AC43,0)+IF(A81=X44,AC44,0)+IF(A81=X45,AC45,0)+IF(A81=X46,AC46,0)+IF(A81=X48,AC48,0)+IF(A81=X49,AC49,0)+IF(A81=X50,AC50,0)+IF(A81=X51,AC51,0)+IF(A81=X52,AC52,0)+IF(A81=X53,AC53,0)+IF(A81=X54,AC54,0)+IF(A81=X55,AC55,0)+IF(A81=X56,AC56,0)+IF(A81=X57,AC57,0)+IF(A81=X58,AC58,0)+IF(A81=X59,AC59,0)+IF(A81=X60,AC60,0)+IF(A81=X61,AC61,0)+IF(A81=X62,AC62,0)+IF(A81=X63,AC63,0)+IF(A81=X64,AC64,0)+IF(A81=X65,AC65,0)+IF(A81=X66,AC66,0)+IF(A81=X67,AC67,0)</f>
        <v>0</v>
      </c>
      <c r="G81" s="43">
        <f>IF(A81=X6,AH6,0)+IF(A81=X7,AH7,0)+IF(A81=X8,AH8,0)+IF(A81=X9,AH9,0)+IF(A81=X10,AH10,0)+IF(A81=X11,AH11,0)+IF(A81=X12,AH12,0)+IF(A81=X13,AH13,0)+IF(A81=X14,AH14,0)+IF(A81=X15,AH15,0)+IF(A81=X16,AH16,0)+IF(A81=X17,AH17,0)+IF(A81=X18,AH18,0)+IF(A81=X19,AH19,0)+IF(A81=X20,AH20,0)+IF(A81=X21,AH21,0)+IF(A81=X22,AH22,0)+IF(A81=X23,AH23,0)+IF(A81=X24,AH24,0)+IF(A81=X25,AH25,0)+IF(A81=X27,AH27,0)+IF(A81=X28,AH28,0)+IF(A81=X29,AH29,0)+IF(A81=X30,AH30,0)+IF(A81=X31,AH31,0)+IF(A81=X32,AH32,0)+IF(A81=X33,AH33,0)+IF(A81=X34,AH34,0)+IF(A81=X35,AH35,0)+IF(A81=X36,AH36,0)+H81</f>
        <v>0</v>
      </c>
      <c r="H81" s="43">
        <f>IF(A81=X37,AH37,0)+IF(A81=X38,AH38,0)+IF(A81=X39,AH39,0)+IF(A81=X40,AH40,0)+IF(A81=X41,AH41,0)+IF(A81=X42,AH42,0)+IF(A81=X43,AH43,0)+IF(A81=X44,AH44,0)+IF(A81=X45,AH45,0)+IF(A81=X46,AH46,0)+IF(A81=X48,AH48,0)+IF(A81=X49,AH49,0)+IF(A81=X50,AH50,0)+IF(A81=X51,AH51,0)+IF(A81=X52,AH52,0)+IF(A81=X53,AH53,0)+IF(A81=X54,AH54,0)+IF(A81=X55,AH55,0)+IF(A81=X56,AH56,0)+IF(A81=X57,AH57,0)+IF(A81=X58,AH58,0)+IF(A81=X59,AH59,0)+IF(A81=X60,AH60,0)+IF(A81=X61,AH61,0)+IF(A81=X62,AH62,0)+IF(A81=X63,AH63,0)+IF(A81=X64,AH64,0)+IF(A81=X65,AH65,0)+IF(A81=X66,AH66,0)+IF(A81=X67,AH67,0)</f>
        <v>0</v>
      </c>
      <c r="I81" s="43">
        <f>IF(B81=X6,AA6,0)+IF(B81=X7,AA7,0)+IF(B81=X8,AA8,0)+IF(B81=X9,AA9,0)+IF(B81=X10,AA10,0)+IF(B81=X11,AA11,0)+IF(B81=X12,AA12,0)+IF(B81=X13,AA13,0)+IF(B81=X14,AA14,0)+IF(B81=X15,AA15,0)+IF(B81=X16,AA16,0)+IF(B81=X17,AA17,0)+IF(B81=X18,AA18,0)+IF(B81=X19,AA19,0)+IF(B81=X20,AA20,0)+IF(B81=X21,AA21,0)+IF(B81=X22,AA22,0)+IF(B81=X23,AA23,0)+IF(B81=X24,AA24,0)+IF(B81=X25,AA25,0)+IF(B81=X27,AA27,0)+IF(B81=X28,AA28,0)+IF(B81=X29,AA29,0)+IF(B81=X30,AA30,0)+IF(B81=X31,AA31,0)+IF(B81=X32,AA32,0)+IF(B81=X33,AA33,0)+IF(B81=X34,AA34,0)+IF(B81=X35,AA35,0)+IF(B81=X36,AA36,0)+J81</f>
        <v>0</v>
      </c>
      <c r="J81" s="43">
        <f>IF(B81=X37,AA37,0)+IF(B81=X38,AA38,0)+IF(B81=X39,AA39,0)+IF(B81=X40,AA40,0)+IF(B81=X41,AA41,0)+IF(B81=X42,AA42,0)+IF(B81=X43,AA43,0)+IF(B81=X44,AA44,0)+IF(B81=X45,AA45,0)+IF(B81=X46,AA46,0)+IF(B81=X48,AA48,0)+IF(B81=X49,AA49,0)+IF(B81=X50,AA50,0)+IF(B81=X51,AA51,0)+IF(B81=X52,AA52,0)+IF(B81=X53,AA53,0)+IF(B81=X54,AA54,0)+IF(B81=X55,AA55,0)+IF(B81=X56,AA56,0)+IF(B81=X57,AA57,0)+IF(B81=X58,AA58,0)+IF(B81=X59,AA59,0)+IF(B81=X60,AA60,0)+IF(B81=X61,AA61,0)+IF(B81=X62,AA62,0)+IF(B81=X63,AA63,0)+IF(B81=X64,AA64,0)+IF(B81=X65,AA65,0)+IF(B81=X66,AA66,0)+IF(B81=X67,AA67,0)</f>
        <v>0</v>
      </c>
      <c r="K81" s="43">
        <f>IF(B81=X6,AC6,0)+IF(B81=X7,AC7,0)+IF(B81=X8,AC8,0)+IF(B81=X9,AC9,0)+IF(B81=X10,AC10,0)+IF(B81=X11,AC11,0)+IF(B81=X12,AC12,0)+IF(B81=X13,AC13,0)+IF(B81=X14,AC14,0)+IF(B81=X15,AC15,0)+IF(B81=X16,AC16,0)+IF(B81=X17,AC17,0)+IF(B81=X18,AC18,0)+IF(B81=X19,AC19,0)+IF(B81=X20,AC20,0)+IF(B81=X21,AC21,0)+IF(B81=X22,AC22,0)+IF(B81=X23,AC23,0)+IF(B81=X24,AC24,0)+IF(B81=X25,AC25,0)+IF(B81=X27,AC27,0)+IF(B81=X28,AC28,0)+IF(B81=X29,AC29,0)+IF(B81=X30,AC30,0)+IF(B81=X31,AC31,0)+IF(B81=X32,AC32,0)+IF(B81=X33,AC33,0)+IF(B81=X34,AC34,0)+IF(B81=X35,AC35,0)+IF(B81=X36,AC36,0)+L81</f>
        <v>0</v>
      </c>
      <c r="L81" s="43">
        <f>IF(B81=X37,AC37,0)+IF(B81=X38,AC38,0)+IF(B81=X39,AC39,0)+IF(B81=X40,AC40,0)+IF(B81=X41,AC41,0)+IF(B81=X42,AC42,0)+IF(B81=X43,AC43,0)+IF(B81=X44,AC44,0)+IF(B81=X45,AC45,0)+IF(B81=X46,AC46,0)+IF(B81=X48,AC48,0)+IF(B81=X49,AC49,0)+IF(B81=X50,AC50,0)+IF(B81=X51,AC51,0)+IF(B81=X52,AC52,0)+IF(B81=X53,AC53,0)+IF(B81=X54,AC54,0)+IF(B81=X55,AC55,0)+IF(B81=X56,AC56,0)+IF(B81=X57,AC57,0)+IF(B81=X58,AC58,0)+IF(B81=X59,AC59,0)+IF(B81=X60,AC60,0)+IF(B81=X61,AC61,0)+IF(B81=X62,AC62,0)+IF(B81=X63,AC63,0)+IF(B81=X64,AC64,0)+IF(B81=X65,AC65,0)+IF(B81=X66,AC66,0)+IF(B81=X67,AC67,0)</f>
        <v>0</v>
      </c>
      <c r="M81" s="43">
        <f>IF(B81=X6,AH6,0)+IF(B81=X7,AH7,0)+IF(B81=X8,AH8,0)+IF(B81=X9,AH9,0)+IF(B81=X10,AH10,0)+IF(B81=X11,AH11,0)+IF(B81=X12,AH12,0)+IF(B81=X13,AH13,0)+IF(B81=X14,AH14,0)+IF(B81=X15,AH15,0)+IF(B81=X16,AH16,0)+IF(B81=X17,AH17,0)+IF(B81=X18,AH18,0)+IF(B81=X19,AH19,0)+IF(B81=X20,AH20,0)+IF(B81=X21,AH21,0)+IF(B81=X22,AH22,0)+IF(B81=X23,AH23,0)+IF(B81=X24,AH24,0)+IF(B81=X25,AH25,0)+IF(B81=X27,AH27,0)+IF(B81=X28,AH28,0)+IF(B81=X29,AH29,0)+IF(B81=X30,AH30,0)+IF(B81=X31,AH31,0)+IF(B81=X32,AH32,0)+IF(B81=X33,AH33,0)+IF(B81=X34,AH34,0)+IF(B81=X35,AH35,0)+IF(B81=X36,AH36,0)+N81</f>
        <v>0</v>
      </c>
      <c r="N81" s="43">
        <f>IF(B81=X37,AH37,0)+IF(B81=X38,AH38,0)+IF(B81=X39,AH39,0)+IF(B81=X40,AH40,0)+IF(B81=X41,AH41,0)+IF(B81=X42,AH42,0)+IF(B81=X43,AH43,0)+IF(B81=X44,AH44,0)+IF(B81=X45,AH45,0)+IF(B81=X46,AH46,0)+IF(B81=X48,AH48,0)+IF(B81=X49,AH49,0)+IF(B81=X50,AH50,0)+IF(B81=X51,AH51,0)+IF(B81=X52,AH52,0)+IF(B81=X53,AH53,0)+IF(B81=X54,AH54,0)+IF(B81=X55,AH55,0)+IF(B81=X56,AH56,0)+IF(B81=X57,AH57,0)+IF(B81=X58,AH58,0)+IF(B81=X59,AH59,0)+IF(B81=X60,AH60,0)+IF(B81=X61,AH61,0)+IF(B81=X62,AH62,0)+IF(B81=X63,AH63,0)+IF(B81=X64,AH64,0)+IF(B81=X65,AH65,0)+IF(B81=X66,AH66,0)+IF(B81=X67,AH67,0)</f>
        <v>0</v>
      </c>
      <c r="O81" s="33">
        <f>[2]DB!O81</f>
        <v>5</v>
      </c>
      <c r="P81" s="33">
        <f>[2]DB!P81</f>
        <v>6</v>
      </c>
      <c r="Q81" s="33" t="str">
        <f>[2]DB!Q81</f>
        <v>LPHJ</v>
      </c>
      <c r="R81" s="33" t="str">
        <f>[2]DB!R81</f>
        <v/>
      </c>
      <c r="S81" s="33" t="str">
        <f>[2]DB!T81</f>
        <v/>
      </c>
      <c r="T81" s="33" t="str">
        <f>[2]DB!V81</f>
        <v>LPHJ</v>
      </c>
      <c r="U81" s="43" t="str">
        <f>IF(AND(C81=0,E81=0,I81=0,K81=0),IF(T81="",IF(G81=0,IF(A81=X6,AS6,0)+IF(A81=X7,AS7,0)+IF(A81=X8,AS8,0)+IF(A81=X9,AS9,0)+IF(A81=X10,AS10,0)+IF(A81=X11,AS11,0)+IF(A81=X12,AS12,0)+IF(A81=X13,AS13,0)+IF(A81=X14,AS14,0)+IF(A81=X15,AS15,0)+IF(A81=X16,AS16,0)+IF(A81=X17,AS17,0)+IF(A81=X18,AS18,0)+IF(A81=X19,AS19,0)+IF(A81=X20,AS20,0)+IF(A81=X21,AS21,0)+IF(A81=X22,AS22,0)+IF(A81=X23,AS23,0)+IF(A81=X24,AS24,0)+IF(A81=X25,AS25,0)+IF(A81=X27,AS27,0)+IF(A81=X28,AS28,0)+IF(A81=X29,AS29,0)+IF(A81=X30,AS30,0)+IF(A81=X31,AS31,0)+IF(A81=X32,AS32,0)+IF(A81=X33,AS33,0)+IF(A81=X34,AS34,0)+IF(A81=X35,AS35,0)+IF(A81=X36,AS36,0)+V81,0),""),"")</f>
        <v/>
      </c>
      <c r="V81" s="43" t="str">
        <f>IF(AND(C81=0,E81=0,I81=0,K81=0),IF(T81="",IF(G81=0,IF(A81=X37,AS37,0)+IF(A81=X38,AS38,0)+IF(A81=X39,AS39,0)+IF(A81=X40,AS40,0)+IF(A81=X41,AS41,0)+IF(A81=X42,AS42,0)+IF(A81=X43,AS43,0)+IF(A81=X44,AS44,0)+IF(A81=X45,AS45,0)+IF(A81=X46,AS46,0)+IF(A81=X48,AS48,0)+IF(A81=X49,AS49,0)+IF(A81=X50,AS50,0)+IF(A81=X51,AS51,0)+IF(A81=X52,AS52,0)+IF(A81=X53,AS53,0)+IF(A81=X54,AS54,0)+IF(A81=X55,AS55,0)+IF(A81=X56,AS56,0)+IF(A81=X57,AS57,0)+IF(A81=X58,AS58,0)+IF(A81=X59,AS59,0)+IF(A81=X60,AS60,0)+IF(A81=X61,AS61,0)+IF(A81=X62,AS62,0)+IF(A81=X63,AS63,0)+IF(A81=X64,AS64,0)+IF(A81=X65,AS65,0)+IF(A81=X66,AS66,0)+IF(A81=X67,AS67,0),0),""),"")</f>
        <v/>
      </c>
      <c r="W81" s="43" t="str">
        <f>IF(AND(C81=0,E81=0,I81=0,K81=0),IF(T81="",IF(M81=0,IF(B81=X6,AS6,0)+IF(B81=X7,AS7,0)+IF(B81=X8,AS8,0)+IF(B81=X9,AS9,0)+IF(B81=X10,AS10,0)+IF(B81=X11,AS11,0)+IF(B81=X12,AS12,0)+IF(B81=X13,AS13,0)+IF(B81=X14,AS14,0)+IF(B81=X15,AS15,0)+IF(B81=X16,AS16,0)+IF(B81=X17,AS17,0)+IF(B81=X18,AS18,0)+IF(B81=X19,AS19,0)+IF(B81=X20,AS20,0)+IF(B81=X21,AS21,0)+IF(B81=X22,AS22,0)+IF(B81=X23,AS23,0)+IF(B81=X24,AS24,0)+IF(B81=X25,AS25,0)+IF(B81=X27,AS27,0)+IF(B81=X28,AS28,0)+IF(B81=X29,AS29,0)+IF(B81=X30,AS30,0)+IF(B81=X31,AS31,0)+IF(B81=X32,AS32,0)+IF(B81=X33,AS33,0)+IF(B81=X34,AS34,0)+IF(B81=X35,AS35,0)+IF(B81=X36,AS36,0)+X81,0),""),"")</f>
        <v/>
      </c>
      <c r="X81" s="43" t="str">
        <f>IF(AND(C81=0,E81=0,I81=0,K81=0),IF(T81="",IF(M81=0,IF(B81=X37,AS37,0)+IF(B81=X38,AS38,0)+IF(B81=X39,AS39,0)+IF(B81=X40,AS40,0)+IF(B81=X41,AS41,0)+IF(B81=X42,AS42,0)+IF(B81=X43,AS43,0)+IF(B81=X44,AS44,0)+IF(B81=X45,AS45,0)+IF(B81=X46,AS46,0)+IF(B81=X48,AS48,0)+IF(B81=X49,AS49,0)+IF(B81=X50,AS50,0)+IF(B81=X51,AS51,0)+IF(B81=X52,AS52,0)+IF(B81=X53,AS53,0)+IF(B81=X54,AS54,0)+IF(B81=X55,AS55,0)+IF(B81=X56,AS56,0)+IF(B81=X57,AS57,0)+IF(B81=X58,AS58,0)+IF(B81=X59,AS59,0)+IF(B81=X60,AS60,0)+IF(B81=X61,AS61,0)+IF(B81=X62,AS62,0)+IF(B81=X63,AS63,0)+IF(B81=X64,AS64,0)+IF(B81=X65,AS65,0)+IF(B81=X66,AS66,0)+IF(B81=X67,AS67,0),0),""),"")</f>
        <v/>
      </c>
      <c r="Y81" s="44" t="str">
        <f t="shared" si="21"/>
        <v>LPHJ</v>
      </c>
    </row>
    <row r="82" spans="1:25" x14ac:dyDescent="0.15">
      <c r="A82" s="43" t="str">
        <f>[2]DB!A82</f>
        <v>Håvard</v>
      </c>
      <c r="B82" s="43" t="str">
        <f>[2]DB!B82</f>
        <v>Cottee</v>
      </c>
      <c r="C82" s="43">
        <f>IF(A82=X6,AA6,0)+IF(A82=X7,AA7,0)+IF(A82=X8,AA8,0)+IF(A82=X9,AA9,0)+IF(A82=X10,AA10,0)+IF(A82=X11,AA11,0)+IF(A82=X12,AA12,0)+IF(A82=X13,AA13,0)+IF(A82=X14,AA14,0)+IF(A82=X15,AA15,0)+IF(A82=X16,AA16,0)+IF(A82=X17,AA17,0)+IF(A82=X18,AA18,0)+IF(A82=X19,AA19,0)+IF(A82=X20,AA20,0)+IF(A82=X21,AA21,0)+IF(A82=X22,AA22,0)+IF(A82=X23,AA23,0)+IF(A82=X24,AA24,0)+IF(A82=X25,AA25,0)+IF(A82=X27,AA27,0)+IF(A82=X28,AA28,0)+IF(A82=X29,AA29,0)+IF(A82=X30,AA30,0)+IF(A82=X31,AA31,0)+IF(A82=X32,AA32,0)+IF(A82=X33,AA33,0)+IF(A82=X34,AA34,0)+IF(A82=X35,AA35,0)+IF(A82=X36,AA36,0)+D82</f>
        <v>0</v>
      </c>
      <c r="D82" s="43">
        <f>IF(A82=X37,AA37,0)+IF(A82=X38,AA38,0)+IF(A82=X39,AA39,0)+IF(A82=X40,AA40,0)+IF(A82=X41,AA41,0)+IF(A82=X42,AA42,0)+IF(A82=X43,AA43,0)+IF(A82=X44,AA44,0)+IF(A82=X45,AA45,0)+IF(A82=X46,AA46,0)+IF(A82=X48,AA48,0)+IF(A82=X49,AA49,0)+IF(A82=X50,AA50,0)+IF(A82=X51,AA51,0)+IF(A82=X52,AA52,0)+IF(A82=X53,AA53,0)+IF(A82=X54,AA54,0)+IF(A82=X55,AA55,0)+IF(A82=X56,AA56,0)+IF(A82=X57,AA57,0)+IF(A82=X58,AA58,0)+IF(A82=X59,AA59,0)+IF(A82=X60,AA60,0)+IF(A82=X61,AA61,0)+IF(A82=X62,AA62,0)+IF(A82=X63,AA63,0)+IF(A82=X64,AA64,0)+IF(A82=X65,AA65,0)+IF(A82=X66,AA66,0)+IF(A82=X67,AA67,0)</f>
        <v>0</v>
      </c>
      <c r="E82" s="43">
        <f>IF(A82=X6,AC6,0)+IF(A82=X7,AC7,0)+IF(A82=X8,AC8,0)+IF(A82=X9,AC9,0)+IF(A82=X10,AC10,0)+IF(A82=X11,AC11,0)+IF(A82=X12,AC12,0)+IF(A82=X13,AC13,0)+IF(A82=X14,AC14,0)+IF(A82=X15,AC15,0)+IF(A82=X16,AC16,0)+IF(A82=X17,AC17,0)+IF(A82=X18,AC18,0)+IF(A82=X19,AC19,0)+IF(A82=X20,AC20,0)+IF(A82=X21,AC21,0)+IF(A82=X22,AC22,0)+IF(A82=X23,AC23,0)+IF(A82=X24,AC24,0)+IF(A82=X25,AC25,0)+IF(A82=X27,AC27,0)+IF(A82=X28,AC28,0)+IF(A82=X29,AC29,0)+IF(A82=X30,AC30,0)+IF(A82=X31,AC31,0)+IF(A82=X32,AC32,0)+IF(A82=X33,AC33,0)+IF(A82=X34,AC34,0)+IF(A82=X35,AC35,0)+IF(A82=X36,AC36,0)+F82</f>
        <v>0</v>
      </c>
      <c r="F82" s="43">
        <f>IF(A82=X37,AC37,0)+IF(A82=X38,AC38,0)+IF(A82=X39,AC39,0)+IF(A82=X40,AC40,0)+IF(A82=X41,AC41,0)+IF(A82=X42,AC42,0)+IF(A82=X43,AC43,0)+IF(A82=X44,AC44,0)+IF(A82=X45,AC45,0)+IF(A82=X46,AC46,0)+IF(A82=X48,AC48,0)+IF(A82=X49,AC49,0)+IF(A82=X50,AC50,0)+IF(A82=X51,AC51,0)+IF(A82=X52,AC52,0)+IF(A82=X53,AC53,0)+IF(A82=X54,AC54,0)+IF(A82=X55,AC55,0)+IF(A82=X56,AC56,0)+IF(A82=X57,AC57,0)+IF(A82=X58,AC58,0)+IF(A82=X59,AC59,0)+IF(A82=X60,AC60,0)+IF(A82=X61,AC61,0)+IF(A82=X62,AC62,0)+IF(A82=X63,AC63,0)+IF(A82=X64,AC64,0)+IF(A82=X65,AC65,0)+IF(A82=X66,AC66,0)+IF(A82=X67,AC67,0)</f>
        <v>0</v>
      </c>
      <c r="G82" s="43">
        <f>IF(A82=X6,AH6,0)+IF(A82=X7,AH7,0)+IF(A82=X8,AH8,0)+IF(A82=X9,AH9,0)+IF(A82=X10,AH10,0)+IF(A82=X11,AH11,0)+IF(A82=X12,AH12,0)+IF(A82=X13,AH13,0)+IF(A82=X14,AH14,0)+IF(A82=X15,AH15,0)+IF(A82=X16,AH16,0)+IF(A82=X17,AH17,0)+IF(A82=X18,AH18,0)+IF(A82=X19,AH19,0)+IF(A82=X20,AH20,0)+IF(A82=X21,AH21,0)+IF(A82=X22,AH22,0)+IF(A82=X23,AH23,0)+IF(A82=X24,AH24,0)+IF(A82=X25,AH25,0)+IF(A82=X27,AH27,0)+IF(A82=X28,AH28,0)+IF(A82=X29,AH29,0)+IF(A82=X30,AH30,0)+IF(A82=X31,AH31,0)+IF(A82=X32,AH32,0)+IF(A82=X33,AH33,0)+IF(A82=X34,AH34,0)+IF(A82=X35,AH35,0)+IF(A82=X36,AH36,0)+H82</f>
        <v>0</v>
      </c>
      <c r="H82" s="43">
        <f>IF(A82=X37,AH37,0)+IF(A82=X38,AH38,0)+IF(A82=X39,AH39,0)+IF(A82=X40,AH40,0)+IF(A82=X41,AH41,0)+IF(A82=X42,AH42,0)+IF(A82=X43,AH43,0)+IF(A82=X44,AH44,0)+IF(A82=X45,AH45,0)+IF(A82=X46,AH46,0)+IF(A82=X48,AH48,0)+IF(A82=X49,AH49,0)+IF(A82=X50,AH50,0)+IF(A82=X51,AH51,0)+IF(A82=X52,AH52,0)+IF(A82=X53,AH53,0)+IF(A82=X54,AH54,0)+IF(A82=X55,AH55,0)+IF(A82=X56,AH56,0)+IF(A82=X57,AH57,0)+IF(A82=X58,AH58,0)+IF(A82=X59,AH59,0)+IF(A82=X60,AH60,0)+IF(A82=X61,AH61,0)+IF(A82=X62,AH62,0)+IF(A82=X63,AH63,0)+IF(A82=X64,AH64,0)+IF(A82=X65,AH65,0)+IF(A82=X66,AH66,0)+IF(A82=X67,AH67,0)</f>
        <v>0</v>
      </c>
      <c r="I82" s="43">
        <f>IF(B82=X6,AA6,0)+IF(B82=X7,AA7,0)+IF(B82=X8,AA8,0)+IF(B82=X9,AA9,0)+IF(B82=X10,AA10,0)+IF(B82=X11,AA11,0)+IF(B82=X12,AA12,0)+IF(B82=X13,AA13,0)+IF(B82=X14,AA14,0)+IF(B82=X15,AA15,0)+IF(B82=X16,AA16,0)+IF(B82=X17,AA17,0)+IF(B82=X18,AA18,0)+IF(B82=X19,AA19,0)+IF(B82=X20,AA20,0)+IF(B82=X21,AA21,0)+IF(B82=X22,AA22,0)+IF(B82=X23,AA23,0)+IF(B82=X24,AA24,0)+IF(B82=X25,AA25,0)+IF(B82=X27,AA27,0)+IF(B82=X28,AA28,0)+IF(B82=X29,AA29,0)+IF(B82=X30,AA30,0)+IF(B82=X31,AA31,0)+IF(B82=X32,AA32,0)+IF(B82=X33,AA33,0)+IF(B82=X34,AA34,0)+IF(B82=X35,AA35,0)+IF(B82=X36,AA36,0)+J82</f>
        <v>0</v>
      </c>
      <c r="J82" s="43">
        <f>IF(B82=X37,AA37,0)+IF(B82=X38,AA38,0)+IF(B82=X39,AA39,0)+IF(B82=X40,AA40,0)+IF(B82=X41,AA41,0)+IF(B82=X42,AA42,0)+IF(B82=X43,AA43,0)+IF(B82=X44,AA44,0)+IF(B82=X45,AA45,0)+IF(B82=X46,AA46,0)+IF(B82=X48,AA48,0)+IF(B82=X49,AA49,0)+IF(B82=X50,AA50,0)+IF(B82=X51,AA51,0)+IF(B82=X52,AA52,0)+IF(B82=X53,AA53,0)+IF(B82=X54,AA54,0)+IF(B82=X55,AA55,0)+IF(B82=X56,AA56,0)+IF(B82=X57,AA57,0)+IF(B82=X58,AA58,0)+IF(B82=X59,AA59,0)+IF(B82=X60,AA60,0)+IF(B82=X61,AA61,0)+IF(B82=X62,AA62,0)+IF(B82=X63,AA63,0)+IF(B82=X64,AA64,0)+IF(B82=X65,AA65,0)+IF(B82=X66,AA66,0)+IF(B82=X67,AA67,0)</f>
        <v>0</v>
      </c>
      <c r="K82" s="43">
        <f>IF(B82=X6,AC6,0)+IF(B82=X7,AC7,0)+IF(B82=X8,AC8,0)+IF(B82=X9,AC9,0)+IF(B82=X10,AC10,0)+IF(B82=X11,AC11,0)+IF(B82=X12,AC12,0)+IF(B82=X13,AC13,0)+IF(B82=X14,AC14,0)+IF(B82=X15,AC15,0)+IF(B82=X16,AC16,0)+IF(B82=X17,AC17,0)+IF(B82=X18,AC18,0)+IF(B82=X19,AC19,0)+IF(B82=X20,AC20,0)+IF(B82=X21,AC21,0)+IF(B82=X22,AC22,0)+IF(B82=X23,AC23,0)+IF(B82=X24,AC24,0)+IF(B82=X25,AC25,0)+IF(B82=X27,AC27,0)+IF(B82=X28,AC28,0)+IF(B82=X29,AC29,0)+IF(B82=X30,AC30,0)+IF(B82=X31,AC31,0)+IF(B82=X32,AC32,0)+IF(B82=X33,AC33,0)+IF(B82=X34,AC34,0)+IF(B82=X35,AC35,0)+IF(B82=X36,AC36,0)+L82</f>
        <v>0</v>
      </c>
      <c r="L82" s="43">
        <f>IF(B82=X37,AC37,0)+IF(B82=X38,AC38,0)+IF(B82=X39,AC39,0)+IF(B82=X40,AC40,0)+IF(B82=X41,AC41,0)+IF(B82=X42,AC42,0)+IF(B82=X43,AC43,0)+IF(B82=X44,AC44,0)+IF(B82=X45,AC45,0)+IF(B82=X46,AC46,0)+IF(B82=X48,AC48,0)+IF(B82=X49,AC49,0)+IF(B82=X50,AC50,0)+IF(B82=X51,AC51,0)+IF(B82=X52,AC52,0)+IF(B82=X53,AC53,0)+IF(B82=X54,AC54,0)+IF(B82=X55,AC55,0)+IF(B82=X56,AC56,0)+IF(B82=X57,AC57,0)+IF(B82=X58,AC58,0)+IF(B82=X59,AC59,0)+IF(B82=X60,AC60,0)+IF(B82=X61,AC61,0)+IF(B82=X62,AC62,0)+IF(B82=X63,AC63,0)+IF(B82=X64,AC64,0)+IF(B82=X65,AC65,0)+IF(B82=X66,AC66,0)+IF(B82=X67,AC67,0)</f>
        <v>0</v>
      </c>
      <c r="M82" s="43">
        <f>IF(B82=X6,AH6,0)+IF(B82=X7,AH7,0)+IF(B82=X8,AH8,0)+IF(B82=X9,AH9,0)+IF(B82=X10,AH10,0)+IF(B82=X11,AH11,0)+IF(B82=X12,AH12,0)+IF(B82=X13,AH13,0)+IF(B82=X14,AH14,0)+IF(B82=X15,AH15,0)+IF(B82=X16,AH16,0)+IF(B82=X17,AH17,0)+IF(B82=X18,AH18,0)+IF(B82=X19,AH19,0)+IF(B82=X20,AH20,0)+IF(B82=X21,AH21,0)+IF(B82=X22,AH22,0)+IF(B82=X23,AH23,0)+IF(B82=X24,AH24,0)+IF(B82=X25,AH25,0)+IF(B82=X27,AH27,0)+IF(B82=X28,AH28,0)+IF(B82=X29,AH29,0)+IF(B82=X30,AH30,0)+IF(B82=X31,AH31,0)+IF(B82=X32,AH32,0)+IF(B82=X33,AH33,0)+IF(B82=X34,AH34,0)+IF(B82=X35,AH35,0)+IF(B82=X36,AH36,0)+N82</f>
        <v>0</v>
      </c>
      <c r="N82" s="43">
        <f>IF(B82=X37,AH37,0)+IF(B82=X38,AH38,0)+IF(B82=X39,AH39,0)+IF(B82=X40,AH40,0)+IF(B82=X41,AH41,0)+IF(B82=X42,AH42,0)+IF(B82=X43,AH43,0)+IF(B82=X44,AH44,0)+IF(B82=X45,AH45,0)+IF(B82=X46,AH46,0)+IF(B82=X48,AH48,0)+IF(B82=X49,AH49,0)+IF(B82=X50,AH50,0)+IF(B82=X51,AH51,0)+IF(B82=X52,AH52,0)+IF(B82=X53,AH53,0)+IF(B82=X54,AH54,0)+IF(B82=X55,AH55,0)+IF(B82=X56,AH56,0)+IF(B82=X57,AH57,0)+IF(B82=X58,AH58,0)+IF(B82=X59,AH59,0)+IF(B82=X60,AH60,0)+IF(B82=X61,AH61,0)+IF(B82=X62,AH62,0)+IF(B82=X63,AH63,0)+IF(B82=X64,AH64,0)+IF(B82=X65,AH65,0)+IF(B82=X66,AH66,0)+IF(B82=X67,AH67,0)</f>
        <v>0</v>
      </c>
      <c r="O82" s="33">
        <f>[2]DB!O82</f>
        <v>6</v>
      </c>
      <c r="P82" s="33">
        <f>[2]DB!P82</f>
        <v>5</v>
      </c>
      <c r="Q82" s="33" t="str">
        <f>[2]DB!Q82</f>
        <v>Håvard</v>
      </c>
      <c r="R82" s="33" t="str">
        <f>[2]DB!R82</f>
        <v/>
      </c>
      <c r="S82" s="33" t="str">
        <f>[2]DB!T82</f>
        <v/>
      </c>
      <c r="T82" s="33" t="str">
        <f>[2]DB!V82</f>
        <v>Håvard</v>
      </c>
      <c r="U82" s="43" t="str">
        <f>IF(AND(C82=0,E82=0,I82=0,K82=0),IF(T82="",IF(G82=0,IF(A82=X6,AS6,0)+IF(A82=X7,AS7,0)+IF(A82=X8,AS8,0)+IF(A82=X9,AS9,0)+IF(A82=X10,AS10,0)+IF(A82=X11,AS11,0)+IF(A82=X12,AS12,0)+IF(A82=X13,AS13,0)+IF(A82=X14,AS14,0)+IF(A82=X15,AS15,0)+IF(A82=X16,AS16,0)+IF(A82=X17,AS17,0)+IF(A82=X18,AS18,0)+IF(A82=X19,AS19,0)+IF(A82=X20,AS20,0)+IF(A82=X21,AS21,0)+IF(A82=X22,AS22,0)+IF(A82=X23,AS23,0)+IF(A82=X24,AS24,0)+IF(A82=X25,AS25,0)+IF(A82=X27,AS27,0)+IF(A82=X28,AS28,0)+IF(A82=X29,AS29,0)+IF(A82=X30,AS30,0)+IF(A82=X31,AS31,0)+IF(A82=X32,AS32,0)+IF(A82=X33,AS33,0)+IF(A82=X34,AS34,0)+IF(A82=X35,AS35,0)+IF(A82=X36,AS36,0)+V82,0),""),"")</f>
        <v/>
      </c>
      <c r="V82" s="43" t="str">
        <f>IF(AND(C82=0,E82=0,I82=0,K82=0),IF(T82="",IF(G82=0,IF(A82=X37,AS37,0)+IF(A82=X38,AS38,0)+IF(A82=X39,AS39,0)+IF(A82=X40,AS40,0)+IF(A82=X41,AS41,0)+IF(A82=X42,AS42,0)+IF(A82=X43,AS43,0)+IF(A82=X44,AS44,0)+IF(A82=X45,AS45,0)+IF(A82=X46,AS46,0)+IF(A82=X48,AS48,0)+IF(A82=X49,AS49,0)+IF(A82=X50,AS50,0)+IF(A82=X51,AS51,0)+IF(A82=X52,AS52,0)+IF(A82=X53,AS53,0)+IF(A82=X54,AS54,0)+IF(A82=X55,AS55,0)+IF(A82=X56,AS56,0)+IF(A82=X57,AS57,0)+IF(A82=X58,AS58,0)+IF(A82=X59,AS59,0)+IF(A82=X60,AS60,0)+IF(A82=X61,AS61,0)+IF(A82=X62,AS62,0)+IF(A82=X63,AS63,0)+IF(A82=X64,AS64,0)+IF(A82=X65,AS65,0)+IF(A82=X66,AS66,0)+IF(A82=X67,AS67,0),0),""),"")</f>
        <v/>
      </c>
      <c r="W82" s="43" t="str">
        <f>IF(AND(C82=0,E82=0,I82=0,K82=0),IF(T82="",IF(M82=0,IF(B82=X6,AS6,0)+IF(B82=X7,AS7,0)+IF(B82=X8,AS8,0)+IF(B82=X9,AS9,0)+IF(B82=X10,AS10,0)+IF(B82=X11,AS11,0)+IF(B82=X12,AS12,0)+IF(B82=X13,AS13,0)+IF(B82=X14,AS14,0)+IF(B82=X15,AS15,0)+IF(B82=X16,AS16,0)+IF(B82=X17,AS17,0)+IF(B82=X18,AS18,0)+IF(B82=X19,AS19,0)+IF(B82=X20,AS20,0)+IF(B82=X21,AS21,0)+IF(B82=X22,AS22,0)+IF(B82=X23,AS23,0)+IF(B82=X24,AS24,0)+IF(B82=X25,AS25,0)+IF(B82=X27,AS27,0)+IF(B82=X28,AS28,0)+IF(B82=X29,AS29,0)+IF(B82=X30,AS30,0)+IF(B82=X31,AS31,0)+IF(B82=X32,AS32,0)+IF(B82=X33,AS33,0)+IF(B82=X34,AS34,0)+IF(B82=X35,AS35,0)+IF(B82=X36,AS36,0)+X82,0),""),"")</f>
        <v/>
      </c>
      <c r="X82" s="43" t="str">
        <f>IF(AND(C82=0,E82=0,I82=0,K82=0),IF(T82="",IF(M82=0,IF(B82=X37,AS37,0)+IF(B82=X38,AS38,0)+IF(B82=X39,AS39,0)+IF(B82=X40,AS40,0)+IF(B82=X41,AS41,0)+IF(B82=X42,AS42,0)+IF(B82=X43,AS43,0)+IF(B82=X44,AS44,0)+IF(B82=X45,AS45,0)+IF(B82=X46,AS46,0)+IF(B82=X48,AS48,0)+IF(B82=X49,AS49,0)+IF(B82=X50,AS50,0)+IF(B82=X51,AS51,0)+IF(B82=X52,AS52,0)+IF(B82=X53,AS53,0)+IF(B82=X54,AS54,0)+IF(B82=X55,AS55,0)+IF(B82=X56,AS56,0)+IF(B82=X57,AS57,0)+IF(B82=X58,AS58,0)+IF(B82=X59,AS59,0)+IF(B82=X60,AS60,0)+IF(B82=X61,AS61,0)+IF(B82=X62,AS62,0)+IF(B82=X63,AS63,0)+IF(B82=X64,AS64,0)+IF(B82=X65,AS65,0)+IF(B82=X66,AS66,0)+IF(B82=X67,AS67,0),0),""),"")</f>
        <v/>
      </c>
      <c r="Y82" s="44" t="str">
        <f t="shared" si="21"/>
        <v>Håvard</v>
      </c>
    </row>
    <row r="83" spans="1:25" x14ac:dyDescent="0.15">
      <c r="A83" s="43" t="str">
        <f>[2]DB!A83</f>
        <v>Gunners</v>
      </c>
      <c r="B83" s="43" t="str">
        <f>[2]DB!B83</f>
        <v>Sergio</v>
      </c>
      <c r="C83" s="43">
        <f>IF(A83=X6,AA6,0)+IF(A83=X7,AA7,0)+IF(A83=X8,AA8,0)+IF(A83=X9,AA9,0)+IF(A83=X10,AA10,0)+IF(A83=X11,AA11,0)+IF(A83=X12,AA12,0)+IF(A83=X13,AA13,0)+IF(A83=X14,AA14,0)+IF(A83=X15,AA15,0)+IF(A83=X16,AA16,0)+IF(A83=X17,AA17,0)+IF(A83=X18,AA18,0)+IF(A83=X19,AA19,0)+IF(A83=X20,AA20,0)+IF(A83=X21,AA21,0)+IF(A83=X22,AA22,0)+IF(A83=X23,AA23,0)+IF(A83=X24,AA24,0)+IF(A83=X25,AA25,0)+IF(A83=X27,AA27,0)+IF(A83=X28,AA28,0)+IF(A83=X29,AA29,0)+IF(A83=X30,AA30,0)+IF(A83=X31,AA31,0)+IF(A83=X32,AA32,0)+IF(A83=X33,AA33,0)+IF(A83=X34,AA34,0)+IF(A83=X35,AA35,0)+IF(A83=X36,AA36,0)+D83</f>
        <v>0</v>
      </c>
      <c r="D83" s="43">
        <f>IF(A83=X37,AA37,0)+IF(A83=X38,AA38,0)+IF(A83=X39,AA39,0)+IF(A83=X40,AA40,0)+IF(A83=X41,AA41,0)+IF(A83=X42,AA42,0)+IF(A83=X43,AA43,0)+IF(A83=X44,AA44,0)+IF(A83=X45,AA45,0)+IF(A83=X46,AA46,0)+IF(A83=X48,AA48,0)+IF(A83=X49,AA49,0)+IF(A83=X50,AA50,0)+IF(A83=X51,AA51,0)+IF(A83=X52,AA52,0)+IF(A83=X53,AA53,0)+IF(A83=X54,AA54,0)+IF(A83=X55,AA55,0)+IF(A83=X56,AA56,0)+IF(A83=X57,AA57,0)+IF(A83=X58,AA58,0)+IF(A83=X59,AA59,0)+IF(A83=X60,AA60,0)+IF(A83=X61,AA61,0)+IF(A83=X62,AA62,0)+IF(A83=X63,AA63,0)+IF(A83=X64,AA64,0)+IF(A83=X65,AA65,0)+IF(A83=X66,AA66,0)+IF(A83=X67,AA67,0)</f>
        <v>0</v>
      </c>
      <c r="E83" s="43">
        <f>IF(A83=X6,AC6,0)+IF(A83=X7,AC7,0)+IF(A83=X8,AC8,0)+IF(A83=X9,AC9,0)+IF(A83=X10,AC10,0)+IF(A83=X11,AC11,0)+IF(A83=X12,AC12,0)+IF(A83=X13,AC13,0)+IF(A83=X14,AC14,0)+IF(A83=X15,AC15,0)+IF(A83=X16,AC16,0)+IF(A83=X17,AC17,0)+IF(A83=X18,AC18,0)+IF(A83=X19,AC19,0)+IF(A83=X20,AC20,0)+IF(A83=X21,AC21,0)+IF(A83=X22,AC22,0)+IF(A83=X23,AC23,0)+IF(A83=X24,AC24,0)+IF(A83=X25,AC25,0)+IF(A83=X27,AC27,0)+IF(A83=X28,AC28,0)+IF(A83=X29,AC29,0)+IF(A83=X30,AC30,0)+IF(A83=X31,AC31,0)+IF(A83=X32,AC32,0)+IF(A83=X33,AC33,0)+IF(A83=X34,AC34,0)+IF(A83=X35,AC35,0)+IF(A83=X36,AC36,0)+F83</f>
        <v>0</v>
      </c>
      <c r="F83" s="43">
        <f>IF(A83=X37,AC37,0)+IF(A83=X38,AC38,0)+IF(A83=X39,AC39,0)+IF(A83=X40,AC40,0)+IF(A83=X41,AC41,0)+IF(A83=X42,AC42,0)+IF(A83=X43,AC43,0)+IF(A83=X44,AC44,0)+IF(A83=X45,AC45,0)+IF(A83=X46,AC46,0)+IF(A83=X48,AC48,0)+IF(A83=X49,AC49,0)+IF(A83=X50,AC50,0)+IF(A83=X51,AC51,0)+IF(A83=X52,AC52,0)+IF(A83=X53,AC53,0)+IF(A83=X54,AC54,0)+IF(A83=X55,AC55,0)+IF(A83=X56,AC56,0)+IF(A83=X57,AC57,0)+IF(A83=X58,AC58,0)+IF(A83=X59,AC59,0)+IF(A83=X60,AC60,0)+IF(A83=X61,AC61,0)+IF(A83=X62,AC62,0)+IF(A83=X63,AC63,0)+IF(A83=X64,AC64,0)+IF(A83=X65,AC65,0)+IF(A83=X66,AC66,0)+IF(A83=X67,AC67,0)</f>
        <v>0</v>
      </c>
      <c r="G83" s="43">
        <f>IF(A83=X6,AH6,0)+IF(A83=X7,AH7,0)+IF(A83=X8,AH8,0)+IF(A83=X9,AH9,0)+IF(A83=X10,AH10,0)+IF(A83=X11,AH11,0)+IF(A83=X12,AH12,0)+IF(A83=X13,AH13,0)+IF(A83=X14,AH14,0)+IF(A83=X15,AH15,0)+IF(A83=X16,AH16,0)+IF(A83=X17,AH17,0)+IF(A83=X18,AH18,0)+IF(A83=X19,AH19,0)+IF(A83=X20,AH20,0)+IF(A83=X21,AH21,0)+IF(A83=X22,AH22,0)+IF(A83=X23,AH23,0)+IF(A83=X24,AH24,0)+IF(A83=X25,AH25,0)+IF(A83=X27,AH27,0)+IF(A83=X28,AH28,0)+IF(A83=X29,AH29,0)+IF(A83=X30,AH30,0)+IF(A83=X31,AH31,0)+IF(A83=X32,AH32,0)+IF(A83=X33,AH33,0)+IF(A83=X34,AH34,0)+IF(A83=X35,AH35,0)+IF(A83=X36,AH36,0)+H83</f>
        <v>0</v>
      </c>
      <c r="H83" s="43">
        <f>IF(A83=X37,AH37,0)+IF(A83=X38,AH38,0)+IF(A83=X39,AH39,0)+IF(A83=X40,AH40,0)+IF(A83=X41,AH41,0)+IF(A83=X42,AH42,0)+IF(A83=X43,AH43,0)+IF(A83=X44,AH44,0)+IF(A83=X45,AH45,0)+IF(A83=X46,AH46,0)+IF(A83=X48,AH48,0)+IF(A83=X49,AH49,0)+IF(A83=X50,AH50,0)+IF(A83=X51,AH51,0)+IF(A83=X52,AH52,0)+IF(A83=X53,AH53,0)+IF(A83=X54,AH54,0)+IF(A83=X55,AH55,0)+IF(A83=X56,AH56,0)+IF(A83=X57,AH57,0)+IF(A83=X58,AH58,0)+IF(A83=X59,AH59,0)+IF(A83=X60,AH60,0)+IF(A83=X61,AH61,0)+IF(A83=X62,AH62,0)+IF(A83=X63,AH63,0)+IF(A83=X64,AH64,0)+IF(A83=X65,AH65,0)+IF(A83=X66,AH66,0)+IF(A83=X67,AH67,0)</f>
        <v>0</v>
      </c>
      <c r="I83" s="43">
        <f>IF(B83=X6,AA6,0)+IF(B83=X7,AA7,0)+IF(B83=X8,AA8,0)+IF(B83=X9,AA9,0)+IF(B83=X10,AA10,0)+IF(B83=X11,AA11,0)+IF(B83=X12,AA12,0)+IF(B83=X13,AA13,0)+IF(B83=X14,AA14,0)+IF(B83=X15,AA15,0)+IF(B83=X16,AA16,0)+IF(B83=X17,AA17,0)+IF(B83=X18,AA18,0)+IF(B83=X19,AA19,0)+IF(B83=X20,AA20,0)+IF(B83=X21,AA21,0)+IF(B83=X22,AA22,0)+IF(B83=X23,AA23,0)+IF(B83=X24,AA24,0)+IF(B83=X25,AA25,0)+IF(B83=X27,AA27,0)+IF(B83=X28,AA28,0)+IF(B83=X29,AA29,0)+IF(B83=X30,AA30,0)+IF(B83=X31,AA31,0)+IF(B83=X32,AA32,0)+IF(B83=X33,AA33,0)+IF(B83=X34,AA34,0)+IF(B83=X35,AA35,0)+IF(B83=X36,AA36,0)+J83</f>
        <v>0</v>
      </c>
      <c r="J83" s="43">
        <f>IF(B83=X37,AA37,0)+IF(B83=X38,AA38,0)+IF(B83=X39,AA39,0)+IF(B83=X40,AA40,0)+IF(B83=X41,AA41,0)+IF(B83=X42,AA42,0)+IF(B83=X43,AA43,0)+IF(B83=X44,AA44,0)+IF(B83=X45,AA45,0)+IF(B83=X46,AA46,0)+IF(B83=X48,AA48,0)+IF(B83=X49,AA49,0)+IF(B83=X50,AA50,0)+IF(B83=X51,AA51,0)+IF(B83=X52,AA52,0)+IF(B83=X53,AA53,0)+IF(B83=X54,AA54,0)+IF(B83=X55,AA55,0)+IF(B83=X56,AA56,0)+IF(B83=X57,AA57,0)+IF(B83=X58,AA58,0)+IF(B83=X59,AA59,0)+IF(B83=X60,AA60,0)+IF(B83=X61,AA61,0)+IF(B83=X62,AA62,0)+IF(B83=X63,AA63,0)+IF(B83=X64,AA64,0)+IF(B83=X65,AA65,0)+IF(B83=X66,AA66,0)+IF(B83=X67,AA67,0)</f>
        <v>0</v>
      </c>
      <c r="K83" s="43">
        <f>IF(B83=X6,AC6,0)+IF(B83=X7,AC7,0)+IF(B83=X8,AC8,0)+IF(B83=X9,AC9,0)+IF(B83=X10,AC10,0)+IF(B83=X11,AC11,0)+IF(B83=X12,AC12,0)+IF(B83=X13,AC13,0)+IF(B83=X14,AC14,0)+IF(B83=X15,AC15,0)+IF(B83=X16,AC16,0)+IF(B83=X17,AC17,0)+IF(B83=X18,AC18,0)+IF(B83=X19,AC19,0)+IF(B83=X20,AC20,0)+IF(B83=X21,AC21,0)+IF(B83=X22,AC22,0)+IF(B83=X23,AC23,0)+IF(B83=X24,AC24,0)+IF(B83=X25,AC25,0)+IF(B83=X27,AC27,0)+IF(B83=X28,AC28,0)+IF(B83=X29,AC29,0)+IF(B83=X30,AC30,0)+IF(B83=X31,AC31,0)+IF(B83=X32,AC32,0)+IF(B83=X33,AC33,0)+IF(B83=X34,AC34,0)+IF(B83=X35,AC35,0)+IF(B83=X36,AC36,0)+L83</f>
        <v>0</v>
      </c>
      <c r="L83" s="43">
        <f>IF(B83=X37,AC37,0)+IF(B83=X38,AC38,0)+IF(B83=X39,AC39,0)+IF(B83=X40,AC40,0)+IF(B83=X41,AC41,0)+IF(B83=X42,AC42,0)+IF(B83=X43,AC43,0)+IF(B83=X44,AC44,0)+IF(B83=X45,AC45,0)+IF(B83=X46,AC46,0)+IF(B83=X48,AC48,0)+IF(B83=X49,AC49,0)+IF(B83=X50,AC50,0)+IF(B83=X51,AC51,0)+IF(B83=X52,AC52,0)+IF(B83=X53,AC53,0)+IF(B83=X54,AC54,0)+IF(B83=X55,AC55,0)+IF(B83=X56,AC56,0)+IF(B83=X57,AC57,0)+IF(B83=X58,AC58,0)+IF(B83=X59,AC59,0)+IF(B83=X60,AC60,0)+IF(B83=X61,AC61,0)+IF(B83=X62,AC62,0)+IF(B83=X63,AC63,0)+IF(B83=X64,AC64,0)+IF(B83=X65,AC65,0)+IF(B83=X66,AC66,0)+IF(B83=X67,AC67,0)</f>
        <v>0</v>
      </c>
      <c r="M83" s="43">
        <f>IF(B83=X6,AH6,0)+IF(B83=X7,AH7,0)+IF(B83=X8,AH8,0)+IF(B83=X9,AH9,0)+IF(B83=X10,AH10,0)+IF(B83=X11,AH11,0)+IF(B83=X12,AH12,0)+IF(B83=X13,AH13,0)+IF(B83=X14,AH14,0)+IF(B83=X15,AH15,0)+IF(B83=X16,AH16,0)+IF(B83=X17,AH17,0)+IF(B83=X18,AH18,0)+IF(B83=X19,AH19,0)+IF(B83=X20,AH20,0)+IF(B83=X21,AH21,0)+IF(B83=X22,AH22,0)+IF(B83=X23,AH23,0)+IF(B83=X24,AH24,0)+IF(B83=X25,AH25,0)+IF(B83=X27,AH27,0)+IF(B83=X28,AH28,0)+IF(B83=X29,AH29,0)+IF(B83=X30,AH30,0)+IF(B83=X31,AH31,0)+IF(B83=X32,AH32,0)+IF(B83=X33,AH33,0)+IF(B83=X34,AH34,0)+IF(B83=X35,AH35,0)+IF(B83=X36,AH36,0)+N83</f>
        <v>0</v>
      </c>
      <c r="N83" s="43">
        <f>IF(B83=X37,AH37,0)+IF(B83=X38,AH38,0)+IF(B83=X39,AH39,0)+IF(B83=X40,AH40,0)+IF(B83=X41,AH41,0)+IF(B83=X42,AH42,0)+IF(B83=X43,AH43,0)+IF(B83=X44,AH44,0)+IF(B83=X45,AH45,0)+IF(B83=X46,AH46,0)+IF(B83=X48,AH48,0)+IF(B83=X49,AH49,0)+IF(B83=X50,AH50,0)+IF(B83=X51,AH51,0)+IF(B83=X52,AH52,0)+IF(B83=X53,AH53,0)+IF(B83=X54,AH54,0)+IF(B83=X55,AH55,0)+IF(B83=X56,AH56,0)+IF(B83=X57,AH57,0)+IF(B83=X58,AH58,0)+IF(B83=X59,AH59,0)+IF(B83=X60,AH60,0)+IF(B83=X61,AH61,0)+IF(B83=X62,AH62,0)+IF(B83=X63,AH63,0)+IF(B83=X64,AH64,0)+IF(B83=X65,AH65,0)+IF(B83=X66,AH66,0)+IF(B83=X67,AH67,0)</f>
        <v>0</v>
      </c>
      <c r="O83" s="33">
        <f>[2]DB!O83</f>
        <v>5</v>
      </c>
      <c r="P83" s="33">
        <f>[2]DB!P83</f>
        <v>5</v>
      </c>
      <c r="Q83" s="33" t="str">
        <f>[2]DB!Q83</f>
        <v/>
      </c>
      <c r="R83" s="33">
        <f>[2]DB!R83</f>
        <v>5</v>
      </c>
      <c r="S83" s="33">
        <f>[2]DB!T83</f>
        <v>6</v>
      </c>
      <c r="T83" s="33" t="str">
        <f>[2]DB!V83</f>
        <v>Sergio</v>
      </c>
      <c r="U83" s="43" t="str">
        <f>IF(AND(C83=0,E83=0,I83=0,K83=0),IF(T83="",IF(G83=0,IF(A83=X6,AS6,0)+IF(A83=X7,AS7,0)+IF(A83=X8,AS8,0)+IF(A83=X9,AS9,0)+IF(A83=X10,AS10,0)+IF(A83=X11,AS11,0)+IF(A83=X12,AS12,0)+IF(A83=X13,AS13,0)+IF(A83=X14,AS14,0)+IF(A83=X15,AS15,0)+IF(A83=X16,AS16,0)+IF(A83=X17,AS17,0)+IF(A83=X18,AS18,0)+IF(A83=X19,AS19,0)+IF(A83=X20,AS20,0)+IF(A83=X21,AS21,0)+IF(A83=X22,AS22,0)+IF(A83=X23,AS23,0)+IF(A83=X24,AS24,0)+IF(A83=X25,AS25,0)+IF(A83=X27,AS27,0)+IF(A83=X28,AS28,0)+IF(A83=X29,AS29,0)+IF(A83=X30,AS30,0)+IF(A83=X31,AS31,0)+IF(A83=X32,AS32,0)+IF(A83=X33,AS33,0)+IF(A83=X34,AS34,0)+IF(A83=X35,AS35,0)+IF(A83=X36,AS36,0)+V83,0),""),"")</f>
        <v/>
      </c>
      <c r="V83" s="43" t="str">
        <f>IF(AND(C83=0,E83=0,I83=0,K83=0),IF(T83="",IF(G83=0,IF(A83=X37,AS37,0)+IF(A83=X38,AS38,0)+IF(A83=X39,AS39,0)+IF(A83=X40,AS40,0)+IF(A83=X41,AS41,0)+IF(A83=X42,AS42,0)+IF(A83=X43,AS43,0)+IF(A83=X44,AS44,0)+IF(A83=X45,AS45,0)+IF(A83=X46,AS46,0)+IF(A83=X48,AS48,0)+IF(A83=X49,AS49,0)+IF(A83=X50,AS50,0)+IF(A83=X51,AS51,0)+IF(A83=X52,AS52,0)+IF(A83=X53,AS53,0)+IF(A83=X54,AS54,0)+IF(A83=X55,AS55,0)+IF(A83=X56,AS56,0)+IF(A83=X57,AS57,0)+IF(A83=X58,AS58,0)+IF(A83=X59,AS59,0)+IF(A83=X60,AS60,0)+IF(A83=X61,AS61,0)+IF(A83=X62,AS62,0)+IF(A83=X63,AS63,0)+IF(A83=X64,AS64,0)+IF(A83=X65,AS65,0)+IF(A83=X66,AS66,0)+IF(A83=X67,AS67,0),0),""),"")</f>
        <v/>
      </c>
      <c r="W83" s="43" t="str">
        <f>IF(AND(C83=0,E83=0,I83=0,K83=0),IF(T83="",IF(M83=0,IF(B83=X6,AS6,0)+IF(B83=X7,AS7,0)+IF(B83=X8,AS8,0)+IF(B83=X9,AS9,0)+IF(B83=X10,AS10,0)+IF(B83=X11,AS11,0)+IF(B83=X12,AS12,0)+IF(B83=X13,AS13,0)+IF(B83=X14,AS14,0)+IF(B83=X15,AS15,0)+IF(B83=X16,AS16,0)+IF(B83=X17,AS17,0)+IF(B83=X18,AS18,0)+IF(B83=X19,AS19,0)+IF(B83=X20,AS20,0)+IF(B83=X21,AS21,0)+IF(B83=X22,AS22,0)+IF(B83=X23,AS23,0)+IF(B83=X24,AS24,0)+IF(B83=X25,AS25,0)+IF(B83=X27,AS27,0)+IF(B83=X28,AS28,0)+IF(B83=X29,AS29,0)+IF(B83=X30,AS30,0)+IF(B83=X31,AS31,0)+IF(B83=X32,AS32,0)+IF(B83=X33,AS33,0)+IF(B83=X34,AS34,0)+IF(B83=X35,AS35,0)+IF(B83=X36,AS36,0)+X83,0),""),"")</f>
        <v/>
      </c>
      <c r="X83" s="43" t="str">
        <f>IF(AND(C83=0,E83=0,I83=0,K83=0),IF(T83="",IF(M83=0,IF(B83=X37,AS37,0)+IF(B83=X38,AS38,0)+IF(B83=X39,AS39,0)+IF(B83=X40,AS40,0)+IF(B83=X41,AS41,0)+IF(B83=X42,AS42,0)+IF(B83=X43,AS43,0)+IF(B83=X44,AS44,0)+IF(B83=X45,AS45,0)+IF(B83=X46,AS46,0)+IF(B83=X48,AS48,0)+IF(B83=X49,AS49,0)+IF(B83=X50,AS50,0)+IF(B83=X51,AS51,0)+IF(B83=X52,AS52,0)+IF(B83=X53,AS53,0)+IF(B83=X54,AS54,0)+IF(B83=X55,AS55,0)+IF(B83=X56,AS56,0)+IF(B83=X57,AS57,0)+IF(B83=X58,AS58,0)+IF(B83=X59,AS59,0)+IF(B83=X60,AS60,0)+IF(B83=X61,AS61,0)+IF(B83=X62,AS62,0)+IF(B83=X63,AS63,0)+IF(B83=X64,AS64,0)+IF(B83=X65,AS65,0)+IF(B83=X66,AS66,0)+IF(B83=X67,AS67,0),0),""),"")</f>
        <v/>
      </c>
      <c r="Y83" s="44" t="str">
        <f t="shared" si="21"/>
        <v>Sergio</v>
      </c>
    </row>
    <row r="84" spans="1:25" x14ac:dyDescent="0.15">
      <c r="A84" s="43" t="str">
        <f>[2]DB!A84</f>
        <v>LUFCMOT</v>
      </c>
      <c r="B84" s="43" t="str">
        <f>[2]DB!B84</f>
        <v>Himbo</v>
      </c>
      <c r="C84" s="43">
        <f>IF(A84=X6,AA6,0)+IF(A84=X7,AA7,0)+IF(A84=X8,AA8,0)+IF(A84=X9,AA9,0)+IF(A84=X10,AA10,0)+IF(A84=X11,AA11,0)+IF(A84=X12,AA12,0)+IF(A84=X13,AA13,0)+IF(A84=X14,AA14,0)+IF(A84=X15,AA15,0)+IF(A84=X16,AA16,0)+IF(A84=X17,AA17,0)+IF(A84=X18,AA18,0)+IF(A84=X19,AA19,0)+IF(A84=X20,AA20,0)+IF(A84=X21,AA21,0)+IF(A84=X22,AA22,0)+IF(A84=X23,AA23,0)+IF(A84=X24,AA24,0)+IF(A84=X25,AA25,0)+IF(A84=X27,AA27,0)+IF(A84=X28,AA28,0)+IF(A84=X29,AA29,0)+IF(A84=X30,AA30,0)+IF(A84=X31,AA31,0)+IF(A84=X32,AA32,0)+IF(A84=X33,AA33,0)+IF(A84=X34,AA34,0)+IF(A84=X35,AA35,0)+IF(A84=X36,AA36,0)+D84</f>
        <v>0</v>
      </c>
      <c r="D84" s="43">
        <f>IF(A84=X37,AA37,0)+IF(A84=X38,AA38,0)+IF(A84=X39,AA39,0)+IF(A84=X40,AA40,0)+IF(A84=X41,AA41,0)+IF(A84=X42,AA42,0)+IF(A84=X43,AA43,0)+IF(A84=X44,AA44,0)+IF(A84=X45,AA45,0)+IF(A84=X46,AA46,0)+IF(A84=X48,AA48,0)+IF(A84=X49,AA49,0)+IF(A84=X50,AA50,0)+IF(A84=X51,AA51,0)+IF(A84=X52,AA52,0)+IF(A84=X53,AA53,0)+IF(A84=X54,AA54,0)+IF(A84=X55,AA55,0)+IF(A84=X56,AA56,0)+IF(A84=X57,AA57,0)+IF(A84=X58,AA58,0)+IF(A84=X59,AA59,0)+IF(A84=X60,AA60,0)+IF(A84=X61,AA61,0)+IF(A84=X62,AA62,0)+IF(A84=X63,AA63,0)+IF(A84=X64,AA64,0)+IF(A84=X65,AA65,0)+IF(A84=X66,AA66,0)+IF(A84=X67,AA67,0)</f>
        <v>0</v>
      </c>
      <c r="E84" s="43">
        <f>IF(A84=X6,AC6,0)+IF(A84=X7,AC7,0)+IF(A84=X8,AC8,0)+IF(A84=X9,AC9,0)+IF(A84=X10,AC10,0)+IF(A84=X11,AC11,0)+IF(A84=X12,AC12,0)+IF(A84=X13,AC13,0)+IF(A84=X14,AC14,0)+IF(A84=X15,AC15,0)+IF(A84=X16,AC16,0)+IF(A84=X17,AC17,0)+IF(A84=X18,AC18,0)+IF(A84=X19,AC19,0)+IF(A84=X20,AC20,0)+IF(A84=X21,AC21,0)+IF(A84=X22,AC22,0)+IF(A84=X23,AC23,0)+IF(A84=X24,AC24,0)+IF(A84=X25,AC25,0)+IF(A84=X27,AC27,0)+IF(A84=X28,AC28,0)+IF(A84=X29,AC29,0)+IF(A84=X30,AC30,0)+IF(A84=X31,AC31,0)+IF(A84=X32,AC32,0)+IF(A84=X33,AC33,0)+IF(A84=X34,AC34,0)+IF(A84=X35,AC35,0)+IF(A84=X36,AC36,0)+F84</f>
        <v>0</v>
      </c>
      <c r="F84" s="43">
        <f>IF(A84=X37,AC37,0)+IF(A84=X38,AC38,0)+IF(A84=X39,AC39,0)+IF(A84=X40,AC40,0)+IF(A84=X41,AC41,0)+IF(A84=X42,AC42,0)+IF(A84=X43,AC43,0)+IF(A84=X44,AC44,0)+IF(A84=X45,AC45,0)+IF(A84=X46,AC46,0)+IF(A84=X48,AC48,0)+IF(A84=X49,AC49,0)+IF(A84=X50,AC50,0)+IF(A84=X51,AC51,0)+IF(A84=X52,AC52,0)+IF(A84=X53,AC53,0)+IF(A84=X54,AC54,0)+IF(A84=X55,AC55,0)+IF(A84=X56,AC56,0)+IF(A84=X57,AC57,0)+IF(A84=X58,AC58,0)+IF(A84=X59,AC59,0)+IF(A84=X60,AC60,0)+IF(A84=X61,AC61,0)+IF(A84=X62,AC62,0)+IF(A84=X63,AC63,0)+IF(A84=X64,AC64,0)+IF(A84=X65,AC65,0)+IF(A84=X66,AC66,0)+IF(A84=X67,AC67,0)</f>
        <v>0</v>
      </c>
      <c r="G84" s="43">
        <f>IF(A84=X6,AH6,0)+IF(A84=X7,AH7,0)+IF(A84=X8,AH8,0)+IF(A84=X9,AH9,0)+IF(A84=X10,AH10,0)+IF(A84=X11,AH11,0)+IF(A84=X12,AH12,0)+IF(A84=X13,AH13,0)+IF(A84=X14,AH14,0)+IF(A84=X15,AH15,0)+IF(A84=X16,AH16,0)+IF(A84=X17,AH17,0)+IF(A84=X18,AH18,0)+IF(A84=X19,AH19,0)+IF(A84=X20,AH20,0)+IF(A84=X21,AH21,0)+IF(A84=X22,AH22,0)+IF(A84=X23,AH23,0)+IF(A84=X24,AH24,0)+IF(A84=X25,AH25,0)+IF(A84=X27,AH27,0)+IF(A84=X28,AH28,0)+IF(A84=X29,AH29,0)+IF(A84=X30,AH30,0)+IF(A84=X31,AH31,0)+IF(A84=X32,AH32,0)+IF(A84=X33,AH33,0)+IF(A84=X34,AH34,0)+IF(A84=X35,AH35,0)+IF(A84=X36,AH36,0)+H84</f>
        <v>0</v>
      </c>
      <c r="H84" s="43">
        <f>IF(A84=X37,AH37,0)+IF(A84=X38,AH38,0)+IF(A84=X39,AH39,0)+IF(A84=X40,AH40,0)+IF(A84=X41,AH41,0)+IF(A84=X42,AH42,0)+IF(A84=X43,AH43,0)+IF(A84=X44,AH44,0)+IF(A84=X45,AH45,0)+IF(A84=X46,AH46,0)+IF(A84=X48,AH48,0)+IF(A84=X49,AH49,0)+IF(A84=X50,AH50,0)+IF(A84=X51,AH51,0)+IF(A84=X52,AH52,0)+IF(A84=X53,AH53,0)+IF(A84=X54,AH54,0)+IF(A84=X55,AH55,0)+IF(A84=X56,AH56,0)+IF(A84=X57,AH57,0)+IF(A84=X58,AH58,0)+IF(A84=X59,AH59,0)+IF(A84=X60,AH60,0)+IF(A84=X61,AH61,0)+IF(A84=X62,AH62,0)+IF(A84=X63,AH63,0)+IF(A84=X64,AH64,0)+IF(A84=X65,AH65,0)+IF(A84=X66,AH66,0)+IF(A84=X67,AH67,0)</f>
        <v>0</v>
      </c>
      <c r="I84" s="43">
        <f>IF(B84=X6,AA6,0)+IF(B84=X7,AA7,0)+IF(B84=X8,AA8,0)+IF(B84=X9,AA9,0)+IF(B84=X10,AA10,0)+IF(B84=X11,AA11,0)+IF(B84=X12,AA12,0)+IF(B84=X13,AA13,0)+IF(B84=X14,AA14,0)+IF(B84=X15,AA15,0)+IF(B84=X16,AA16,0)+IF(B84=X17,AA17,0)+IF(B84=X18,AA18,0)+IF(B84=X19,AA19,0)+IF(B84=X20,AA20,0)+IF(B84=X21,AA21,0)+IF(B84=X22,AA22,0)+IF(B84=X23,AA23,0)+IF(B84=X24,AA24,0)+IF(B84=X25,AA25,0)+IF(B84=X27,AA27,0)+IF(B84=X28,AA28,0)+IF(B84=X29,AA29,0)+IF(B84=X30,AA30,0)+IF(B84=X31,AA31,0)+IF(B84=X32,AA32,0)+IF(B84=X33,AA33,0)+IF(B84=X34,AA34,0)+IF(B84=X35,AA35,0)+IF(B84=X36,AA36,0)+J84</f>
        <v>0</v>
      </c>
      <c r="J84" s="43">
        <f>IF(B84=X37,AA37,0)+IF(B84=X38,AA38,0)+IF(B84=X39,AA39,0)+IF(B84=X40,AA40,0)+IF(B84=X41,AA41,0)+IF(B84=X42,AA42,0)+IF(B84=X43,AA43,0)+IF(B84=X44,AA44,0)+IF(B84=X45,AA45,0)+IF(B84=X46,AA46,0)+IF(B84=X48,AA48,0)+IF(B84=X49,AA49,0)+IF(B84=X50,AA50,0)+IF(B84=X51,AA51,0)+IF(B84=X52,AA52,0)+IF(B84=X53,AA53,0)+IF(B84=X54,AA54,0)+IF(B84=X55,AA55,0)+IF(B84=X56,AA56,0)+IF(B84=X57,AA57,0)+IF(B84=X58,AA58,0)+IF(B84=X59,AA59,0)+IF(B84=X60,AA60,0)+IF(B84=X61,AA61,0)+IF(B84=X62,AA62,0)+IF(B84=X63,AA63,0)+IF(B84=X64,AA64,0)+IF(B84=X65,AA65,0)+IF(B84=X66,AA66,0)+IF(B84=X67,AA67,0)</f>
        <v>0</v>
      </c>
      <c r="K84" s="43">
        <f>IF(B84=X6,AC6,0)+IF(B84=X7,AC7,0)+IF(B84=X8,AC8,0)+IF(B84=X9,AC9,0)+IF(B84=X10,AC10,0)+IF(B84=X11,AC11,0)+IF(B84=X12,AC12,0)+IF(B84=X13,AC13,0)+IF(B84=X14,AC14,0)+IF(B84=X15,AC15,0)+IF(B84=X16,AC16,0)+IF(B84=X17,AC17,0)+IF(B84=X18,AC18,0)+IF(B84=X19,AC19,0)+IF(B84=X20,AC20,0)+IF(B84=X21,AC21,0)+IF(B84=X22,AC22,0)+IF(B84=X23,AC23,0)+IF(B84=X24,AC24,0)+IF(B84=X25,AC25,0)+IF(B84=X27,AC27,0)+IF(B84=X28,AC28,0)+IF(B84=X29,AC29,0)+IF(B84=X30,AC30,0)+IF(B84=X31,AC31,0)+IF(B84=X32,AC32,0)+IF(B84=X33,AC33,0)+IF(B84=X34,AC34,0)+IF(B84=X35,AC35,0)+IF(B84=X36,AC36,0)+L84</f>
        <v>0</v>
      </c>
      <c r="L84" s="43">
        <f>IF(B84=X37,AC37,0)+IF(B84=X38,AC38,0)+IF(B84=X39,AC39,0)+IF(B84=X40,AC40,0)+IF(B84=X41,AC41,0)+IF(B84=X42,AC42,0)+IF(B84=X43,AC43,0)+IF(B84=X44,AC44,0)+IF(B84=X45,AC45,0)+IF(B84=X46,AC46,0)+IF(B84=X48,AC48,0)+IF(B84=X49,AC49,0)+IF(B84=X50,AC50,0)+IF(B84=X51,AC51,0)+IF(B84=X52,AC52,0)+IF(B84=X53,AC53,0)+IF(B84=X54,AC54,0)+IF(B84=X55,AC55,0)+IF(B84=X56,AC56,0)+IF(B84=X57,AC57,0)+IF(B84=X58,AC58,0)+IF(B84=X59,AC59,0)+IF(B84=X60,AC60,0)+IF(B84=X61,AC61,0)+IF(B84=X62,AC62,0)+IF(B84=X63,AC63,0)+IF(B84=X64,AC64,0)+IF(B84=X65,AC65,0)+IF(B84=X66,AC66,0)+IF(B84=X67,AC67,0)</f>
        <v>0</v>
      </c>
      <c r="M84" s="43">
        <f>IF(B84=X6,AH6,0)+IF(B84=X7,AH7,0)+IF(B84=X8,AH8,0)+IF(B84=X9,AH9,0)+IF(B84=X10,AH10,0)+IF(B84=X11,AH11,0)+IF(B84=X12,AH12,0)+IF(B84=X13,AH13,0)+IF(B84=X14,AH14,0)+IF(B84=X15,AH15,0)+IF(B84=X16,AH16,0)+IF(B84=X17,AH17,0)+IF(B84=X18,AH18,0)+IF(B84=X19,AH19,0)+IF(B84=X20,AH20,0)+IF(B84=X21,AH21,0)+IF(B84=X22,AH22,0)+IF(B84=X23,AH23,0)+IF(B84=X24,AH24,0)+IF(B84=X25,AH25,0)+IF(B84=X27,AH27,0)+IF(B84=X28,AH28,0)+IF(B84=X29,AH29,0)+IF(B84=X30,AH30,0)+IF(B84=X31,AH31,0)+IF(B84=X32,AH32,0)+IF(B84=X33,AH33,0)+IF(B84=X34,AH34,0)+IF(B84=X35,AH35,0)+IF(B84=X36,AH36,0)+N84</f>
        <v>0</v>
      </c>
      <c r="N84" s="43">
        <f>IF(B84=X37,AH37,0)+IF(B84=X38,AH38,0)+IF(B84=X39,AH39,0)+IF(B84=X40,AH40,0)+IF(B84=X41,AH41,0)+IF(B84=X42,AH42,0)+IF(B84=X43,AH43,0)+IF(B84=X44,AH44,0)+IF(B84=X45,AH45,0)+IF(B84=X46,AH46,0)+IF(B84=X48,AH48,0)+IF(B84=X49,AH49,0)+IF(B84=X50,AH50,0)+IF(B84=X51,AH51,0)+IF(B84=X52,AH52,0)+IF(B84=X53,AH53,0)+IF(B84=X54,AH54,0)+IF(B84=X55,AH55,0)+IF(B84=X56,AH56,0)+IF(B84=X57,AH57,0)+IF(B84=X58,AH58,0)+IF(B84=X59,AH59,0)+IF(B84=X60,AH60,0)+IF(B84=X61,AH61,0)+IF(B84=X62,AH62,0)+IF(B84=X63,AH63,0)+IF(B84=X64,AH64,0)+IF(B84=X65,AH65,0)+IF(B84=X66,AH66,0)+IF(B84=X67,AH67,0)</f>
        <v>0</v>
      </c>
      <c r="O84" s="33">
        <f>[2]DB!O84</f>
        <v>5</v>
      </c>
      <c r="P84" s="33">
        <f>[2]DB!P84</f>
        <v>8</v>
      </c>
      <c r="Q84" s="33" t="str">
        <f>[2]DB!Q84</f>
        <v>Himbo</v>
      </c>
      <c r="R84" s="33" t="str">
        <f>[2]DB!R84</f>
        <v/>
      </c>
      <c r="S84" s="33" t="str">
        <f>[2]DB!T84</f>
        <v/>
      </c>
      <c r="T84" s="33" t="str">
        <f>[2]DB!V84</f>
        <v>Himbo</v>
      </c>
      <c r="U84" s="43" t="str">
        <f>IF(AND(C84=0,E84=0,I84=0,K84=0),IF(T84="",IF(G84=0,IF(A84=X6,AS6,0)+IF(A84=X7,AS7,0)+IF(A84=X8,AS8,0)+IF(A84=X9,AS9,0)+IF(A84=X10,AS10,0)+IF(A84=X11,AS11,0)+IF(A84=X12,AS12,0)+IF(A84=X13,AS13,0)+IF(A84=X14,AS14,0)+IF(A84=X15,AS15,0)+IF(A84=X16,AS16,0)+IF(A84=X17,AS17,0)+IF(A84=X18,AS18,0)+IF(A84=X19,AS19,0)+IF(A84=X20,AS20,0)+IF(A84=X21,AS21,0)+IF(A84=X22,AS22,0)+IF(A84=X23,AS23,0)+IF(A84=X24,AS24,0)+IF(A84=X25,AS25,0)+IF(A84=X27,AS27,0)+IF(A84=X28,AS28,0)+IF(A84=X29,AS29,0)+IF(A84=X30,AS30,0)+IF(A84=X31,AS31,0)+IF(A84=X32,AS32,0)+IF(A84=X33,AS33,0)+IF(A84=X34,AS34,0)+IF(A84=X35,AS35,0)+IF(A84=X36,AS36,0)+V84,0),""),"")</f>
        <v/>
      </c>
      <c r="V84" s="43" t="str">
        <f>IF(AND(C84=0,E84=0,I84=0,K84=0),IF(T84="",IF(G84=0,IF(A84=X37,AS37,0)+IF(A84=X38,AS38,0)+IF(A84=X39,AS39,0)+IF(A84=X40,AS40,0)+IF(A84=X41,AS41,0)+IF(A84=X42,AS42,0)+IF(A84=X43,AS43,0)+IF(A84=X44,AS44,0)+IF(A84=X45,AS45,0)+IF(A84=X46,AS46,0)+IF(A84=X48,AS48,0)+IF(A84=X49,AS49,0)+IF(A84=X50,AS50,0)+IF(A84=X51,AS51,0)+IF(A84=X52,AS52,0)+IF(A84=X53,AS53,0)+IF(A84=X54,AS54,0)+IF(A84=X55,AS55,0)+IF(A84=X56,AS56,0)+IF(A84=X57,AS57,0)+IF(A84=X58,AS58,0)+IF(A84=X59,AS59,0)+IF(A84=X60,AS60,0)+IF(A84=X61,AS61,0)+IF(A84=X62,AS62,0)+IF(A84=X63,AS63,0)+IF(A84=X64,AS64,0)+IF(A84=X65,AS65,0)+IF(A84=X66,AS66,0)+IF(A84=X67,AS67,0),0),""),"")</f>
        <v/>
      </c>
      <c r="W84" s="43" t="str">
        <f>IF(AND(C84=0,E84=0,I84=0,K84=0),IF(T84="",IF(M84=0,IF(B84=X6,AS6,0)+IF(B84=X7,AS7,0)+IF(B84=X8,AS8,0)+IF(B84=X9,AS9,0)+IF(B84=X10,AS10,0)+IF(B84=X11,AS11,0)+IF(B84=X12,AS12,0)+IF(B84=X13,AS13,0)+IF(B84=X14,AS14,0)+IF(B84=X15,AS15,0)+IF(B84=X16,AS16,0)+IF(B84=X17,AS17,0)+IF(B84=X18,AS18,0)+IF(B84=X19,AS19,0)+IF(B84=X20,AS20,0)+IF(B84=X21,AS21,0)+IF(B84=X22,AS22,0)+IF(B84=X23,AS23,0)+IF(B84=X24,AS24,0)+IF(B84=X25,AS25,0)+IF(B84=X27,AS27,0)+IF(B84=X28,AS28,0)+IF(B84=X29,AS29,0)+IF(B84=X30,AS30,0)+IF(B84=X31,AS31,0)+IF(B84=X32,AS32,0)+IF(B84=X33,AS33,0)+IF(B84=X34,AS34,0)+IF(B84=X35,AS35,0)+IF(B84=X36,AS36,0)+X84,0),""),"")</f>
        <v/>
      </c>
      <c r="X84" s="43" t="str">
        <f>IF(AND(C84=0,E84=0,I84=0,K84=0),IF(T84="",IF(M84=0,IF(B84=X37,AS37,0)+IF(B84=X38,AS38,0)+IF(B84=X39,AS39,0)+IF(B84=X40,AS40,0)+IF(B84=X41,AS41,0)+IF(B84=X42,AS42,0)+IF(B84=X43,AS43,0)+IF(B84=X44,AS44,0)+IF(B84=X45,AS45,0)+IF(B84=X46,AS46,0)+IF(B84=X48,AS48,0)+IF(B84=X49,AS49,0)+IF(B84=X50,AS50,0)+IF(B84=X51,AS51,0)+IF(B84=X52,AS52,0)+IF(B84=X53,AS53,0)+IF(B84=X54,AS54,0)+IF(B84=X55,AS55,0)+IF(B84=X56,AS56,0)+IF(B84=X57,AS57,0)+IF(B84=X58,AS58,0)+IF(B84=X59,AS59,0)+IF(B84=X60,AS60,0)+IF(B84=X61,AS61,0)+IF(B84=X62,AS62,0)+IF(B84=X63,AS63,0)+IF(B84=X64,AS64,0)+IF(B84=X65,AS65,0)+IF(B84=X66,AS66,0)+IF(B84=X67,AS67,0),0),""),"")</f>
        <v/>
      </c>
      <c r="Y84" s="44" t="str">
        <f t="shared" si="21"/>
        <v>Himbo</v>
      </c>
    </row>
    <row r="85" spans="1:25" x14ac:dyDescent="0.15">
      <c r="A85" s="43" t="str">
        <f>[2]DB!A85</f>
        <v>Far</v>
      </c>
      <c r="B85" s="43" t="str">
        <f>[2]DB!B85</f>
        <v>Søknud</v>
      </c>
      <c r="C85" s="43">
        <f>IF(A85=X6,AA6,0)+IF(A85=X7,AA7,0)+IF(A85=X8,AA8,0)+IF(A85=X9,AA9,0)+IF(A85=X10,AA10,0)+IF(A85=X11,AA11,0)+IF(A85=X12,AA12,0)+IF(A85=X13,AA13,0)+IF(A85=X14,AA14,0)+IF(A85=X15,AA15,0)+IF(A85=X16,AA16,0)+IF(A85=X17,AA17,0)+IF(A85=X18,AA18,0)+IF(A85=X19,AA19,0)+IF(A85=X20,AA20,0)+IF(A85=X21,AA21,0)+IF(A85=X22,AA22,0)+IF(A85=X23,AA23,0)+IF(A85=X24,AA24,0)+IF(A85=X25,AA25,0)+IF(A85=X27,AA27,0)+IF(A85=X28,AA28,0)+IF(A85=X29,AA29,0)+IF(A85=X30,AA30,0)+IF(A85=X31,AA31,0)+IF(A85=X32,AA32,0)+IF(A85=X33,AA33,0)+IF(A85=X34,AA34,0)+IF(A85=X35,AA35,0)+IF(A85=X36,AA36,0)+D85</f>
        <v>0</v>
      </c>
      <c r="D85" s="43">
        <f>IF(A85=X37,AA37,0)+IF(A85=X38,AA38,0)+IF(A85=X39,AA39,0)+IF(A85=X40,AA40,0)+IF(A85=X41,AA41,0)+IF(A85=X42,AA42,0)+IF(A85=X43,AA43,0)+IF(A85=X44,AA44,0)+IF(A85=X45,AA45,0)+IF(A85=X46,AA46,0)+IF(A85=X48,AA48,0)+IF(A85=X49,AA49,0)+IF(A85=X50,AA50,0)+IF(A85=X51,AA51,0)+IF(A85=X52,AA52,0)+IF(A85=X53,AA53,0)+IF(A85=X54,AA54,0)+IF(A85=X55,AA55,0)+IF(A85=X56,AA56,0)+IF(A85=X57,AA57,0)+IF(A85=X58,AA58,0)+IF(A85=X59,AA59,0)+IF(A85=X60,AA60,0)+IF(A85=X61,AA61,0)+IF(A85=X62,AA62,0)+IF(A85=X63,AA63,0)+IF(A85=X64,AA64,0)+IF(A85=X65,AA65,0)+IF(A85=X66,AA66,0)+IF(A85=X67,AA67,0)</f>
        <v>0</v>
      </c>
      <c r="E85" s="43">
        <f>IF(A85=X6,AC6,0)+IF(A85=X7,AC7,0)+IF(A85=X8,AC8,0)+IF(A85=X9,AC9,0)+IF(A85=X10,AC10,0)+IF(A85=X11,AC11,0)+IF(A85=X12,AC12,0)+IF(A85=X13,AC13,0)+IF(A85=X14,AC14,0)+IF(A85=X15,AC15,0)+IF(A85=X16,AC16,0)+IF(A85=X17,AC17,0)+IF(A85=X18,AC18,0)+IF(A85=X19,AC19,0)+IF(A85=X20,AC20,0)+IF(A85=X21,AC21,0)+IF(A85=X22,AC22,0)+IF(A85=X23,AC23,0)+IF(A85=X24,AC24,0)+IF(A85=X25,AC25,0)+IF(A85=X27,AC27,0)+IF(A85=X28,AC28,0)+IF(A85=X29,AC29,0)+IF(A85=X30,AC30,0)+IF(A85=X31,AC31,0)+IF(A85=X32,AC32,0)+IF(A85=X33,AC33,0)+IF(A85=X34,AC34,0)+IF(A85=X35,AC35,0)+IF(A85=X36,AC36,0)+F85</f>
        <v>0</v>
      </c>
      <c r="F85" s="43">
        <f>IF(A85=X37,AC37,0)+IF(A85=X38,AC38,0)+IF(A85=X39,AC39,0)+IF(A85=X40,AC40,0)+IF(A85=X41,AC41,0)+IF(A85=X42,AC42,0)+IF(A85=X43,AC43,0)+IF(A85=X44,AC44,0)+IF(A85=X45,AC45,0)+IF(A85=X46,AC46,0)+IF(A85=X48,AC48,0)+IF(A85=X49,AC49,0)+IF(A85=X50,AC50,0)+IF(A85=X51,AC51,0)+IF(A85=X52,AC52,0)+IF(A85=X53,AC53,0)+IF(A85=X54,AC54,0)+IF(A85=X55,AC55,0)+IF(A85=X56,AC56,0)+IF(A85=X57,AC57,0)+IF(A85=X58,AC58,0)+IF(A85=X59,AC59,0)+IF(A85=X60,AC60,0)+IF(A85=X61,AC61,0)+IF(A85=X62,AC62,0)+IF(A85=X63,AC63,0)+IF(A85=X64,AC64,0)+IF(A85=X65,AC65,0)+IF(A85=X66,AC66,0)+IF(A85=X67,AC67,0)</f>
        <v>0</v>
      </c>
      <c r="G85" s="43">
        <f>IF(A85=X6,AH6,0)+IF(A85=X7,AH7,0)+IF(A85=X8,AH8,0)+IF(A85=X9,AH9,0)+IF(A85=X10,AH10,0)+IF(A85=X11,AH11,0)+IF(A85=X12,AH12,0)+IF(A85=X13,AH13,0)+IF(A85=X14,AH14,0)+IF(A85=X15,AH15,0)+IF(A85=X16,AH16,0)+IF(A85=X17,AH17,0)+IF(A85=X18,AH18,0)+IF(A85=X19,AH19,0)+IF(A85=X20,AH20,0)+IF(A85=X21,AH21,0)+IF(A85=X22,AH22,0)+IF(A85=X23,AH23,0)+IF(A85=X24,AH24,0)+IF(A85=X25,AH25,0)+IF(A85=X27,AH27,0)+IF(A85=X28,AH28,0)+IF(A85=X29,AH29,0)+IF(A85=X30,AH30,0)+IF(A85=X31,AH31,0)+IF(A85=X32,AH32,0)+IF(A85=X33,AH33,0)+IF(A85=X34,AH34,0)+IF(A85=X35,AH35,0)+IF(A85=X36,AH36,0)+H85</f>
        <v>0</v>
      </c>
      <c r="H85" s="43">
        <f>IF(A85=X37,AH37,0)+IF(A85=X38,AH38,0)+IF(A85=X39,AH39,0)+IF(A85=X40,AH40,0)+IF(A85=X41,AH41,0)+IF(A85=X42,AH42,0)+IF(A85=X43,AH43,0)+IF(A85=X44,AH44,0)+IF(A85=X45,AH45,0)+IF(A85=X46,AH46,0)+IF(A85=X48,AH48,0)+IF(A85=X49,AH49,0)+IF(A85=X50,AH50,0)+IF(A85=X51,AH51,0)+IF(A85=X52,AH52,0)+IF(A85=X53,AH53,0)+IF(A85=X54,AH54,0)+IF(A85=X55,AH55,0)+IF(A85=X56,AH56,0)+IF(A85=X57,AH57,0)+IF(A85=X58,AH58,0)+IF(A85=X59,AH59,0)+IF(A85=X60,AH60,0)+IF(A85=X61,AH61,0)+IF(A85=X62,AH62,0)+IF(A85=X63,AH63,0)+IF(A85=X64,AH64,0)+IF(A85=X65,AH65,0)+IF(A85=X66,AH66,0)+IF(A85=X67,AH67,0)</f>
        <v>0</v>
      </c>
      <c r="I85" s="43">
        <f>IF(B85=X6,AA6,0)+IF(B85=X7,AA7,0)+IF(B85=X8,AA8,0)+IF(B85=X9,AA9,0)+IF(B85=X10,AA10,0)+IF(B85=X11,AA11,0)+IF(B85=X12,AA12,0)+IF(B85=X13,AA13,0)+IF(B85=X14,AA14,0)+IF(B85=X15,AA15,0)+IF(B85=X16,AA16,0)+IF(B85=X17,AA17,0)+IF(B85=X18,AA18,0)+IF(B85=X19,AA19,0)+IF(B85=X20,AA20,0)+IF(B85=X21,AA21,0)+IF(B85=X22,AA22,0)+IF(B85=X23,AA23,0)+IF(B85=X24,AA24,0)+IF(B85=X25,AA25,0)+IF(B85=X27,AA27,0)+IF(B85=X28,AA28,0)+IF(B85=X29,AA29,0)+IF(B85=X30,AA30,0)+IF(B85=X31,AA31,0)+IF(B85=X32,AA32,0)+IF(B85=X33,AA33,0)+IF(B85=X34,AA34,0)+IF(B85=X35,AA35,0)+IF(B85=X36,AA36,0)+J85</f>
        <v>0</v>
      </c>
      <c r="J85" s="43">
        <f>IF(B85=X37,AA37,0)+IF(B85=X38,AA38,0)+IF(B85=X39,AA39,0)+IF(B85=X40,AA40,0)+IF(B85=X41,AA41,0)+IF(B85=X42,AA42,0)+IF(B85=X43,AA43,0)+IF(B85=X44,AA44,0)+IF(B85=X45,AA45,0)+IF(B85=X46,AA46,0)+IF(B85=X48,AA48,0)+IF(B85=X49,AA49,0)+IF(B85=X50,AA50,0)+IF(B85=X51,AA51,0)+IF(B85=X52,AA52,0)+IF(B85=X53,AA53,0)+IF(B85=X54,AA54,0)+IF(B85=X55,AA55,0)+IF(B85=X56,AA56,0)+IF(B85=X57,AA57,0)+IF(B85=X58,AA58,0)+IF(B85=X59,AA59,0)+IF(B85=X60,AA60,0)+IF(B85=X61,AA61,0)+IF(B85=X62,AA62,0)+IF(B85=X63,AA63,0)+IF(B85=X64,AA64,0)+IF(B85=X65,AA65,0)+IF(B85=X66,AA66,0)+IF(B85=X67,AA67,0)</f>
        <v>0</v>
      </c>
      <c r="K85" s="43">
        <f>IF(B85=X6,AC6,0)+IF(B85=X7,AC7,0)+IF(B85=X8,AC8,0)+IF(B85=X9,AC9,0)+IF(B85=X10,AC10,0)+IF(B85=X11,AC11,0)+IF(B85=X12,AC12,0)+IF(B85=X13,AC13,0)+IF(B85=X14,AC14,0)+IF(B85=X15,AC15,0)+IF(B85=X16,AC16,0)+IF(B85=X17,AC17,0)+IF(B85=X18,AC18,0)+IF(B85=X19,AC19,0)+IF(B85=X20,AC20,0)+IF(B85=X21,AC21,0)+IF(B85=X22,AC22,0)+IF(B85=X23,AC23,0)+IF(B85=X24,AC24,0)+IF(B85=X25,AC25,0)+IF(B85=X27,AC27,0)+IF(B85=X28,AC28,0)+IF(B85=X29,AC29,0)+IF(B85=X30,AC30,0)+IF(B85=X31,AC31,0)+IF(B85=X32,AC32,0)+IF(B85=X33,AC33,0)+IF(B85=X34,AC34,0)+IF(B85=X35,AC35,0)+IF(B85=X36,AC36,0)+L85</f>
        <v>0</v>
      </c>
      <c r="L85" s="43">
        <f>IF(B85=X37,AC37,0)+IF(B85=X38,AC38,0)+IF(B85=X39,AC39,0)+IF(B85=X40,AC40,0)+IF(B85=X41,AC41,0)+IF(B85=X42,AC42,0)+IF(B85=X43,AC43,0)+IF(B85=X44,AC44,0)+IF(B85=X45,AC45,0)+IF(B85=X46,AC46,0)+IF(B85=X48,AC48,0)+IF(B85=X49,AC49,0)+IF(B85=X50,AC50,0)+IF(B85=X51,AC51,0)+IF(B85=X52,AC52,0)+IF(B85=X53,AC53,0)+IF(B85=X54,AC54,0)+IF(B85=X55,AC55,0)+IF(B85=X56,AC56,0)+IF(B85=X57,AC57,0)+IF(B85=X58,AC58,0)+IF(B85=X59,AC59,0)+IF(B85=X60,AC60,0)+IF(B85=X61,AC61,0)+IF(B85=X62,AC62,0)+IF(B85=X63,AC63,0)+IF(B85=X64,AC64,0)+IF(B85=X65,AC65,0)+IF(B85=X66,AC66,0)+IF(B85=X67,AC67,0)</f>
        <v>0</v>
      </c>
      <c r="M85" s="43">
        <f>IF(B85=X6,AH6,0)+IF(B85=X7,AH7,0)+IF(B85=X8,AH8,0)+IF(B85=X9,AH9,0)+IF(B85=X10,AH10,0)+IF(B85=X11,AH11,0)+IF(B85=X12,AH12,0)+IF(B85=X13,AH13,0)+IF(B85=X14,AH14,0)+IF(B85=X15,AH15,0)+IF(B85=X16,AH16,0)+IF(B85=X17,AH17,0)+IF(B85=X18,AH18,0)+IF(B85=X19,AH19,0)+IF(B85=X20,AH20,0)+IF(B85=X21,AH21,0)+IF(B85=X22,AH22,0)+IF(B85=X23,AH23,0)+IF(B85=X24,AH24,0)+IF(B85=X25,AH25,0)+IF(B85=X27,AH27,0)+IF(B85=X28,AH28,0)+IF(B85=X29,AH29,0)+IF(B85=X30,AH30,0)+IF(B85=X31,AH31,0)+IF(B85=X32,AH32,0)+IF(B85=X33,AH33,0)+IF(B85=X34,AH34,0)+IF(B85=X35,AH35,0)+IF(B85=X36,AH36,0)+N85</f>
        <v>0</v>
      </c>
      <c r="N85" s="43">
        <f>IF(B85=X37,AH37,0)+IF(B85=X38,AH38,0)+IF(B85=X39,AH39,0)+IF(B85=X40,AH40,0)+IF(B85=X41,AH41,0)+IF(B85=X42,AH42,0)+IF(B85=X43,AH43,0)+IF(B85=X44,AH44,0)+IF(B85=X45,AH45,0)+IF(B85=X46,AH46,0)+IF(B85=X48,AH48,0)+IF(B85=X49,AH49,0)+IF(B85=X50,AH50,0)+IF(B85=X51,AH51,0)+IF(B85=X52,AH52,0)+IF(B85=X53,AH53,0)+IF(B85=X54,AH54,0)+IF(B85=X55,AH55,0)+IF(B85=X56,AH56,0)+IF(B85=X57,AH57,0)+IF(B85=X58,AH58,0)+IF(B85=X59,AH59,0)+IF(B85=X60,AH60,0)+IF(B85=X61,AH61,0)+IF(B85=X62,AH62,0)+IF(B85=X63,AH63,0)+IF(B85=X64,AH64,0)+IF(B85=X65,AH65,0)+IF(B85=X66,AH66,0)+IF(B85=X67,AH67,0)</f>
        <v>0</v>
      </c>
      <c r="O85" s="33">
        <f>[2]DB!O85</f>
        <v>6</v>
      </c>
      <c r="P85" s="33">
        <f>[2]DB!P85</f>
        <v>8</v>
      </c>
      <c r="Q85" s="33" t="str">
        <f>[2]DB!Q85</f>
        <v>Søknud</v>
      </c>
      <c r="R85" s="33" t="str">
        <f>[2]DB!R85</f>
        <v/>
      </c>
      <c r="S85" s="33" t="str">
        <f>[2]DB!T85</f>
        <v/>
      </c>
      <c r="T85" s="33" t="str">
        <f>[2]DB!V85</f>
        <v>Søknud</v>
      </c>
      <c r="U85" s="43" t="str">
        <f>IF(AND(C85=0,E85=0,I85=0,K85=0),IF(T85="",IF(G85=0,IF(A85=X6,AS6,0)+IF(A85=X7,AS7,0)+IF(A85=X8,AS8,0)+IF(A85=X9,AS9,0)+IF(A85=X10,AS10,0)+IF(A85=X11,AS11,0)+IF(A85=X12,AS12,0)+IF(A85=X13,AS13,0)+IF(A85=X14,AS14,0)+IF(A85=X15,AS15,0)+IF(A85=X16,AS16,0)+IF(A85=X17,AS17,0)+IF(A85=X18,AS18,0)+IF(A85=X19,AS19,0)+IF(A85=X20,AS20,0)+IF(A85=X21,AS21,0)+IF(A85=X22,AS22,0)+IF(A85=X23,AS23,0)+IF(A85=X24,AS24,0)+IF(A85=X25,AS25,0)+IF(A85=X27,AS27,0)+IF(A85=X28,AS28,0)+IF(A85=X29,AS29,0)+IF(A85=X30,AS30,0)+IF(A85=X31,AS31,0)+IF(A85=X32,AS32,0)+IF(A85=X33,AS33,0)+IF(A85=X34,AS34,0)+IF(A85=X35,AS35,0)+IF(A85=X36,AS36,0)+V85,0),""),"")</f>
        <v/>
      </c>
      <c r="V85" s="43" t="str">
        <f>IF(AND(C85=0,E85=0,I85=0,K85=0),IF(T85="",IF(G85=0,IF(A85=X37,AS37,0)+IF(A85=X38,AS38,0)+IF(A85=X39,AS39,0)+IF(A85=X40,AS40,0)+IF(A85=X41,AS41,0)+IF(A85=X42,AS42,0)+IF(A85=X43,AS43,0)+IF(A85=X44,AS44,0)+IF(A85=X45,AS45,0)+IF(A85=X46,AS46,0)+IF(A85=X48,AS48,0)+IF(A85=X49,AS49,0)+IF(A85=X50,AS50,0)+IF(A85=X51,AS51,0)+IF(A85=X52,AS52,0)+IF(A85=X53,AS53,0)+IF(A85=X54,AS54,0)+IF(A85=X55,AS55,0)+IF(A85=X56,AS56,0)+IF(A85=X57,AS57,0)+IF(A85=X58,AS58,0)+IF(A85=X59,AS59,0)+IF(A85=X60,AS60,0)+IF(A85=X61,AS61,0)+IF(A85=X62,AS62,0)+IF(A85=X63,AS63,0)+IF(A85=X64,AS64,0)+IF(A85=X65,AS65,0)+IF(A85=X66,AS66,0)+IF(A85=X67,AS67,0),0),""),"")</f>
        <v/>
      </c>
      <c r="W85" s="43" t="str">
        <f>IF(AND(C85=0,E85=0,I85=0,K85=0),IF(T85="",IF(M85=0,IF(B85=X6,AS6,0)+IF(B85=X7,AS7,0)+IF(B85=X8,AS8,0)+IF(B85=X9,AS9,0)+IF(B85=X10,AS10,0)+IF(B85=X11,AS11,0)+IF(B85=X12,AS12,0)+IF(B85=X13,AS13,0)+IF(B85=X14,AS14,0)+IF(B85=X15,AS15,0)+IF(B85=X16,AS16,0)+IF(B85=X17,AS17,0)+IF(B85=X18,AS18,0)+IF(B85=X19,AS19,0)+IF(B85=X20,AS20,0)+IF(B85=X21,AS21,0)+IF(B85=X22,AS22,0)+IF(B85=X23,AS23,0)+IF(B85=X24,AS24,0)+IF(B85=X25,AS25,0)+IF(B85=X27,AS27,0)+IF(B85=X28,AS28,0)+IF(B85=X29,AS29,0)+IF(B85=X30,AS30,0)+IF(B85=X31,AS31,0)+IF(B85=X32,AS32,0)+IF(B85=X33,AS33,0)+IF(B85=X34,AS34,0)+IF(B85=X35,AS35,0)+IF(B85=X36,AS36,0)+X85,0),""),"")</f>
        <v/>
      </c>
      <c r="X85" s="43" t="str">
        <f>IF(AND(C85=0,E85=0,I85=0,K85=0),IF(T85="",IF(M85=0,IF(B85=X37,AS37,0)+IF(B85=X38,AS38,0)+IF(B85=X39,AS39,0)+IF(B85=X40,AS40,0)+IF(B85=X41,AS41,0)+IF(B85=X42,AS42,0)+IF(B85=X43,AS43,0)+IF(B85=X44,AS44,0)+IF(B85=X45,AS45,0)+IF(B85=X46,AS46,0)+IF(B85=X48,AS48,0)+IF(B85=X49,AS49,0)+IF(B85=X50,AS50,0)+IF(B85=X51,AS51,0)+IF(B85=X52,AS52,0)+IF(B85=X53,AS53,0)+IF(B85=X54,AS54,0)+IF(B85=X55,AS55,0)+IF(B85=X56,AS56,0)+IF(B85=X57,AS57,0)+IF(B85=X58,AS58,0)+IF(B85=X59,AS59,0)+IF(B85=X60,AS60,0)+IF(B85=X61,AS61,0)+IF(B85=X62,AS62,0)+IF(B85=X63,AS63,0)+IF(B85=X64,AS64,0)+IF(B85=X65,AS65,0)+IF(B85=X66,AS66,0)+IF(B85=X67,AS67,0),0),""),"")</f>
        <v/>
      </c>
      <c r="Y85" s="44" t="str">
        <f t="shared" si="21"/>
        <v>Søknud</v>
      </c>
    </row>
    <row r="86" spans="1:25" x14ac:dyDescent="0.15">
      <c r="A86" s="43" t="str">
        <f>[2]DB!A86</f>
        <v>Select</v>
      </c>
      <c r="B86" s="43" t="str">
        <f>[2]DB!B86</f>
        <v>Stoke</v>
      </c>
      <c r="C86" s="43">
        <f>IF(A86=X6,AA6,0)+IF(A86=X7,AA7,0)+IF(A86=X8,AA8,0)+IF(A86=X9,AA9,0)+IF(A86=X10,AA10,0)+IF(A86=X11,AA11,0)+IF(A86=X12,AA12,0)+IF(A86=X13,AA13,0)+IF(A86=X14,AA14,0)+IF(A86=X15,AA15,0)+IF(A86=X16,AA16,0)+IF(A86=X17,AA17,0)+IF(A86=X18,AA18,0)+IF(A86=X19,AA19,0)+IF(A86=X20,AA20,0)+IF(A86=X21,AA21,0)+IF(A86=X22,AA22,0)+IF(A86=X23,AA23,0)+IF(A86=X24,AA24,0)+IF(A86=X25,AA25,0)+IF(A86=X27,AA27,0)+IF(A86=X28,AA28,0)+IF(A86=X29,AA29,0)+IF(A86=X30,AA30,0)+IF(A86=X31,AA31,0)+IF(A86=X32,AA32,0)+IF(A86=X33,AA33,0)+IF(A86=X34,AA34,0)+IF(A86=X35,AA35,0)+IF(A86=X36,AA36,0)+D86</f>
        <v>0</v>
      </c>
      <c r="D86" s="43">
        <f>IF(A86=X37,AA37,0)+IF(A86=X38,AA38,0)+IF(A86=X39,AA39,0)+IF(A86=X40,AA40,0)+IF(A86=X41,AA41,0)+IF(A86=X42,AA42,0)+IF(A86=X43,AA43,0)+IF(A86=X44,AA44,0)+IF(A86=X45,AA45,0)+IF(A86=X46,AA46,0)+IF(A86=X48,AA48,0)+IF(A86=X49,AA49,0)+IF(A86=X50,AA50,0)+IF(A86=X51,AA51,0)+IF(A86=X52,AA52,0)+IF(A86=X53,AA53,0)+IF(A86=X54,AA54,0)+IF(A86=X55,AA55,0)+IF(A86=X56,AA56,0)+IF(A86=X57,AA57,0)+IF(A86=X58,AA58,0)+IF(A86=X59,AA59,0)+IF(A86=X60,AA60,0)+IF(A86=X61,AA61,0)+IF(A86=X62,AA62,0)+IF(A86=X63,AA63,0)+IF(A86=X64,AA64,0)+IF(A86=X65,AA65,0)+IF(A86=X66,AA66,0)+IF(A86=X67,AA67,0)</f>
        <v>0</v>
      </c>
      <c r="E86" s="43">
        <f>IF(A86=X6,AC6,0)+IF(A86=X7,AC7,0)+IF(A86=X8,AC8,0)+IF(A86=X9,AC9,0)+IF(A86=X10,AC10,0)+IF(A86=X11,AC11,0)+IF(A86=X12,AC12,0)+IF(A86=X13,AC13,0)+IF(A86=X14,AC14,0)+IF(A86=X15,AC15,0)+IF(A86=X16,AC16,0)+IF(A86=X17,AC17,0)+IF(A86=X18,AC18,0)+IF(A86=X19,AC19,0)+IF(A86=X20,AC20,0)+IF(A86=X21,AC21,0)+IF(A86=X22,AC22,0)+IF(A86=X23,AC23,0)+IF(A86=X24,AC24,0)+IF(A86=X25,AC25,0)+IF(A86=X27,AC27,0)+IF(A86=X28,AC28,0)+IF(A86=X29,AC29,0)+IF(A86=X30,AC30,0)+IF(A86=X31,AC31,0)+IF(A86=X32,AC32,0)+IF(A86=X33,AC33,0)+IF(A86=X34,AC34,0)+IF(A86=X35,AC35,0)+IF(A86=X36,AC36,0)+F86</f>
        <v>0</v>
      </c>
      <c r="F86" s="43">
        <f>IF(A86=X37,AC37,0)+IF(A86=X38,AC38,0)+IF(A86=X39,AC39,0)+IF(A86=X40,AC40,0)+IF(A86=X41,AC41,0)+IF(A86=X42,AC42,0)+IF(A86=X43,AC43,0)+IF(A86=X44,AC44,0)+IF(A86=X45,AC45,0)+IF(A86=X46,AC46,0)+IF(A86=X48,AC48,0)+IF(A86=X49,AC49,0)+IF(A86=X50,AC50,0)+IF(A86=X51,AC51,0)+IF(A86=X52,AC52,0)+IF(A86=X53,AC53,0)+IF(A86=X54,AC54,0)+IF(A86=X55,AC55,0)+IF(A86=X56,AC56,0)+IF(A86=X57,AC57,0)+IF(A86=X58,AC58,0)+IF(A86=X59,AC59,0)+IF(A86=X60,AC60,0)+IF(A86=X61,AC61,0)+IF(A86=X62,AC62,0)+IF(A86=X63,AC63,0)+IF(A86=X64,AC64,0)+IF(A86=X65,AC65,0)+IF(A86=X66,AC66,0)+IF(A86=X67,AC67,0)</f>
        <v>0</v>
      </c>
      <c r="G86" s="43">
        <f>IF(A86=X6,AH6,0)+IF(A86=X7,AH7,0)+IF(A86=X8,AH8,0)+IF(A86=X9,AH9,0)+IF(A86=X10,AH10,0)+IF(A86=X11,AH11,0)+IF(A86=X12,AH12,0)+IF(A86=X13,AH13,0)+IF(A86=X14,AH14,0)+IF(A86=X15,AH15,0)+IF(A86=X16,AH16,0)+IF(A86=X17,AH17,0)+IF(A86=X18,AH18,0)+IF(A86=X19,AH19,0)+IF(A86=X20,AH20,0)+IF(A86=X21,AH21,0)+IF(A86=X22,AH22,0)+IF(A86=X23,AH23,0)+IF(A86=X24,AH24,0)+IF(A86=X25,AH25,0)+IF(A86=X27,AH27,0)+IF(A86=X28,AH28,0)+IF(A86=X29,AH29,0)+IF(A86=X30,AH30,0)+IF(A86=X31,AH31,0)+IF(A86=X32,AH32,0)+IF(A86=X33,AH33,0)+IF(A86=X34,AH34,0)+IF(A86=X35,AH35,0)+IF(A86=X36,AH36,0)+H86</f>
        <v>0</v>
      </c>
      <c r="H86" s="43">
        <f>IF(A86=X37,AH37,0)+IF(A86=X38,AH38,0)+IF(A86=X39,AH39,0)+IF(A86=X40,AH40,0)+IF(A86=X41,AH41,0)+IF(A86=X42,AH42,0)+IF(A86=X43,AH43,0)+IF(A86=X44,AH44,0)+IF(A86=X45,AH45,0)+IF(A86=X46,AH46,0)+IF(A86=X48,AH48,0)+IF(A86=X49,AH49,0)+IF(A86=X50,AH50,0)+IF(A86=X51,AH51,0)+IF(A86=X52,AH52,0)+IF(A86=X53,AH53,0)+IF(A86=X54,AH54,0)+IF(A86=X55,AH55,0)+IF(A86=X56,AH56,0)+IF(A86=X57,AH57,0)+IF(A86=X58,AH58,0)+IF(A86=X59,AH59,0)+IF(A86=X60,AH60,0)+IF(A86=X61,AH61,0)+IF(A86=X62,AH62,0)+IF(A86=X63,AH63,0)+IF(A86=X64,AH64,0)+IF(A86=X65,AH65,0)+IF(A86=X66,AH66,0)+IF(A86=X67,AH67,0)</f>
        <v>0</v>
      </c>
      <c r="I86" s="43">
        <f>IF(B86=X6,AA6,0)+IF(B86=X7,AA7,0)+IF(B86=X8,AA8,0)+IF(B86=X9,AA9,0)+IF(B86=X10,AA10,0)+IF(B86=X11,AA11,0)+IF(B86=X12,AA12,0)+IF(B86=X13,AA13,0)+IF(B86=X14,AA14,0)+IF(B86=X15,AA15,0)+IF(B86=X16,AA16,0)+IF(B86=X17,AA17,0)+IF(B86=X18,AA18,0)+IF(B86=X19,AA19,0)+IF(B86=X20,AA20,0)+IF(B86=X21,AA21,0)+IF(B86=X22,AA22,0)+IF(B86=X23,AA23,0)+IF(B86=X24,AA24,0)+IF(B86=X25,AA25,0)+IF(B86=X27,AA27,0)+IF(B86=X28,AA28,0)+IF(B86=X29,AA29,0)+IF(B86=X30,AA30,0)+IF(B86=X31,AA31,0)+IF(B86=X32,AA32,0)+IF(B86=X33,AA33,0)+IF(B86=X34,AA34,0)+IF(B86=X35,AA35,0)+IF(B86=X36,AA36,0)+J86</f>
        <v>0</v>
      </c>
      <c r="J86" s="43">
        <f>IF(B86=X37,AA37,0)+IF(B86=X38,AA38,0)+IF(B86=X39,AA39,0)+IF(B86=X40,AA40,0)+IF(B86=X41,AA41,0)+IF(B86=X42,AA42,0)+IF(B86=X43,AA43,0)+IF(B86=X44,AA44,0)+IF(B86=X45,AA45,0)+IF(B86=X46,AA46,0)+IF(B86=X48,AA48,0)+IF(B86=X49,AA49,0)+IF(B86=X50,AA50,0)+IF(B86=X51,AA51,0)+IF(B86=X52,AA52,0)+IF(B86=X53,AA53,0)+IF(B86=X54,AA54,0)+IF(B86=X55,AA55,0)+IF(B86=X56,AA56,0)+IF(B86=X57,AA57,0)+IF(B86=X58,AA58,0)+IF(B86=X59,AA59,0)+IF(B86=X60,AA60,0)+IF(B86=X61,AA61,0)+IF(B86=X62,AA62,0)+IF(B86=X63,AA63,0)+IF(B86=X64,AA64,0)+IF(B86=X65,AA65,0)+IF(B86=X66,AA66,0)+IF(B86=X67,AA67,0)</f>
        <v>0</v>
      </c>
      <c r="K86" s="43">
        <f>IF(B86=X6,AC6,0)+IF(B86=X7,AC7,0)+IF(B86=X8,AC8,0)+IF(B86=X9,AC9,0)+IF(B86=X10,AC10,0)+IF(B86=X11,AC11,0)+IF(B86=X12,AC12,0)+IF(B86=X13,AC13,0)+IF(B86=X14,AC14,0)+IF(B86=X15,AC15,0)+IF(B86=X16,AC16,0)+IF(B86=X17,AC17,0)+IF(B86=X18,AC18,0)+IF(B86=X19,AC19,0)+IF(B86=X20,AC20,0)+IF(B86=X21,AC21,0)+IF(B86=X22,AC22,0)+IF(B86=X23,AC23,0)+IF(B86=X24,AC24,0)+IF(B86=X25,AC25,0)+IF(B86=X27,AC27,0)+IF(B86=X28,AC28,0)+IF(B86=X29,AC29,0)+IF(B86=X30,AC30,0)+IF(B86=X31,AC31,0)+IF(B86=X32,AC32,0)+IF(B86=X33,AC33,0)+IF(B86=X34,AC34,0)+IF(B86=X35,AC35,0)+IF(B86=X36,AC36,0)+L86</f>
        <v>0</v>
      </c>
      <c r="L86" s="43">
        <f>IF(B86=X37,AC37,0)+IF(B86=X38,AC38,0)+IF(B86=X39,AC39,0)+IF(B86=X40,AC40,0)+IF(B86=X41,AC41,0)+IF(B86=X42,AC42,0)+IF(B86=X43,AC43,0)+IF(B86=X44,AC44,0)+IF(B86=X45,AC45,0)+IF(B86=X46,AC46,0)+IF(B86=X48,AC48,0)+IF(B86=X49,AC49,0)+IF(B86=X50,AC50,0)+IF(B86=X51,AC51,0)+IF(B86=X52,AC52,0)+IF(B86=X53,AC53,0)+IF(B86=X54,AC54,0)+IF(B86=X55,AC55,0)+IF(B86=X56,AC56,0)+IF(B86=X57,AC57,0)+IF(B86=X58,AC58,0)+IF(B86=X59,AC59,0)+IF(B86=X60,AC60,0)+IF(B86=X61,AC61,0)+IF(B86=X62,AC62,0)+IF(B86=X63,AC63,0)+IF(B86=X64,AC64,0)+IF(B86=X65,AC65,0)+IF(B86=X66,AC66,0)+IF(B86=X67,AC67,0)</f>
        <v>0</v>
      </c>
      <c r="M86" s="43">
        <f>IF(B86=X6,AH6,0)+IF(B86=X7,AH7,0)+IF(B86=X8,AH8,0)+IF(B86=X9,AH9,0)+IF(B86=X10,AH10,0)+IF(B86=X11,AH11,0)+IF(B86=X12,AH12,0)+IF(B86=X13,AH13,0)+IF(B86=X14,AH14,0)+IF(B86=X15,AH15,0)+IF(B86=X16,AH16,0)+IF(B86=X17,AH17,0)+IF(B86=X18,AH18,0)+IF(B86=X19,AH19,0)+IF(B86=X20,AH20,0)+IF(B86=X21,AH21,0)+IF(B86=X22,AH22,0)+IF(B86=X23,AH23,0)+IF(B86=X24,AH24,0)+IF(B86=X25,AH25,0)+IF(B86=X27,AH27,0)+IF(B86=X28,AH28,0)+IF(B86=X29,AH29,0)+IF(B86=X30,AH30,0)+IF(B86=X31,AH31,0)+IF(B86=X32,AH32,0)+IF(B86=X33,AH33,0)+IF(B86=X34,AH34,0)+IF(B86=X35,AH35,0)+IF(B86=X36,AH36,0)+N86</f>
        <v>0</v>
      </c>
      <c r="N86" s="43">
        <f>IF(B86=X37,AH37,0)+IF(B86=X38,AH38,0)+IF(B86=X39,AH39,0)+IF(B86=X40,AH40,0)+IF(B86=X41,AH41,0)+IF(B86=X42,AH42,0)+IF(B86=X43,AH43,0)+IF(B86=X44,AH44,0)+IF(B86=X45,AH45,0)+IF(B86=X46,AH46,0)+IF(B86=X48,AH48,0)+IF(B86=X49,AH49,0)+IF(B86=X50,AH50,0)+IF(B86=X51,AH51,0)+IF(B86=X52,AH52,0)+IF(B86=X53,AH53,0)+IF(B86=X54,AH54,0)+IF(B86=X55,AH55,0)+IF(B86=X56,AH56,0)+IF(B86=X57,AH57,0)+IF(B86=X58,AH58,0)+IF(B86=X59,AH59,0)+IF(B86=X60,AH60,0)+IF(B86=X61,AH61,0)+IF(B86=X62,AH62,0)+IF(B86=X63,AH63,0)+IF(B86=X64,AH64,0)+IF(B86=X65,AH65,0)+IF(B86=X66,AH66,0)+IF(B86=X67,AH67,0)</f>
        <v>0</v>
      </c>
      <c r="O86" s="33">
        <f>[2]DB!O86</f>
        <v>6</v>
      </c>
      <c r="P86" s="33">
        <f>[2]DB!P86</f>
        <v>8</v>
      </c>
      <c r="Q86" s="33" t="str">
        <f>[2]DB!Q86</f>
        <v>Stoke</v>
      </c>
      <c r="R86" s="33" t="str">
        <f>[2]DB!R86</f>
        <v/>
      </c>
      <c r="S86" s="33" t="str">
        <f>[2]DB!T86</f>
        <v/>
      </c>
      <c r="T86" s="33" t="str">
        <f>[2]DB!V86</f>
        <v>Stoke</v>
      </c>
      <c r="U86" s="43" t="str">
        <f>IF(AND(C86=0,E86=0,I86=0,K86=0),IF(T86="",IF(G86=0,IF(A86=X6,AS6,0)+IF(A86=X7,AS7,0)+IF(A86=X8,AS8,0)+IF(A86=X9,AS9,0)+IF(A86=X10,AS10,0)+IF(A86=X11,AS11,0)+IF(A86=X12,AS12,0)+IF(A86=X13,AS13,0)+IF(A86=X14,AS14,0)+IF(A86=X15,AS15,0)+IF(A86=X16,AS16,0)+IF(A86=X17,AS17,0)+IF(A86=X18,AS18,0)+IF(A86=X19,AS19,0)+IF(A86=X20,AS20,0)+IF(A86=X21,AS21,0)+IF(A86=X22,AS22,0)+IF(A86=X23,AS23,0)+IF(A86=X24,AS24,0)+IF(A86=X25,AS25,0)+IF(A86=X27,AS27,0)+IF(A86=X28,AS28,0)+IF(A86=X29,AS29,0)+IF(A86=X30,AS30,0)+IF(A86=X31,AS31,0)+IF(A86=X32,AS32,0)+IF(A86=X33,AS33,0)+IF(A86=X34,AS34,0)+IF(A86=X35,AS35,0)+IF(A86=X36,AS36,0)+V86,0),""),"")</f>
        <v/>
      </c>
      <c r="V86" s="43" t="str">
        <f>IF(AND(C86=0,E86=0,I86=0,K86=0),IF(T86="",IF(G86=0,IF(A86=X37,AS37,0)+IF(A86=X38,AS38,0)+IF(A86=X39,AS39,0)+IF(A86=X40,AS40,0)+IF(A86=X41,AS41,0)+IF(A86=X42,AS42,0)+IF(A86=X43,AS43,0)+IF(A86=X44,AS44,0)+IF(A86=X45,AS45,0)+IF(A86=X46,AS46,0)+IF(A86=X48,AS48,0)+IF(A86=X49,AS49,0)+IF(A86=X50,AS50,0)+IF(A86=X51,AS51,0)+IF(A86=X52,AS52,0)+IF(A86=X53,AS53,0)+IF(A86=X54,AS54,0)+IF(A86=X55,AS55,0)+IF(A86=X56,AS56,0)+IF(A86=X57,AS57,0)+IF(A86=X58,AS58,0)+IF(A86=X59,AS59,0)+IF(A86=X60,AS60,0)+IF(A86=X61,AS61,0)+IF(A86=X62,AS62,0)+IF(A86=X63,AS63,0)+IF(A86=X64,AS64,0)+IF(A86=X65,AS65,0)+IF(A86=X66,AS66,0)+IF(A86=X67,AS67,0),0),""),"")</f>
        <v/>
      </c>
      <c r="W86" s="43" t="str">
        <f>IF(AND(C86=0,E86=0,I86=0,K86=0),IF(T86="",IF(M86=0,IF(B86=X6,AS6,0)+IF(B86=X7,AS7,0)+IF(B86=X8,AS8,0)+IF(B86=X9,AS9,0)+IF(B86=X10,AS10,0)+IF(B86=X11,AS11,0)+IF(B86=X12,AS12,0)+IF(B86=X13,AS13,0)+IF(B86=X14,AS14,0)+IF(B86=X15,AS15,0)+IF(B86=X16,AS16,0)+IF(B86=X17,AS17,0)+IF(B86=X18,AS18,0)+IF(B86=X19,AS19,0)+IF(B86=X20,AS20,0)+IF(B86=X21,AS21,0)+IF(B86=X22,AS22,0)+IF(B86=X23,AS23,0)+IF(B86=X24,AS24,0)+IF(B86=X25,AS25,0)+IF(B86=X27,AS27,0)+IF(B86=X28,AS28,0)+IF(B86=X29,AS29,0)+IF(B86=X30,AS30,0)+IF(B86=X31,AS31,0)+IF(B86=X32,AS32,0)+IF(B86=X33,AS33,0)+IF(B86=X34,AS34,0)+IF(B86=X35,AS35,0)+IF(B86=X36,AS36,0)+X86,0),""),"")</f>
        <v/>
      </c>
      <c r="X86" s="43" t="str">
        <f>IF(AND(C86=0,E86=0,I86=0,K86=0),IF(T86="",IF(M86=0,IF(B86=X37,AS37,0)+IF(B86=X38,AS38,0)+IF(B86=X39,AS39,0)+IF(B86=X40,AS40,0)+IF(B86=X41,AS41,0)+IF(B86=X42,AS42,0)+IF(B86=X43,AS43,0)+IF(B86=X44,AS44,0)+IF(B86=X45,AS45,0)+IF(B86=X46,AS46,0)+IF(B86=X48,AS48,0)+IF(B86=X49,AS49,0)+IF(B86=X50,AS50,0)+IF(B86=X51,AS51,0)+IF(B86=X52,AS52,0)+IF(B86=X53,AS53,0)+IF(B86=X54,AS54,0)+IF(B86=X55,AS55,0)+IF(B86=X56,AS56,0)+IF(B86=X57,AS57,0)+IF(B86=X58,AS58,0)+IF(B86=X59,AS59,0)+IF(B86=X60,AS60,0)+IF(B86=X61,AS61,0)+IF(B86=X62,AS62,0)+IF(B86=X63,AS63,0)+IF(B86=X64,AS64,0)+IF(B86=X65,AS65,0)+IF(B86=X66,AS66,0)+IF(B86=X67,AS67,0),0),""),"")</f>
        <v/>
      </c>
      <c r="Y86" s="44" t="str">
        <f t="shared" si="21"/>
        <v>Stoke</v>
      </c>
    </row>
    <row r="87" spans="1:25" x14ac:dyDescent="0.15">
      <c r="A87" s="43" t="str">
        <f>[2]DB!A87</f>
        <v>Steam</v>
      </c>
      <c r="B87" s="43" t="str">
        <f>[2]DB!B87</f>
        <v>McCoist</v>
      </c>
      <c r="C87" s="43">
        <f>IF(A87=X6,AA6,0)+IF(A87=X7,AA7,0)+IF(A87=X8,AA8,0)+IF(A87=X9,AA9,0)+IF(A87=X10,AA10,0)+IF(A87=X11,AA11,0)+IF(A87=X12,AA12,0)+IF(A87=X13,AA13,0)+IF(A87=X14,AA14,0)+IF(A87=X15,AA15,0)+IF(A87=X16,AA16,0)+IF(A87=X17,AA17,0)+IF(A87=X18,AA18,0)+IF(A87=X19,AA19,0)+IF(A87=X20,AA20,0)+IF(A87=X21,AA21,0)+IF(A87=X22,AA22,0)+IF(A87=X23,AA23,0)+IF(A87=X24,AA24,0)+IF(A87=X25,AA25,0)+IF(A87=X27,AA27,0)+IF(A87=X28,AA28,0)+IF(A87=X29,AA29,0)+IF(A87=X30,AA30,0)+IF(A87=X31,AA31,0)+IF(A87=X32,AA32,0)+IF(A87=X33,AA33,0)+IF(A87=X34,AA34,0)+IF(A87=X35,AA35,0)+IF(A87=X36,AA36,0)+D87</f>
        <v>0</v>
      </c>
      <c r="D87" s="43">
        <f>IF(A87=X37,AA37,0)+IF(A87=X38,AA38,0)+IF(A87=X39,AA39,0)+IF(A87=X40,AA40,0)+IF(A87=X41,AA41,0)+IF(A87=X42,AA42,0)+IF(A87=X43,AA43,0)+IF(A87=X44,AA44,0)+IF(A87=X45,AA45,0)+IF(A87=X46,AA46,0)+IF(A87=X48,AA48,0)+IF(A87=X49,AA49,0)+IF(A87=X50,AA50,0)+IF(A87=X51,AA51,0)+IF(A87=X52,AA52,0)+IF(A87=X53,AA53,0)+IF(A87=X54,AA54,0)+IF(A87=X55,AA55,0)+IF(A87=X56,AA56,0)+IF(A87=X57,AA57,0)+IF(A87=X58,AA58,0)+IF(A87=X59,AA59,0)+IF(A87=X60,AA60,0)+IF(A87=X61,AA61,0)+IF(A87=X62,AA62,0)+IF(A87=X63,AA63,0)+IF(A87=X64,AA64,0)+IF(A87=X65,AA65,0)+IF(A87=X66,AA66,0)+IF(A87=X67,AA67,0)</f>
        <v>0</v>
      </c>
      <c r="E87" s="43">
        <f>IF(A87=X6,AC6,0)+IF(A87=X7,AC7,0)+IF(A87=X8,AC8,0)+IF(A87=X9,AC9,0)+IF(A87=X10,AC10,0)+IF(A87=X11,AC11,0)+IF(A87=X12,AC12,0)+IF(A87=X13,AC13,0)+IF(A87=X14,AC14,0)+IF(A87=X15,AC15,0)+IF(A87=X16,AC16,0)+IF(A87=X17,AC17,0)+IF(A87=X18,AC18,0)+IF(A87=X19,AC19,0)+IF(A87=X20,AC20,0)+IF(A87=X21,AC21,0)+IF(A87=X22,AC22,0)+IF(A87=X23,AC23,0)+IF(A87=X24,AC24,0)+IF(A87=X25,AC25,0)+IF(A87=X27,AC27,0)+IF(A87=X28,AC28,0)+IF(A87=X29,AC29,0)+IF(A87=X30,AC30,0)+IF(A87=X31,AC31,0)+IF(A87=X32,AC32,0)+IF(A87=X33,AC33,0)+IF(A87=X34,AC34,0)+IF(A87=X35,AC35,0)+IF(A87=X36,AC36,0)+F87</f>
        <v>0</v>
      </c>
      <c r="F87" s="43">
        <f>IF(A87=X37,AC37,0)+IF(A87=X38,AC38,0)+IF(A87=X39,AC39,0)+IF(A87=X40,AC40,0)+IF(A87=X41,AC41,0)+IF(A87=X42,AC42,0)+IF(A87=X43,AC43,0)+IF(A87=X44,AC44,0)+IF(A87=X45,AC45,0)+IF(A87=X46,AC46,0)+IF(A87=X48,AC48,0)+IF(A87=X49,AC49,0)+IF(A87=X50,AC50,0)+IF(A87=X51,AC51,0)+IF(A87=X52,AC52,0)+IF(A87=X53,AC53,0)+IF(A87=X54,AC54,0)+IF(A87=X55,AC55,0)+IF(A87=X56,AC56,0)+IF(A87=X57,AC57,0)+IF(A87=X58,AC58,0)+IF(A87=X59,AC59,0)+IF(A87=X60,AC60,0)+IF(A87=X61,AC61,0)+IF(A87=X62,AC62,0)+IF(A87=X63,AC63,0)+IF(A87=X64,AC64,0)+IF(A87=X65,AC65,0)+IF(A87=X66,AC66,0)+IF(A87=X67,AC67,0)</f>
        <v>0</v>
      </c>
      <c r="G87" s="43">
        <f>IF(A87=X6,AH6,0)+IF(A87=X7,AH7,0)+IF(A87=X8,AH8,0)+IF(A87=X9,AH9,0)+IF(A87=X10,AH10,0)+IF(A87=X11,AH11,0)+IF(A87=X12,AH12,0)+IF(A87=X13,AH13,0)+IF(A87=X14,AH14,0)+IF(A87=X15,AH15,0)+IF(A87=X16,AH16,0)+IF(A87=X17,AH17,0)+IF(A87=X18,AH18,0)+IF(A87=X19,AH19,0)+IF(A87=X20,AH20,0)+IF(A87=X21,AH21,0)+IF(A87=X22,AH22,0)+IF(A87=X23,AH23,0)+IF(A87=X24,AH24,0)+IF(A87=X25,AH25,0)+IF(A87=X27,AH27,0)+IF(A87=X28,AH28,0)+IF(A87=X29,AH29,0)+IF(A87=X30,AH30,0)+IF(A87=X31,AH31,0)+IF(A87=X32,AH32,0)+IF(A87=X33,AH33,0)+IF(A87=X34,AH34,0)+IF(A87=X35,AH35,0)+IF(A87=X36,AH36,0)+H87</f>
        <v>0</v>
      </c>
      <c r="H87" s="43">
        <f>IF(A87=X37,AH37,0)+IF(A87=X38,AH38,0)+IF(A87=X39,AH39,0)+IF(A87=X40,AH40,0)+IF(A87=X41,AH41,0)+IF(A87=X42,AH42,0)+IF(A87=X43,AH43,0)+IF(A87=X44,AH44,0)+IF(A87=X45,AH45,0)+IF(A87=X46,AH46,0)+IF(A87=X48,AH48,0)+IF(A87=X49,AH49,0)+IF(A87=X50,AH50,0)+IF(A87=X51,AH51,0)+IF(A87=X52,AH52,0)+IF(A87=X53,AH53,0)+IF(A87=X54,AH54,0)+IF(A87=X55,AH55,0)+IF(A87=X56,AH56,0)+IF(A87=X57,AH57,0)+IF(A87=X58,AH58,0)+IF(A87=X59,AH59,0)+IF(A87=X60,AH60,0)+IF(A87=X61,AH61,0)+IF(A87=X62,AH62,0)+IF(A87=X63,AH63,0)+IF(A87=X64,AH64,0)+IF(A87=X65,AH65,0)+IF(A87=X66,AH66,0)+IF(A87=X67,AH67,0)</f>
        <v>0</v>
      </c>
      <c r="I87" s="43">
        <f>IF(B87=X6,AA6,0)+IF(B87=X7,AA7,0)+IF(B87=X8,AA8,0)+IF(B87=X9,AA9,0)+IF(B87=X10,AA10,0)+IF(B87=X11,AA11,0)+IF(B87=X12,AA12,0)+IF(B87=X13,AA13,0)+IF(B87=X14,AA14,0)+IF(B87=X15,AA15,0)+IF(B87=X16,AA16,0)+IF(B87=X17,AA17,0)+IF(B87=X18,AA18,0)+IF(B87=X19,AA19,0)+IF(B87=X20,AA20,0)+IF(B87=X21,AA21,0)+IF(B87=X22,AA22,0)+IF(B87=X23,AA23,0)+IF(B87=X24,AA24,0)+IF(B87=X25,AA25,0)+IF(B87=X27,AA27,0)+IF(B87=X28,AA28,0)+IF(B87=X29,AA29,0)+IF(B87=X30,AA30,0)+IF(B87=X31,AA31,0)+IF(B87=X32,AA32,0)+IF(B87=X33,AA33,0)+IF(B87=X34,AA34,0)+IF(B87=X35,AA35,0)+IF(B87=X36,AA36,0)+J87</f>
        <v>0</v>
      </c>
      <c r="J87" s="43">
        <f>IF(B87=X37,AA37,0)+IF(B87=X38,AA38,0)+IF(B87=X39,AA39,0)+IF(B87=X40,AA40,0)+IF(B87=X41,AA41,0)+IF(B87=X42,AA42,0)+IF(B87=X43,AA43,0)+IF(B87=X44,AA44,0)+IF(B87=X45,AA45,0)+IF(B87=X46,AA46,0)+IF(B87=X48,AA48,0)+IF(B87=X49,AA49,0)+IF(B87=X50,AA50,0)+IF(B87=X51,AA51,0)+IF(B87=X52,AA52,0)+IF(B87=X53,AA53,0)+IF(B87=X54,AA54,0)+IF(B87=X55,AA55,0)+IF(B87=X56,AA56,0)+IF(B87=X57,AA57,0)+IF(B87=X58,AA58,0)+IF(B87=X59,AA59,0)+IF(B87=X60,AA60,0)+IF(B87=X61,AA61,0)+IF(B87=X62,AA62,0)+IF(B87=X63,AA63,0)+IF(B87=X64,AA64,0)+IF(B87=X65,AA65,0)+IF(B87=X66,AA66,0)+IF(B87=X67,AA67,0)</f>
        <v>0</v>
      </c>
      <c r="K87" s="43">
        <f>IF(B87=X6,AC6,0)+IF(B87=X7,AC7,0)+IF(B87=X8,AC8,0)+IF(B87=X9,AC9,0)+IF(B87=X10,AC10,0)+IF(B87=X11,AC11,0)+IF(B87=X12,AC12,0)+IF(B87=X13,AC13,0)+IF(B87=X14,AC14,0)+IF(B87=X15,AC15,0)+IF(B87=X16,AC16,0)+IF(B87=X17,AC17,0)+IF(B87=X18,AC18,0)+IF(B87=X19,AC19,0)+IF(B87=X20,AC20,0)+IF(B87=X21,AC21,0)+IF(B87=X22,AC22,0)+IF(B87=X23,AC23,0)+IF(B87=X24,AC24,0)+IF(B87=X25,AC25,0)+IF(B87=X27,AC27,0)+IF(B87=X28,AC28,0)+IF(B87=X29,AC29,0)+IF(B87=X30,AC30,0)+IF(B87=X31,AC31,0)+IF(B87=X32,AC32,0)+IF(B87=X33,AC33,0)+IF(B87=X34,AC34,0)+IF(B87=X35,AC35,0)+IF(B87=X36,AC36,0)+L87</f>
        <v>0</v>
      </c>
      <c r="L87" s="43">
        <f>IF(B87=X37,AC37,0)+IF(B87=X38,AC38,0)+IF(B87=X39,AC39,0)+IF(B87=X40,AC40,0)+IF(B87=X41,AC41,0)+IF(B87=X42,AC42,0)+IF(B87=X43,AC43,0)+IF(B87=X44,AC44,0)+IF(B87=X45,AC45,0)+IF(B87=X46,AC46,0)+IF(B87=X48,AC48,0)+IF(B87=X49,AC49,0)+IF(B87=X50,AC50,0)+IF(B87=X51,AC51,0)+IF(B87=X52,AC52,0)+IF(B87=X53,AC53,0)+IF(B87=X54,AC54,0)+IF(B87=X55,AC55,0)+IF(B87=X56,AC56,0)+IF(B87=X57,AC57,0)+IF(B87=X58,AC58,0)+IF(B87=X59,AC59,0)+IF(B87=X60,AC60,0)+IF(B87=X61,AC61,0)+IF(B87=X62,AC62,0)+IF(B87=X63,AC63,0)+IF(B87=X64,AC64,0)+IF(B87=X65,AC65,0)+IF(B87=X66,AC66,0)+IF(B87=X67,AC67,0)</f>
        <v>0</v>
      </c>
      <c r="M87" s="43">
        <f>IF(B87=X6,AH6,0)+IF(B87=X7,AH7,0)+IF(B87=X8,AH8,0)+IF(B87=X9,AH9,0)+IF(B87=X10,AH10,0)+IF(B87=X11,AH11,0)+IF(B87=X12,AH12,0)+IF(B87=X13,AH13,0)+IF(B87=X14,AH14,0)+IF(B87=X15,AH15,0)+IF(B87=X16,AH16,0)+IF(B87=X17,AH17,0)+IF(B87=X18,AH18,0)+IF(B87=X19,AH19,0)+IF(B87=X20,AH20,0)+IF(B87=X21,AH21,0)+IF(B87=X22,AH22,0)+IF(B87=X23,AH23,0)+IF(B87=X24,AH24,0)+IF(B87=X25,AH25,0)+IF(B87=X27,AH27,0)+IF(B87=X28,AH28,0)+IF(B87=X29,AH29,0)+IF(B87=X30,AH30,0)+IF(B87=X31,AH31,0)+IF(B87=X32,AH32,0)+IF(B87=X33,AH33,0)+IF(B87=X34,AH34,0)+IF(B87=X35,AH35,0)+IF(B87=X36,AH36,0)+N87</f>
        <v>0</v>
      </c>
      <c r="N87" s="43">
        <f>IF(B87=X37,AH37,0)+IF(B87=X38,AH38,0)+IF(B87=X39,AH39,0)+IF(B87=X40,AH40,0)+IF(B87=X41,AH41,0)+IF(B87=X42,AH42,0)+IF(B87=X43,AH43,0)+IF(B87=X44,AH44,0)+IF(B87=X45,AH45,0)+IF(B87=X46,AH46,0)+IF(B87=X48,AH48,0)+IF(B87=X49,AH49,0)+IF(B87=X50,AH50,0)+IF(B87=X51,AH51,0)+IF(B87=X52,AH52,0)+IF(B87=X53,AH53,0)+IF(B87=X54,AH54,0)+IF(B87=X55,AH55,0)+IF(B87=X56,AH56,0)+IF(B87=X57,AH57,0)+IF(B87=X58,AH58,0)+IF(B87=X59,AH59,0)+IF(B87=X60,AH60,0)+IF(B87=X61,AH61,0)+IF(B87=X62,AH62,0)+IF(B87=X63,AH63,0)+IF(B87=X64,AH64,0)+IF(B87=X65,AH65,0)+IF(B87=X66,AH66,0)+IF(B87=X67,AH67,0)</f>
        <v>0</v>
      </c>
      <c r="O87" s="33">
        <f>[2]DB!O87</f>
        <v>7</v>
      </c>
      <c r="P87" s="33">
        <f>[2]DB!P87</f>
        <v>8</v>
      </c>
      <c r="Q87" s="33" t="str">
        <f>[2]DB!Q87</f>
        <v>McCoist</v>
      </c>
      <c r="R87" s="33" t="str">
        <f>[2]DB!R87</f>
        <v/>
      </c>
      <c r="S87" s="33" t="str">
        <f>[2]DB!T87</f>
        <v/>
      </c>
      <c r="T87" s="33" t="str">
        <f>[2]DB!V87</f>
        <v>McCoist</v>
      </c>
      <c r="U87" s="43" t="str">
        <f>IF(AND(C87=0,E87=0,I87=0,K87=0),IF(T87="",IF(G87=0,IF(A87=X6,AS6,0)+IF(A87=X7,AS7,0)+IF(A87=X8,AS8,0)+IF(A87=X9,AS9,0)+IF(A87=X10,AS10,0)+IF(A87=X11,AS11,0)+IF(A87=X12,AS12,0)+IF(A87=X13,AS13,0)+IF(A87=X14,AS14,0)+IF(A87=X15,AS15,0)+IF(A87=X16,AS16,0)+IF(A87=X17,AS17,0)+IF(A87=X18,AS18,0)+IF(A87=X19,AS19,0)+IF(A87=X20,AS20,0)+IF(A87=X21,AS21,0)+IF(A87=X22,AS22,0)+IF(A87=X23,AS23,0)+IF(A87=X24,AS24,0)+IF(A87=X25,AS25,0)+IF(A87=X27,AS27,0)+IF(A87=X28,AS28,0)+IF(A87=X29,AS29,0)+IF(A87=X30,AS30,0)+IF(A87=X31,AS31,0)+IF(A87=X32,AS32,0)+IF(A87=X33,AS33,0)+IF(A87=X34,AS34,0)+IF(A87=X35,AS35,0)+IF(A87=X36,AS36,0)+V87,0),""),"")</f>
        <v/>
      </c>
      <c r="V87" s="43" t="str">
        <f>IF(AND(C87=0,E87=0,I87=0,K87=0),IF(T87="",IF(G87=0,IF(A87=X37,AS37,0)+IF(A87=X38,AS38,0)+IF(A87=X39,AS39,0)+IF(A87=X40,AS40,0)+IF(A87=X41,AS41,0)+IF(A87=X42,AS42,0)+IF(A87=X43,AS43,0)+IF(A87=X44,AS44,0)+IF(A87=X45,AS45,0)+IF(A87=X46,AS46,0)+IF(A87=X48,AS48,0)+IF(A87=X49,AS49,0)+IF(A87=X50,AS50,0)+IF(A87=X51,AS51,0)+IF(A87=X52,AS52,0)+IF(A87=X53,AS53,0)+IF(A87=X54,AS54,0)+IF(A87=X55,AS55,0)+IF(A87=X56,AS56,0)+IF(A87=X57,AS57,0)+IF(A87=X58,AS58,0)+IF(A87=X59,AS59,0)+IF(A87=X60,AS60,0)+IF(A87=X61,AS61,0)+IF(A87=X62,AS62,0)+IF(A87=X63,AS63,0)+IF(A87=X64,AS64,0)+IF(A87=X65,AS65,0)+IF(A87=X66,AS66,0)+IF(A87=X67,AS67,0),0),""),"")</f>
        <v/>
      </c>
      <c r="W87" s="43" t="str">
        <f>IF(AND(C87=0,E87=0,I87=0,K87=0),IF(T87="",IF(M87=0,IF(B87=X6,AS6,0)+IF(B87=X7,AS7,0)+IF(B87=X8,AS8,0)+IF(B87=X9,AS9,0)+IF(B87=X10,AS10,0)+IF(B87=X11,AS11,0)+IF(B87=X12,AS12,0)+IF(B87=X13,AS13,0)+IF(B87=X14,AS14,0)+IF(B87=X15,AS15,0)+IF(B87=X16,AS16,0)+IF(B87=X17,AS17,0)+IF(B87=X18,AS18,0)+IF(B87=X19,AS19,0)+IF(B87=X20,AS20,0)+IF(B87=X21,AS21,0)+IF(B87=X22,AS22,0)+IF(B87=X23,AS23,0)+IF(B87=X24,AS24,0)+IF(B87=X25,AS25,0)+IF(B87=X27,AS27,0)+IF(B87=X28,AS28,0)+IF(B87=X29,AS29,0)+IF(B87=X30,AS30,0)+IF(B87=X31,AS31,0)+IF(B87=X32,AS32,0)+IF(B87=X33,AS33,0)+IF(B87=X34,AS34,0)+IF(B87=X35,AS35,0)+IF(B87=X36,AS36,0)+X87,0),""),"")</f>
        <v/>
      </c>
      <c r="X87" s="43" t="str">
        <f>IF(AND(C87=0,E87=0,I87=0,K87=0),IF(T87="",IF(M87=0,IF(B87=X37,AS37,0)+IF(B87=X38,AS38,0)+IF(B87=X39,AS39,0)+IF(B87=X40,AS40,0)+IF(B87=X41,AS41,0)+IF(B87=X42,AS42,0)+IF(B87=X43,AS43,0)+IF(B87=X44,AS44,0)+IF(B87=X45,AS45,0)+IF(B87=X46,AS46,0)+IF(B87=X48,AS48,0)+IF(B87=X49,AS49,0)+IF(B87=X50,AS50,0)+IF(B87=X51,AS51,0)+IF(B87=X52,AS52,0)+IF(B87=X53,AS53,0)+IF(B87=X54,AS54,0)+IF(B87=X55,AS55,0)+IF(B87=X56,AS56,0)+IF(B87=X57,AS57,0)+IF(B87=X58,AS58,0)+IF(B87=X59,AS59,0)+IF(B87=X60,AS60,0)+IF(B87=X61,AS61,0)+IF(B87=X62,AS62,0)+IF(B87=X63,AS63,0)+IF(B87=X64,AS64,0)+IF(B87=X65,AS65,0)+IF(B87=X66,AS66,0)+IF(B87=X67,AS67,0),0),""),"")</f>
        <v/>
      </c>
      <c r="Y87" s="44" t="str">
        <f t="shared" si="21"/>
        <v>McCoist</v>
      </c>
    </row>
    <row r="88" spans="1:25" x14ac:dyDescent="0.15">
      <c r="A88" s="43" t="str">
        <f>[2]DB!A88</f>
        <v>Lions</v>
      </c>
      <c r="B88" s="43" t="str">
        <f>[2]DB!B88</f>
        <v>Mauer</v>
      </c>
      <c r="C88" s="43">
        <f>IF(A88=X6,AA6,0)+IF(A88=X7,AA7,0)+IF(A88=X8,AA8,0)+IF(A88=X9,AA9,0)+IF(A88=X10,AA10,0)+IF(A88=X11,AA11,0)+IF(A88=X12,AA12,0)+IF(A88=X13,AA13,0)+IF(A88=X14,AA14,0)+IF(A88=X15,AA15,0)+IF(A88=X16,AA16,0)+IF(A88=X17,AA17,0)+IF(A88=X18,AA18,0)+IF(A88=X19,AA19,0)+IF(A88=X20,AA20,0)+IF(A88=X21,AA21,0)+IF(A88=X22,AA22,0)+IF(A88=X23,AA23,0)+IF(A88=X24,AA24,0)+IF(A88=X25,AA25,0)+IF(A88=X27,AA27,0)+IF(A88=X28,AA28,0)+IF(A88=X29,AA29,0)+IF(A88=X30,AA30,0)+IF(A88=X31,AA31,0)+IF(A88=X32,AA32,0)+IF(A88=X33,AA33,0)+IF(A88=X34,AA34,0)+IF(A88=X35,AA35,0)+IF(A88=X36,AA36,0)+D88</f>
        <v>0</v>
      </c>
      <c r="D88" s="43">
        <f>IF(A88=X37,AA37,0)+IF(A88=X38,AA38,0)+IF(A88=X39,AA39,0)+IF(A88=X40,AA40,0)+IF(A88=X41,AA41,0)+IF(A88=X42,AA42,0)+IF(A88=X43,AA43,0)+IF(A88=X44,AA44,0)+IF(A88=X45,AA45,0)+IF(A88=X46,AA46,0)+IF(A88=X48,AA48,0)+IF(A88=X49,AA49,0)+IF(A88=X50,AA50,0)+IF(A88=X51,AA51,0)+IF(A88=X52,AA52,0)+IF(A88=X53,AA53,0)+IF(A88=X54,AA54,0)+IF(A88=X55,AA55,0)+IF(A88=X56,AA56,0)+IF(A88=X57,AA57,0)+IF(A88=X58,AA58,0)+IF(A88=X59,AA59,0)+IF(A88=X60,AA60,0)+IF(A88=X61,AA61,0)+IF(A88=X62,AA62,0)+IF(A88=X63,AA63,0)+IF(A88=X64,AA64,0)+IF(A88=X65,AA65,0)+IF(A88=X66,AA66,0)+IF(A88=X67,AA67,0)</f>
        <v>0</v>
      </c>
      <c r="E88" s="43">
        <f>IF(A88=X6,AC6,0)+IF(A88=X7,AC7,0)+IF(A88=X8,AC8,0)+IF(A88=X9,AC9,0)+IF(A88=X10,AC10,0)+IF(A88=X11,AC11,0)+IF(A88=X12,AC12,0)+IF(A88=X13,AC13,0)+IF(A88=X14,AC14,0)+IF(A88=X15,AC15,0)+IF(A88=X16,AC16,0)+IF(A88=X17,AC17,0)+IF(A88=X18,AC18,0)+IF(A88=X19,AC19,0)+IF(A88=X20,AC20,0)+IF(A88=X21,AC21,0)+IF(A88=X22,AC22,0)+IF(A88=X23,AC23,0)+IF(A88=X24,AC24,0)+IF(A88=X25,AC25,0)+IF(A88=X27,AC27,0)+IF(A88=X28,AC28,0)+IF(A88=X29,AC29,0)+IF(A88=X30,AC30,0)+IF(A88=X31,AC31,0)+IF(A88=X32,AC32,0)+IF(A88=X33,AC33,0)+IF(A88=X34,AC34,0)+IF(A88=X35,AC35,0)+IF(A88=X36,AC36,0)+F88</f>
        <v>0</v>
      </c>
      <c r="F88" s="43">
        <f>IF(A88=X37,AC37,0)+IF(A88=X38,AC38,0)+IF(A88=X39,AC39,0)+IF(A88=X40,AC40,0)+IF(A88=X41,AC41,0)+IF(A88=X42,AC42,0)+IF(A88=X43,AC43,0)+IF(A88=X44,AC44,0)+IF(A88=X45,AC45,0)+IF(A88=X46,AC46,0)+IF(A88=X48,AC48,0)+IF(A88=X49,AC49,0)+IF(A88=X50,AC50,0)+IF(A88=X51,AC51,0)+IF(A88=X52,AC52,0)+IF(A88=X53,AC53,0)+IF(A88=X54,AC54,0)+IF(A88=X55,AC55,0)+IF(A88=X56,AC56,0)+IF(A88=X57,AC57,0)+IF(A88=X58,AC58,0)+IF(A88=X59,AC59,0)+IF(A88=X60,AC60,0)+IF(A88=X61,AC61,0)+IF(A88=X62,AC62,0)+IF(A88=X63,AC63,0)+IF(A88=X64,AC64,0)+IF(A88=X65,AC65,0)+IF(A88=X66,AC66,0)+IF(A88=X67,AC67,0)</f>
        <v>0</v>
      </c>
      <c r="G88" s="43">
        <f>IF(A88=X6,AH6,0)+IF(A88=X7,AH7,0)+IF(A88=X8,AH8,0)+IF(A88=X9,AH9,0)+IF(A88=X10,AH10,0)+IF(A88=X11,AH11,0)+IF(A88=X12,AH12,0)+IF(A88=X13,AH13,0)+IF(A88=X14,AH14,0)+IF(A88=X15,AH15,0)+IF(A88=X16,AH16,0)+IF(A88=X17,AH17,0)+IF(A88=X18,AH18,0)+IF(A88=X19,AH19,0)+IF(A88=X20,AH20,0)+IF(A88=X21,AH21,0)+IF(A88=X22,AH22,0)+IF(A88=X23,AH23,0)+IF(A88=X24,AH24,0)+IF(A88=X25,AH25,0)+IF(A88=X27,AH27,0)+IF(A88=X28,AH28,0)+IF(A88=X29,AH29,0)+IF(A88=X30,AH30,0)+IF(A88=X31,AH31,0)+IF(A88=X32,AH32,0)+IF(A88=X33,AH33,0)+IF(A88=X34,AH34,0)+IF(A88=X35,AH35,0)+IF(A88=X36,AH36,0)+H88</f>
        <v>0</v>
      </c>
      <c r="H88" s="43">
        <f>IF(A88=X37,AH37,0)+IF(A88=X38,AH38,0)+IF(A88=X39,AH39,0)+IF(A88=X40,AH40,0)+IF(A88=X41,AH41,0)+IF(A88=X42,AH42,0)+IF(A88=X43,AH43,0)+IF(A88=X44,AH44,0)+IF(A88=X45,AH45,0)+IF(A88=X46,AH46,0)+IF(A88=X48,AH48,0)+IF(A88=X49,AH49,0)+IF(A88=X50,AH50,0)+IF(A88=X51,AH51,0)+IF(A88=X52,AH52,0)+IF(A88=X53,AH53,0)+IF(A88=X54,AH54,0)+IF(A88=X55,AH55,0)+IF(A88=X56,AH56,0)+IF(A88=X57,AH57,0)+IF(A88=X58,AH58,0)+IF(A88=X59,AH59,0)+IF(A88=X60,AH60,0)+IF(A88=X61,AH61,0)+IF(A88=X62,AH62,0)+IF(A88=X63,AH63,0)+IF(A88=X64,AH64,0)+IF(A88=X65,AH65,0)+IF(A88=X66,AH66,0)+IF(A88=X67,AH67,0)</f>
        <v>0</v>
      </c>
      <c r="I88" s="43">
        <f>IF(B88=X6,AA6,0)+IF(B88=X7,AA7,0)+IF(B88=X8,AA8,0)+IF(B88=X9,AA9,0)+IF(B88=X10,AA10,0)+IF(B88=X11,AA11,0)+IF(B88=X12,AA12,0)+IF(B88=X13,AA13,0)+IF(B88=X14,AA14,0)+IF(B88=X15,AA15,0)+IF(B88=X16,AA16,0)+IF(B88=X17,AA17,0)+IF(B88=X18,AA18,0)+IF(B88=X19,AA19,0)+IF(B88=X20,AA20,0)+IF(B88=X21,AA21,0)+IF(B88=X22,AA22,0)+IF(B88=X23,AA23,0)+IF(B88=X24,AA24,0)+IF(B88=X25,AA25,0)+IF(B88=X27,AA27,0)+IF(B88=X28,AA28,0)+IF(B88=X29,AA29,0)+IF(B88=X30,AA30,0)+IF(B88=X31,AA31,0)+IF(B88=X32,AA32,0)+IF(B88=X33,AA33,0)+IF(B88=X34,AA34,0)+IF(B88=X35,AA35,0)+IF(B88=X36,AA36,0)+J88</f>
        <v>0</v>
      </c>
      <c r="J88" s="43">
        <f>IF(B88=X37,AA37,0)+IF(B88=X38,AA38,0)+IF(B88=X39,AA39,0)+IF(B88=X40,AA40,0)+IF(B88=X41,AA41,0)+IF(B88=X42,AA42,0)+IF(B88=X43,AA43,0)+IF(B88=X44,AA44,0)+IF(B88=X45,AA45,0)+IF(B88=X46,AA46,0)+IF(B88=X48,AA48,0)+IF(B88=X49,AA49,0)+IF(B88=X50,AA50,0)+IF(B88=X51,AA51,0)+IF(B88=X52,AA52,0)+IF(B88=X53,AA53,0)+IF(B88=X54,AA54,0)+IF(B88=X55,AA55,0)+IF(B88=X56,AA56,0)+IF(B88=X57,AA57,0)+IF(B88=X58,AA58,0)+IF(B88=X59,AA59,0)+IF(B88=X60,AA60,0)+IF(B88=X61,AA61,0)+IF(B88=X62,AA62,0)+IF(B88=X63,AA63,0)+IF(B88=X64,AA64,0)+IF(B88=X65,AA65,0)+IF(B88=X66,AA66,0)+IF(B88=X67,AA67,0)</f>
        <v>0</v>
      </c>
      <c r="K88" s="43">
        <f>IF(B88=X6,AC6,0)+IF(B88=X7,AC7,0)+IF(B88=X8,AC8,0)+IF(B88=X9,AC9,0)+IF(B88=X10,AC10,0)+IF(B88=X11,AC11,0)+IF(B88=X12,AC12,0)+IF(B88=X13,AC13,0)+IF(B88=X14,AC14,0)+IF(B88=X15,AC15,0)+IF(B88=X16,AC16,0)+IF(B88=X17,AC17,0)+IF(B88=X18,AC18,0)+IF(B88=X19,AC19,0)+IF(B88=X20,AC20,0)+IF(B88=X21,AC21,0)+IF(B88=X22,AC22,0)+IF(B88=X23,AC23,0)+IF(B88=X24,AC24,0)+IF(B88=X25,AC25,0)+IF(B88=X27,AC27,0)+IF(B88=X28,AC28,0)+IF(B88=X29,AC29,0)+IF(B88=X30,AC30,0)+IF(B88=X31,AC31,0)+IF(B88=X32,AC32,0)+IF(B88=X33,AC33,0)+IF(B88=X34,AC34,0)+IF(B88=X35,AC35,0)+IF(B88=X36,AC36,0)+L88</f>
        <v>0</v>
      </c>
      <c r="L88" s="43">
        <f>IF(B88=X37,AC37,0)+IF(B88=X38,AC38,0)+IF(B88=X39,AC39,0)+IF(B88=X40,AC40,0)+IF(B88=X41,AC41,0)+IF(B88=X42,AC42,0)+IF(B88=X43,AC43,0)+IF(B88=X44,AC44,0)+IF(B88=X45,AC45,0)+IF(B88=X46,AC46,0)+IF(B88=X48,AC48,0)+IF(B88=X49,AC49,0)+IF(B88=X50,AC50,0)+IF(B88=X51,AC51,0)+IF(B88=X52,AC52,0)+IF(B88=X53,AC53,0)+IF(B88=X54,AC54,0)+IF(B88=X55,AC55,0)+IF(B88=X56,AC56,0)+IF(B88=X57,AC57,0)+IF(B88=X58,AC58,0)+IF(B88=X59,AC59,0)+IF(B88=X60,AC60,0)+IF(B88=X61,AC61,0)+IF(B88=X62,AC62,0)+IF(B88=X63,AC63,0)+IF(B88=X64,AC64,0)+IF(B88=X65,AC65,0)+IF(B88=X66,AC66,0)+IF(B88=X67,AC67,0)</f>
        <v>0</v>
      </c>
      <c r="M88" s="43">
        <f>IF(B88=X6,AH6,0)+IF(B88=X7,AH7,0)+IF(B88=X8,AH8,0)+IF(B88=X9,AH9,0)+IF(B88=X10,AH10,0)+IF(B88=X11,AH11,0)+IF(B88=X12,AH12,0)+IF(B88=X13,AH13,0)+IF(B88=X14,AH14,0)+IF(B88=X15,AH15,0)+IF(B88=X16,AH16,0)+IF(B88=X17,AH17,0)+IF(B88=X18,AH18,0)+IF(B88=X19,AH19,0)+IF(B88=X20,AH20,0)+IF(B88=X21,AH21,0)+IF(B88=X22,AH22,0)+IF(B88=X23,AH23,0)+IF(B88=X24,AH24,0)+IF(B88=X25,AH25,0)+IF(B88=X27,AH27,0)+IF(B88=X28,AH28,0)+IF(B88=X29,AH29,0)+IF(B88=X30,AH30,0)+IF(B88=X31,AH31,0)+IF(B88=X32,AH32,0)+IF(B88=X33,AH33,0)+IF(B88=X34,AH34,0)+IF(B88=X35,AH35,0)+IF(B88=X36,AH36,0)+N88</f>
        <v>0</v>
      </c>
      <c r="N88" s="43">
        <f>IF(B88=X37,AH37,0)+IF(B88=X38,AH38,0)+IF(B88=X39,AH39,0)+IF(B88=X40,AH40,0)+IF(B88=X41,AH41,0)+IF(B88=X42,AH42,0)+IF(B88=X43,AH43,0)+IF(B88=X44,AH44,0)+IF(B88=X45,AH45,0)+IF(B88=X46,AH46,0)+IF(B88=X48,AH48,0)+IF(B88=X49,AH49,0)+IF(B88=X50,AH50,0)+IF(B88=X51,AH51,0)+IF(B88=X52,AH52,0)+IF(B88=X53,AH53,0)+IF(B88=X54,AH54,0)+IF(B88=X55,AH55,0)+IF(B88=X56,AH56,0)+IF(B88=X57,AH57,0)+IF(B88=X58,AH58,0)+IF(B88=X59,AH59,0)+IF(B88=X60,AH60,0)+IF(B88=X61,AH61,0)+IF(B88=X62,AH62,0)+IF(B88=X63,AH63,0)+IF(B88=X64,AH64,0)+IF(B88=X65,AH65,0)+IF(B88=X66,AH66,0)+IF(B88=X67,AH67,0)</f>
        <v>0</v>
      </c>
      <c r="O88" s="33">
        <f>[2]DB!O88</f>
        <v>6</v>
      </c>
      <c r="P88" s="33">
        <f>[2]DB!P88</f>
        <v>7</v>
      </c>
      <c r="Q88" s="33" t="str">
        <f>[2]DB!Q88</f>
        <v>Mauer</v>
      </c>
      <c r="R88" s="33" t="str">
        <f>[2]DB!R88</f>
        <v/>
      </c>
      <c r="S88" s="33" t="str">
        <f>[2]DB!T88</f>
        <v/>
      </c>
      <c r="T88" s="33" t="str">
        <f>[2]DB!V88</f>
        <v>Mauer</v>
      </c>
      <c r="U88" s="43" t="str">
        <f>IF(AND(C88=0,E88=0,I88=0,K88=0),IF(T88="",IF(G88=0,IF(A88=X6,AS6,0)+IF(A88=X7,AS7,0)+IF(A88=X8,AS8,0)+IF(A88=X9,AS9,0)+IF(A88=X10,AS10,0)+IF(A88=X11,AS11,0)+IF(A88=X12,AS12,0)+IF(A88=X13,AS13,0)+IF(A88=X14,AS14,0)+IF(A88=X15,AS15,0)+IF(A88=X16,AS16,0)+IF(A88=X17,AS17,0)+IF(A88=X18,AS18,0)+IF(A88=X19,AS19,0)+IF(A88=X20,AS20,0)+IF(A88=X21,AS21,0)+IF(A88=X22,AS22,0)+IF(A88=X23,AS23,0)+IF(A88=X24,AS24,0)+IF(A88=X25,AS25,0)+IF(A88=X27,AS27,0)+IF(A88=X28,AS28,0)+IF(A88=X29,AS29,0)+IF(A88=X30,AS30,0)+IF(A88=X31,AS31,0)+IF(A88=X32,AS32,0)+IF(A88=X33,AS33,0)+IF(A88=X34,AS34,0)+IF(A88=X35,AS35,0)+IF(A88=X36,AS36,0)+V88,0),""),"")</f>
        <v/>
      </c>
      <c r="V88" s="43" t="str">
        <f>IF(AND(C88=0,E88=0,I88=0,K88=0),IF(T88="",IF(G88=0,IF(A88=X37,AS37,0)+IF(A88=X38,AS38,0)+IF(A88=X39,AS39,0)+IF(A88=X40,AS40,0)+IF(A88=X41,AS41,0)+IF(A88=X42,AS42,0)+IF(A88=X43,AS43,0)+IF(A88=X44,AS44,0)+IF(A88=X45,AS45,0)+IF(A88=X46,AS46,0)+IF(A88=X48,AS48,0)+IF(A88=X49,AS49,0)+IF(A88=X50,AS50,0)+IF(A88=X51,AS51,0)+IF(A88=X52,AS52,0)+IF(A88=X53,AS53,0)+IF(A88=X54,AS54,0)+IF(A88=X55,AS55,0)+IF(A88=X56,AS56,0)+IF(A88=X57,AS57,0)+IF(A88=X58,AS58,0)+IF(A88=X59,AS59,0)+IF(A88=X60,AS60,0)+IF(A88=X61,AS61,0)+IF(A88=X62,AS62,0)+IF(A88=X63,AS63,0)+IF(A88=X64,AS64,0)+IF(A88=X65,AS65,0)+IF(A88=X66,AS66,0)+IF(A88=X67,AS67,0),0),""),"")</f>
        <v/>
      </c>
      <c r="W88" s="43" t="str">
        <f>IF(AND(C88=0,E88=0,I88=0,K88=0),IF(T88="",IF(M88=0,IF(B88=X6,AS6,0)+IF(B88=X7,AS7,0)+IF(B88=X8,AS8,0)+IF(B88=X9,AS9,0)+IF(B88=X10,AS10,0)+IF(B88=X11,AS11,0)+IF(B88=X12,AS12,0)+IF(B88=X13,AS13,0)+IF(B88=X14,AS14,0)+IF(B88=X15,AS15,0)+IF(B88=X16,AS16,0)+IF(B88=X17,AS17,0)+IF(B88=X18,AS18,0)+IF(B88=X19,AS19,0)+IF(B88=X20,AS20,0)+IF(B88=X21,AS21,0)+IF(B88=X22,AS22,0)+IF(B88=X23,AS23,0)+IF(B88=X24,AS24,0)+IF(B88=X25,AS25,0)+IF(B88=X27,AS27,0)+IF(B88=X28,AS28,0)+IF(B88=X29,AS29,0)+IF(B88=X30,AS30,0)+IF(B88=X31,AS31,0)+IF(B88=X32,AS32,0)+IF(B88=X33,AS33,0)+IF(B88=X34,AS34,0)+IF(B88=X35,AS35,0)+IF(B88=X36,AS36,0)+X88,0),""),"")</f>
        <v/>
      </c>
      <c r="X88" s="43" t="str">
        <f>IF(AND(C88=0,E88=0,I88=0,K88=0),IF(T88="",IF(M88=0,IF(B88=X37,AS37,0)+IF(B88=X38,AS38,0)+IF(B88=X39,AS39,0)+IF(B88=X40,AS40,0)+IF(B88=X41,AS41,0)+IF(B88=X42,AS42,0)+IF(B88=X43,AS43,0)+IF(B88=X44,AS44,0)+IF(B88=X45,AS45,0)+IF(B88=X46,AS46,0)+IF(B88=X48,AS48,0)+IF(B88=X49,AS49,0)+IF(B88=X50,AS50,0)+IF(B88=X51,AS51,0)+IF(B88=X52,AS52,0)+IF(B88=X53,AS53,0)+IF(B88=X54,AS54,0)+IF(B88=X55,AS55,0)+IF(B88=X56,AS56,0)+IF(B88=X57,AS57,0)+IF(B88=X58,AS58,0)+IF(B88=X59,AS59,0)+IF(B88=X60,AS60,0)+IF(B88=X61,AS61,0)+IF(B88=X62,AS62,0)+IF(B88=X63,AS63,0)+IF(B88=X64,AS64,0)+IF(B88=X65,AS65,0)+IF(B88=X66,AS66,0)+IF(B88=X67,AS67,0),0),""),"")</f>
        <v/>
      </c>
      <c r="Y88" s="44" t="str">
        <f t="shared" si="21"/>
        <v>Mauer</v>
      </c>
    </row>
    <row r="89" spans="1:25" x14ac:dyDescent="0.15">
      <c r="A89" s="43" t="str">
        <f>[2]DB!A89</f>
        <v>Laplace</v>
      </c>
      <c r="B89" s="43" t="str">
        <f>[2]DB!B89</f>
        <v>Nemelig</v>
      </c>
      <c r="C89" s="43">
        <f>IF(A89=X6,AA6,0)+IF(A89=X7,AA7,0)+IF(A89=X8,AA8,0)+IF(A89=X9,AA9,0)+IF(A89=X10,AA10,0)+IF(A89=X11,AA11,0)+IF(A89=X12,AA12,0)+IF(A89=X13,AA13,0)+IF(A89=X14,AA14,0)+IF(A89=X15,AA15,0)+IF(A89=X16,AA16,0)+IF(A89=X17,AA17,0)+IF(A89=X18,AA18,0)+IF(A89=X19,AA19,0)+IF(A89=X20,AA20,0)+IF(A89=X21,AA21,0)+IF(A89=X22,AA22,0)+IF(A89=X23,AA23,0)+IF(A89=X24,AA24,0)+IF(A89=X25,AA25,0)+IF(A89=X27,AA27,0)+IF(A89=X28,AA28,0)+IF(A89=X29,AA29,0)+IF(A89=X30,AA30,0)+IF(A89=X31,AA31,0)+IF(A89=X32,AA32,0)+IF(A89=X33,AA33,0)+IF(A89=X34,AA34,0)+IF(A89=X35,AA35,0)+IF(A89=X36,AA36,0)+D89</f>
        <v>0</v>
      </c>
      <c r="D89" s="43">
        <f>IF(A89=X37,AA37,0)+IF(A89=X38,AA38,0)+IF(A89=X39,AA39,0)+IF(A89=X40,AA40,0)+IF(A89=X41,AA41,0)+IF(A89=X42,AA42,0)+IF(A89=X43,AA43,0)+IF(A89=X44,AA44,0)+IF(A89=X45,AA45,0)+IF(A89=X46,AA46,0)+IF(A89=X48,AA48,0)+IF(A89=X49,AA49,0)+IF(A89=X50,AA50,0)+IF(A89=X51,AA51,0)+IF(A89=X52,AA52,0)+IF(A89=X53,AA53,0)+IF(A89=X54,AA54,0)+IF(A89=X55,AA55,0)+IF(A89=X56,AA56,0)+IF(A89=X57,AA57,0)+IF(A89=X58,AA58,0)+IF(A89=X59,AA59,0)+IF(A89=X60,AA60,0)+IF(A89=X61,AA61,0)+IF(A89=X62,AA62,0)+IF(A89=X63,AA63,0)+IF(A89=X64,AA64,0)+IF(A89=X65,AA65,0)+IF(A89=X66,AA66,0)+IF(A89=X67,AA67,0)</f>
        <v>0</v>
      </c>
      <c r="E89" s="43">
        <f>IF(A89=X6,AC6,0)+IF(A89=X7,AC7,0)+IF(A89=X8,AC8,0)+IF(A89=X9,AC9,0)+IF(A89=X10,AC10,0)+IF(A89=X11,AC11,0)+IF(A89=X12,AC12,0)+IF(A89=X13,AC13,0)+IF(A89=X14,AC14,0)+IF(A89=X15,AC15,0)+IF(A89=X16,AC16,0)+IF(A89=X17,AC17,0)+IF(A89=X18,AC18,0)+IF(A89=X19,AC19,0)+IF(A89=X20,AC20,0)+IF(A89=X21,AC21,0)+IF(A89=X22,AC22,0)+IF(A89=X23,AC23,0)+IF(A89=X24,AC24,0)+IF(A89=X25,AC25,0)+IF(A89=X27,AC27,0)+IF(A89=X28,AC28,0)+IF(A89=X29,AC29,0)+IF(A89=X30,AC30,0)+IF(A89=X31,AC31,0)+IF(A89=X32,AC32,0)+IF(A89=X33,AC33,0)+IF(A89=X34,AC34,0)+IF(A89=X35,AC35,0)+IF(A89=X36,AC36,0)+F89</f>
        <v>0</v>
      </c>
      <c r="F89" s="43">
        <f>IF(A89=X37,AC37,0)+IF(A89=X38,AC38,0)+IF(A89=X39,AC39,0)+IF(A89=X40,AC40,0)+IF(A89=X41,AC41,0)+IF(A89=X42,AC42,0)+IF(A89=X43,AC43,0)+IF(A89=X44,AC44,0)+IF(A89=X45,AC45,0)+IF(A89=X46,AC46,0)+IF(A89=X48,AC48,0)+IF(A89=X49,AC49,0)+IF(A89=X50,AC50,0)+IF(A89=X51,AC51,0)+IF(A89=X52,AC52,0)+IF(A89=X53,AC53,0)+IF(A89=X54,AC54,0)+IF(A89=X55,AC55,0)+IF(A89=X56,AC56,0)+IF(A89=X57,AC57,0)+IF(A89=X58,AC58,0)+IF(A89=X59,AC59,0)+IF(A89=X60,AC60,0)+IF(A89=X61,AC61,0)+IF(A89=X62,AC62,0)+IF(A89=X63,AC63,0)+IF(A89=X64,AC64,0)+IF(A89=X65,AC65,0)+IF(A89=X66,AC66,0)+IF(A89=X67,AC67,0)</f>
        <v>0</v>
      </c>
      <c r="G89" s="43">
        <f>IF(A89=X6,AH6,0)+IF(A89=X7,AH7,0)+IF(A89=X8,AH8,0)+IF(A89=X9,AH9,0)+IF(A89=X10,AH10,0)+IF(A89=X11,AH11,0)+IF(A89=X12,AH12,0)+IF(A89=X13,AH13,0)+IF(A89=X14,AH14,0)+IF(A89=X15,AH15,0)+IF(A89=X16,AH16,0)+IF(A89=X17,AH17,0)+IF(A89=X18,AH18,0)+IF(A89=X19,AH19,0)+IF(A89=X20,AH20,0)+IF(A89=X21,AH21,0)+IF(A89=X22,AH22,0)+IF(A89=X23,AH23,0)+IF(A89=X24,AH24,0)+IF(A89=X25,AH25,0)+IF(A89=X27,AH27,0)+IF(A89=X28,AH28,0)+IF(A89=X29,AH29,0)+IF(A89=X30,AH30,0)+IF(A89=X31,AH31,0)+IF(A89=X32,AH32,0)+IF(A89=X33,AH33,0)+IF(A89=X34,AH34,0)+IF(A89=X35,AH35,0)+IF(A89=X36,AH36,0)+H89</f>
        <v>0</v>
      </c>
      <c r="H89" s="43">
        <f>IF(A89=X37,AH37,0)+IF(A89=X38,AH38,0)+IF(A89=X39,AH39,0)+IF(A89=X40,AH40,0)+IF(A89=X41,AH41,0)+IF(A89=X42,AH42,0)+IF(A89=X43,AH43,0)+IF(A89=X44,AH44,0)+IF(A89=X45,AH45,0)+IF(A89=X46,AH46,0)+IF(A89=X48,AH48,0)+IF(A89=X49,AH49,0)+IF(A89=X50,AH50,0)+IF(A89=X51,AH51,0)+IF(A89=X52,AH52,0)+IF(A89=X53,AH53,0)+IF(A89=X54,AH54,0)+IF(A89=X55,AH55,0)+IF(A89=X56,AH56,0)+IF(A89=X57,AH57,0)+IF(A89=X58,AH58,0)+IF(A89=X59,AH59,0)+IF(A89=X60,AH60,0)+IF(A89=X61,AH61,0)+IF(A89=X62,AH62,0)+IF(A89=X63,AH63,0)+IF(A89=X64,AH64,0)+IF(A89=X65,AH65,0)+IF(A89=X66,AH66,0)+IF(A89=X67,AH67,0)</f>
        <v>0</v>
      </c>
      <c r="I89" s="43">
        <f>IF(B89=X6,AA6,0)+IF(B89=X7,AA7,0)+IF(B89=X8,AA8,0)+IF(B89=X9,AA9,0)+IF(B89=X10,AA10,0)+IF(B89=X11,AA11,0)+IF(B89=X12,AA12,0)+IF(B89=X13,AA13,0)+IF(B89=X14,AA14,0)+IF(B89=X15,AA15,0)+IF(B89=X16,AA16,0)+IF(B89=X17,AA17,0)+IF(B89=X18,AA18,0)+IF(B89=X19,AA19,0)+IF(B89=X20,AA20,0)+IF(B89=X21,AA21,0)+IF(B89=X22,AA22,0)+IF(B89=X23,AA23,0)+IF(B89=X24,AA24,0)+IF(B89=X25,AA25,0)+IF(B89=X27,AA27,0)+IF(B89=X28,AA28,0)+IF(B89=X29,AA29,0)+IF(B89=X30,AA30,0)+IF(B89=X31,AA31,0)+IF(B89=X32,AA32,0)+IF(B89=X33,AA33,0)+IF(B89=X34,AA34,0)+IF(B89=X35,AA35,0)+IF(B89=X36,AA36,0)+J89</f>
        <v>0</v>
      </c>
      <c r="J89" s="43">
        <f>IF(B89=X37,AA37,0)+IF(B89=X38,AA38,0)+IF(B89=X39,AA39,0)+IF(B89=X40,AA40,0)+IF(B89=X41,AA41,0)+IF(B89=X42,AA42,0)+IF(B89=X43,AA43,0)+IF(B89=X44,AA44,0)+IF(B89=X45,AA45,0)+IF(B89=X46,AA46,0)+IF(B89=X48,AA48,0)+IF(B89=X49,AA49,0)+IF(B89=X50,AA50,0)+IF(B89=X51,AA51,0)+IF(B89=X52,AA52,0)+IF(B89=X53,AA53,0)+IF(B89=X54,AA54,0)+IF(B89=X55,AA55,0)+IF(B89=X56,AA56,0)+IF(B89=X57,AA57,0)+IF(B89=X58,AA58,0)+IF(B89=X59,AA59,0)+IF(B89=X60,AA60,0)+IF(B89=X61,AA61,0)+IF(B89=X62,AA62,0)+IF(B89=X63,AA63,0)+IF(B89=X64,AA64,0)+IF(B89=X65,AA65,0)+IF(B89=X66,AA66,0)+IF(B89=X67,AA67,0)</f>
        <v>0</v>
      </c>
      <c r="K89" s="43">
        <f>IF(B89=X6,AC6,0)+IF(B89=X7,AC7,0)+IF(B89=X8,AC8,0)+IF(B89=X9,AC9,0)+IF(B89=X10,AC10,0)+IF(B89=X11,AC11,0)+IF(B89=X12,AC12,0)+IF(B89=X13,AC13,0)+IF(B89=X14,AC14,0)+IF(B89=X15,AC15,0)+IF(B89=X16,AC16,0)+IF(B89=X17,AC17,0)+IF(B89=X18,AC18,0)+IF(B89=X19,AC19,0)+IF(B89=X20,AC20,0)+IF(B89=X21,AC21,0)+IF(B89=X22,AC22,0)+IF(B89=X23,AC23,0)+IF(B89=X24,AC24,0)+IF(B89=X25,AC25,0)+IF(B89=X27,AC27,0)+IF(B89=X28,AC28,0)+IF(B89=X29,AC29,0)+IF(B89=X30,AC30,0)+IF(B89=X31,AC31,0)+IF(B89=X32,AC32,0)+IF(B89=X33,AC33,0)+IF(B89=X34,AC34,0)+IF(B89=X35,AC35,0)+IF(B89=X36,AC36,0)+L89</f>
        <v>0</v>
      </c>
      <c r="L89" s="43">
        <f>IF(B89=X37,AC37,0)+IF(B89=X38,AC38,0)+IF(B89=X39,AC39,0)+IF(B89=X40,AC40,0)+IF(B89=X41,AC41,0)+IF(B89=X42,AC42,0)+IF(B89=X43,AC43,0)+IF(B89=X44,AC44,0)+IF(B89=X45,AC45,0)+IF(B89=X46,AC46,0)+IF(B89=X48,AC48,0)+IF(B89=X49,AC49,0)+IF(B89=X50,AC50,0)+IF(B89=X51,AC51,0)+IF(B89=X52,AC52,0)+IF(B89=X53,AC53,0)+IF(B89=X54,AC54,0)+IF(B89=X55,AC55,0)+IF(B89=X56,AC56,0)+IF(B89=X57,AC57,0)+IF(B89=X58,AC58,0)+IF(B89=X59,AC59,0)+IF(B89=X60,AC60,0)+IF(B89=X61,AC61,0)+IF(B89=X62,AC62,0)+IF(B89=X63,AC63,0)+IF(B89=X64,AC64,0)+IF(B89=X65,AC65,0)+IF(B89=X66,AC66,0)+IF(B89=X67,AC67,0)</f>
        <v>0</v>
      </c>
      <c r="M89" s="43">
        <f>IF(B89=X6,AH6,0)+IF(B89=X7,AH7,0)+IF(B89=X8,AH8,0)+IF(B89=X9,AH9,0)+IF(B89=X10,AH10,0)+IF(B89=X11,AH11,0)+IF(B89=X12,AH12,0)+IF(B89=X13,AH13,0)+IF(B89=X14,AH14,0)+IF(B89=X15,AH15,0)+IF(B89=X16,AH16,0)+IF(B89=X17,AH17,0)+IF(B89=X18,AH18,0)+IF(B89=X19,AH19,0)+IF(B89=X20,AH20,0)+IF(B89=X21,AH21,0)+IF(B89=X22,AH22,0)+IF(B89=X23,AH23,0)+IF(B89=X24,AH24,0)+IF(B89=X25,AH25,0)+IF(B89=X27,AH27,0)+IF(B89=X28,AH28,0)+IF(B89=X29,AH29,0)+IF(B89=X30,AH30,0)+IF(B89=X31,AH31,0)+IF(B89=X32,AH32,0)+IF(B89=X33,AH33,0)+IF(B89=X34,AH34,0)+IF(B89=X35,AH35,0)+IF(B89=X36,AH36,0)+N89</f>
        <v>0</v>
      </c>
      <c r="N89" s="43">
        <f>IF(B89=X37,AH37,0)+IF(B89=X38,AH38,0)+IF(B89=X39,AH39,0)+IF(B89=X40,AH40,0)+IF(B89=X41,AH41,0)+IF(B89=X42,AH42,0)+IF(B89=X43,AH43,0)+IF(B89=X44,AH44,0)+IF(B89=X45,AH45,0)+IF(B89=X46,AH46,0)+IF(B89=X48,AH48,0)+IF(B89=X49,AH49,0)+IF(B89=X50,AH50,0)+IF(B89=X51,AH51,0)+IF(B89=X52,AH52,0)+IF(B89=X53,AH53,0)+IF(B89=X54,AH54,0)+IF(B89=X55,AH55,0)+IF(B89=X56,AH56,0)+IF(B89=X57,AH57,0)+IF(B89=X58,AH58,0)+IF(B89=X59,AH59,0)+IF(B89=X60,AH60,0)+IF(B89=X61,AH61,0)+IF(B89=X62,AH62,0)+IF(B89=X63,AH63,0)+IF(B89=X64,AH64,0)+IF(B89=X65,AH65,0)+IF(B89=X66,AH66,0)+IF(B89=X67,AH67,0)</f>
        <v>0</v>
      </c>
      <c r="O89" s="33">
        <f>[2]DB!O89</f>
        <v>7</v>
      </c>
      <c r="P89" s="33">
        <f>[2]DB!P89</f>
        <v>5</v>
      </c>
      <c r="Q89" s="33" t="str">
        <f>[2]DB!Q89</f>
        <v>Laplace</v>
      </c>
      <c r="R89" s="33" t="str">
        <f>[2]DB!R89</f>
        <v/>
      </c>
      <c r="S89" s="33" t="str">
        <f>[2]DB!T89</f>
        <v/>
      </c>
      <c r="T89" s="33" t="str">
        <f>[2]DB!V89</f>
        <v>Laplace</v>
      </c>
      <c r="U89" s="43" t="str">
        <f>IF(AND(C89=0,E89=0,I89=0,K89=0),IF(T89="",IF(G89=0,IF(A89=X6,AS6,0)+IF(A89=X7,AS7,0)+IF(A89=X8,AS8,0)+IF(A89=X9,AS9,0)+IF(A89=X10,AS10,0)+IF(A89=X11,AS11,0)+IF(A89=X12,AS12,0)+IF(A89=X13,AS13,0)+IF(A89=X14,AS14,0)+IF(A89=X15,AS15,0)+IF(A89=X16,AS16,0)+IF(A89=X17,AS17,0)+IF(A89=X18,AS18,0)+IF(A89=X19,AS19,0)+IF(A89=X20,AS20,0)+IF(A89=X21,AS21,0)+IF(A89=X22,AS22,0)+IF(A89=X23,AS23,0)+IF(A89=X24,AS24,0)+IF(A89=X25,AS25,0)+IF(A89=X27,AS27,0)+IF(A89=X28,AS28,0)+IF(A89=X29,AS29,0)+IF(A89=X30,AS30,0)+IF(A89=X31,AS31,0)+IF(A89=X32,AS32,0)+IF(A89=X33,AS33,0)+IF(A89=X34,AS34,0)+IF(A89=X35,AS35,0)+IF(A89=X36,AS36,0)+V89,0),""),"")</f>
        <v/>
      </c>
      <c r="V89" s="43" t="str">
        <f>IF(AND(C89=0,E89=0,I89=0,K89=0),IF(T89="",IF(G89=0,IF(A89=X37,AS37,0)+IF(A89=X38,AS38,0)+IF(A89=X39,AS39,0)+IF(A89=X40,AS40,0)+IF(A89=X41,AS41,0)+IF(A89=X42,AS42,0)+IF(A89=X43,AS43,0)+IF(A89=X44,AS44,0)+IF(A89=X45,AS45,0)+IF(A89=X46,AS46,0)+IF(A89=X48,AS48,0)+IF(A89=X49,AS49,0)+IF(A89=X50,AS50,0)+IF(A89=X51,AS51,0)+IF(A89=X52,AS52,0)+IF(A89=X53,AS53,0)+IF(A89=X54,AS54,0)+IF(A89=X55,AS55,0)+IF(A89=X56,AS56,0)+IF(A89=X57,AS57,0)+IF(A89=X58,AS58,0)+IF(A89=X59,AS59,0)+IF(A89=X60,AS60,0)+IF(A89=X61,AS61,0)+IF(A89=X62,AS62,0)+IF(A89=X63,AS63,0)+IF(A89=X64,AS64,0)+IF(A89=X65,AS65,0)+IF(A89=X66,AS66,0)+IF(A89=X67,AS67,0),0),""),"")</f>
        <v/>
      </c>
      <c r="W89" s="43" t="str">
        <f>IF(AND(C89=0,E89=0,I89=0,K89=0),IF(T89="",IF(M89=0,IF(B89=X6,AS6,0)+IF(B89=X7,AS7,0)+IF(B89=X8,AS8,0)+IF(B89=X9,AS9,0)+IF(B89=X10,AS10,0)+IF(B89=X11,AS11,0)+IF(B89=X12,AS12,0)+IF(B89=X13,AS13,0)+IF(B89=X14,AS14,0)+IF(B89=X15,AS15,0)+IF(B89=X16,AS16,0)+IF(B89=X17,AS17,0)+IF(B89=X18,AS18,0)+IF(B89=X19,AS19,0)+IF(B89=X20,AS20,0)+IF(B89=X21,AS21,0)+IF(B89=X22,AS22,0)+IF(B89=X23,AS23,0)+IF(B89=X24,AS24,0)+IF(B89=X25,AS25,0)+IF(B89=X27,AS27,0)+IF(B89=X28,AS28,0)+IF(B89=X29,AS29,0)+IF(B89=X30,AS30,0)+IF(B89=X31,AS31,0)+IF(B89=X32,AS32,0)+IF(B89=X33,AS33,0)+IF(B89=X34,AS34,0)+IF(B89=X35,AS35,0)+IF(B89=X36,AS36,0)+X89,0),""),"")</f>
        <v/>
      </c>
      <c r="X89" s="43" t="str">
        <f>IF(AND(C89=0,E89=0,I89=0,K89=0),IF(T89="",IF(M89=0,IF(B89=X37,AS37,0)+IF(B89=X38,AS38,0)+IF(B89=X39,AS39,0)+IF(B89=X40,AS40,0)+IF(B89=X41,AS41,0)+IF(B89=X42,AS42,0)+IF(B89=X43,AS43,0)+IF(B89=X44,AS44,0)+IF(B89=X45,AS45,0)+IF(B89=X46,AS46,0)+IF(B89=X48,AS48,0)+IF(B89=X49,AS49,0)+IF(B89=X50,AS50,0)+IF(B89=X51,AS51,0)+IF(B89=X52,AS52,0)+IF(B89=X53,AS53,0)+IF(B89=X54,AS54,0)+IF(B89=X55,AS55,0)+IF(B89=X56,AS56,0)+IF(B89=X57,AS57,0)+IF(B89=X58,AS58,0)+IF(B89=X59,AS59,0)+IF(B89=X60,AS60,0)+IF(B89=X61,AS61,0)+IF(B89=X62,AS62,0)+IF(B89=X63,AS63,0)+IF(B89=X64,AS64,0)+IF(B89=X65,AS65,0)+IF(B89=X66,AS66,0)+IF(B89=X67,AS67,0),0),""),"")</f>
        <v/>
      </c>
      <c r="Y89" s="44" t="str">
        <f t="shared" si="21"/>
        <v>Laplace</v>
      </c>
    </row>
    <row r="90" spans="1:25" x14ac:dyDescent="0.15">
      <c r="A90" s="43" t="str">
        <f>[2]DB!A90</f>
        <v>SPVK</v>
      </c>
      <c r="B90" s="43" t="str">
        <f>[2]DB!B90</f>
        <v>Sebjoh</v>
      </c>
      <c r="C90" s="43">
        <f>IF(A90=X6,AA6,0)+IF(A90=X7,AA7,0)+IF(A90=X8,AA8,0)+IF(A90=X9,AA9,0)+IF(A90=X10,AA10,0)+IF(A90=X11,AA11,0)+IF(A90=X12,AA12,0)+IF(A90=X13,AA13,0)+IF(A90=X14,AA14,0)+IF(A90=X15,AA15,0)+IF(A90=X16,AA16,0)+IF(A90=X17,AA17,0)+IF(A90=X18,AA18,0)+IF(A90=X19,AA19,0)+IF(A90=X20,AA20,0)+IF(A90=X21,AA21,0)+IF(A90=X22,AA22,0)+IF(A90=X23,AA23,0)+IF(A90=X24,AA24,0)+IF(A90=X25,AA25,0)+IF(A90=X27,AA27,0)+IF(A90=X28,AA28,0)+IF(A90=X29,AA29,0)+IF(A90=X30,AA30,0)+IF(A90=X31,AA31,0)+IF(A90=X32,AA32,0)+IF(A90=X33,AA33,0)+IF(A90=X34,AA34,0)+IF(A90=X35,AA35,0)+IF(A90=X36,AA36,0)+D90</f>
        <v>0</v>
      </c>
      <c r="D90" s="43">
        <f>IF(A90=X37,AA37,0)+IF(A90=X38,AA38,0)+IF(A90=X39,AA39,0)+IF(A90=X40,AA40,0)+IF(A90=X41,AA41,0)+IF(A90=X42,AA42,0)+IF(A90=X43,AA43,0)+IF(A90=X44,AA44,0)+IF(A90=X45,AA45,0)+IF(A90=X46,AA46,0)+IF(A90=X48,AA48,0)+IF(A90=X49,AA49,0)+IF(A90=X50,AA50,0)+IF(A90=X51,AA51,0)+IF(A90=X52,AA52,0)+IF(A90=X53,AA53,0)+IF(A90=X54,AA54,0)+IF(A90=X55,AA55,0)+IF(A90=X56,AA56,0)+IF(A90=X57,AA57,0)+IF(A90=X58,AA58,0)+IF(A90=X59,AA59,0)+IF(A90=X60,AA60,0)+IF(A90=X61,AA61,0)+IF(A90=X62,AA62,0)+IF(A90=X63,AA63,0)+IF(A90=X64,AA64,0)+IF(A90=X65,AA65,0)+IF(A90=X66,AA66,0)+IF(A90=X67,AA67,0)</f>
        <v>0</v>
      </c>
      <c r="E90" s="43">
        <f>IF(A90=X6,AC6,0)+IF(A90=X7,AC7,0)+IF(A90=X8,AC8,0)+IF(A90=X9,AC9,0)+IF(A90=X10,AC10,0)+IF(A90=X11,AC11,0)+IF(A90=X12,AC12,0)+IF(A90=X13,AC13,0)+IF(A90=X14,AC14,0)+IF(A90=X15,AC15,0)+IF(A90=X16,AC16,0)+IF(A90=X17,AC17,0)+IF(A90=X18,AC18,0)+IF(A90=X19,AC19,0)+IF(A90=X20,AC20,0)+IF(A90=X21,AC21,0)+IF(A90=X22,AC22,0)+IF(A90=X23,AC23,0)+IF(A90=X24,AC24,0)+IF(A90=X25,AC25,0)+IF(A90=X27,AC27,0)+IF(A90=X28,AC28,0)+IF(A90=X29,AC29,0)+IF(A90=X30,AC30,0)+IF(A90=X31,AC31,0)+IF(A90=X32,AC32,0)+IF(A90=X33,AC33,0)+IF(A90=X34,AC34,0)+IF(A90=X35,AC35,0)+IF(A90=X36,AC36,0)+F90</f>
        <v>0</v>
      </c>
      <c r="F90" s="43">
        <f>IF(A90=X37,AC37,0)+IF(A90=X38,AC38,0)+IF(A90=X39,AC39,0)+IF(A90=X40,AC40,0)+IF(A90=X41,AC41,0)+IF(A90=X42,AC42,0)+IF(A90=X43,AC43,0)+IF(A90=X44,AC44,0)+IF(A90=X45,AC45,0)+IF(A90=X46,AC46,0)+IF(A90=X48,AC48,0)+IF(A90=X49,AC49,0)+IF(A90=X50,AC50,0)+IF(A90=X51,AC51,0)+IF(A90=X52,AC52,0)+IF(A90=X53,AC53,0)+IF(A90=X54,AC54,0)+IF(A90=X55,AC55,0)+IF(A90=X56,AC56,0)+IF(A90=X57,AC57,0)+IF(A90=X58,AC58,0)+IF(A90=X59,AC59,0)+IF(A90=X60,AC60,0)+IF(A90=X61,AC61,0)+IF(A90=X62,AC62,0)+IF(A90=X63,AC63,0)+IF(A90=X64,AC64,0)+IF(A90=X65,AC65,0)+IF(A90=X66,AC66,0)+IF(A90=X67,AC67,0)</f>
        <v>0</v>
      </c>
      <c r="G90" s="43">
        <f>IF(A90=X6,AH6,0)+IF(A90=X7,AH7,0)+IF(A90=X8,AH8,0)+IF(A90=X9,AH9,0)+IF(A90=X10,AH10,0)+IF(A90=X11,AH11,0)+IF(A90=X12,AH12,0)+IF(A90=X13,AH13,0)+IF(A90=X14,AH14,0)+IF(A90=X15,AH15,0)+IF(A90=X16,AH16,0)+IF(A90=X17,AH17,0)+IF(A90=X18,AH18,0)+IF(A90=X19,AH19,0)+IF(A90=X20,AH20,0)+IF(A90=X21,AH21,0)+IF(A90=X22,AH22,0)+IF(A90=X23,AH23,0)+IF(A90=X24,AH24,0)+IF(A90=X25,AH25,0)+IF(A90=X27,AH27,0)+IF(A90=X28,AH28,0)+IF(A90=X29,AH29,0)+IF(A90=X30,AH30,0)+IF(A90=X31,AH31,0)+IF(A90=X32,AH32,0)+IF(A90=X33,AH33,0)+IF(A90=X34,AH34,0)+IF(A90=X35,AH35,0)+IF(A90=X36,AH36,0)+H90</f>
        <v>0</v>
      </c>
      <c r="H90" s="43">
        <f>IF(A90=X37,AH37,0)+IF(A90=X38,AH38,0)+IF(A90=X39,AH39,0)+IF(A90=X40,AH40,0)+IF(A90=X41,AH41,0)+IF(A90=X42,AH42,0)+IF(A90=X43,AH43,0)+IF(A90=X44,AH44,0)+IF(A90=X45,AH45,0)+IF(A90=X46,AH46,0)+IF(A90=X48,AH48,0)+IF(A90=X49,AH49,0)+IF(A90=X50,AH50,0)+IF(A90=X51,AH51,0)+IF(A90=X52,AH52,0)+IF(A90=X53,AH53,0)+IF(A90=X54,AH54,0)+IF(A90=X55,AH55,0)+IF(A90=X56,AH56,0)+IF(A90=X57,AH57,0)+IF(A90=X58,AH58,0)+IF(A90=X59,AH59,0)+IF(A90=X60,AH60,0)+IF(A90=X61,AH61,0)+IF(A90=X62,AH62,0)+IF(A90=X63,AH63,0)+IF(A90=X64,AH64,0)+IF(A90=X65,AH65,0)+IF(A90=X66,AH66,0)+IF(A90=X67,AH67,0)</f>
        <v>0</v>
      </c>
      <c r="I90" s="43">
        <f>IF(B90=X6,AA6,0)+IF(B90=X7,AA7,0)+IF(B90=X8,AA8,0)+IF(B90=X9,AA9,0)+IF(B90=X10,AA10,0)+IF(B90=X11,AA11,0)+IF(B90=X12,AA12,0)+IF(B90=X13,AA13,0)+IF(B90=X14,AA14,0)+IF(B90=X15,AA15,0)+IF(B90=X16,AA16,0)+IF(B90=X17,AA17,0)+IF(B90=X18,AA18,0)+IF(B90=X19,AA19,0)+IF(B90=X20,AA20,0)+IF(B90=X21,AA21,0)+IF(B90=X22,AA22,0)+IF(B90=X23,AA23,0)+IF(B90=X24,AA24,0)+IF(B90=X25,AA25,0)+IF(B90=X27,AA27,0)+IF(B90=X28,AA28,0)+IF(B90=X29,AA29,0)+IF(B90=X30,AA30,0)+IF(B90=X31,AA31,0)+IF(B90=X32,AA32,0)+IF(B90=X33,AA33,0)+IF(B90=X34,AA34,0)+IF(B90=X35,AA35,0)+IF(B90=X36,AA36,0)+J90</f>
        <v>0</v>
      </c>
      <c r="J90" s="43">
        <f>IF(B90=X37,AA37,0)+IF(B90=X38,AA38,0)+IF(B90=X39,AA39,0)+IF(B90=X40,AA40,0)+IF(B90=X41,AA41,0)+IF(B90=X42,AA42,0)+IF(B90=X43,AA43,0)+IF(B90=X44,AA44,0)+IF(B90=X45,AA45,0)+IF(B90=X46,AA46,0)+IF(B90=X48,AA48,0)+IF(B90=X49,AA49,0)+IF(B90=X50,AA50,0)+IF(B90=X51,AA51,0)+IF(B90=X52,AA52,0)+IF(B90=X53,AA53,0)+IF(B90=X54,AA54,0)+IF(B90=X55,AA55,0)+IF(B90=X56,AA56,0)+IF(B90=X57,AA57,0)+IF(B90=X58,AA58,0)+IF(B90=X59,AA59,0)+IF(B90=X60,AA60,0)+IF(B90=X61,AA61,0)+IF(B90=X62,AA62,0)+IF(B90=X63,AA63,0)+IF(B90=X64,AA64,0)+IF(B90=X65,AA65,0)+IF(B90=X66,AA66,0)+IF(B90=X67,AA67,0)</f>
        <v>0</v>
      </c>
      <c r="K90" s="43">
        <f>IF(B90=X6,AC6,0)+IF(B90=X7,AC7,0)+IF(B90=X8,AC8,0)+IF(B90=X9,AC9,0)+IF(B90=X10,AC10,0)+IF(B90=X11,AC11,0)+IF(B90=X12,AC12,0)+IF(B90=X13,AC13,0)+IF(B90=X14,AC14,0)+IF(B90=X15,AC15,0)+IF(B90=X16,AC16,0)+IF(B90=X17,AC17,0)+IF(B90=X18,AC18,0)+IF(B90=X19,AC19,0)+IF(B90=X20,AC20,0)+IF(B90=X21,AC21,0)+IF(B90=X22,AC22,0)+IF(B90=X23,AC23,0)+IF(B90=X24,AC24,0)+IF(B90=X25,AC25,0)+IF(B90=X27,AC27,0)+IF(B90=X28,AC28,0)+IF(B90=X29,AC29,0)+IF(B90=X30,AC30,0)+IF(B90=X31,AC31,0)+IF(B90=X32,AC32,0)+IF(B90=X33,AC33,0)+IF(B90=X34,AC34,0)+IF(B90=X35,AC35,0)+IF(B90=X36,AC36,0)+L90</f>
        <v>0</v>
      </c>
      <c r="L90" s="43">
        <f>IF(B90=X37,AC37,0)+IF(B90=X38,AC38,0)+IF(B90=X39,AC39,0)+IF(B90=X40,AC40,0)+IF(B90=X41,AC41,0)+IF(B90=X42,AC42,0)+IF(B90=X43,AC43,0)+IF(B90=X44,AC44,0)+IF(B90=X45,AC45,0)+IF(B90=X46,AC46,0)+IF(B90=X48,AC48,0)+IF(B90=X49,AC49,0)+IF(B90=X50,AC50,0)+IF(B90=X51,AC51,0)+IF(B90=X52,AC52,0)+IF(B90=X53,AC53,0)+IF(B90=X54,AC54,0)+IF(B90=X55,AC55,0)+IF(B90=X56,AC56,0)+IF(B90=X57,AC57,0)+IF(B90=X58,AC58,0)+IF(B90=X59,AC59,0)+IF(B90=X60,AC60,0)+IF(B90=X61,AC61,0)+IF(B90=X62,AC62,0)+IF(B90=X63,AC63,0)+IF(B90=X64,AC64,0)+IF(B90=X65,AC65,0)+IF(B90=X66,AC66,0)+IF(B90=X67,AC67,0)</f>
        <v>0</v>
      </c>
      <c r="M90" s="43">
        <f>IF(B90=X6,AH6,0)+IF(B90=X7,AH7,0)+IF(B90=X8,AH8,0)+IF(B90=X9,AH9,0)+IF(B90=X10,AH10,0)+IF(B90=X11,AH11,0)+IF(B90=X12,AH12,0)+IF(B90=X13,AH13,0)+IF(B90=X14,AH14,0)+IF(B90=X15,AH15,0)+IF(B90=X16,AH16,0)+IF(B90=X17,AH17,0)+IF(B90=X18,AH18,0)+IF(B90=X19,AH19,0)+IF(B90=X20,AH20,0)+IF(B90=X21,AH21,0)+IF(B90=X22,AH22,0)+IF(B90=X23,AH23,0)+IF(B90=X24,AH24,0)+IF(B90=X25,AH25,0)+IF(B90=X27,AH27,0)+IF(B90=X28,AH28,0)+IF(B90=X29,AH29,0)+IF(B90=X30,AH30,0)+IF(B90=X31,AH31,0)+IF(B90=X32,AH32,0)+IF(B90=X33,AH33,0)+IF(B90=X34,AH34,0)+IF(B90=X35,AH35,0)+IF(B90=X36,AH36,0)+N90</f>
        <v>0</v>
      </c>
      <c r="N90" s="43">
        <f>IF(B90=X37,AH37,0)+IF(B90=X38,AH38,0)+IF(B90=X39,AH39,0)+IF(B90=X40,AH40,0)+IF(B90=X41,AH41,0)+IF(B90=X42,AH42,0)+IF(B90=X43,AH43,0)+IF(B90=X44,AH44,0)+IF(B90=X45,AH45,0)+IF(B90=X46,AH46,0)+IF(B90=X48,AH48,0)+IF(B90=X49,AH49,0)+IF(B90=X50,AH50,0)+IF(B90=X51,AH51,0)+IF(B90=X52,AH52,0)+IF(B90=X53,AH53,0)+IF(B90=X54,AH54,0)+IF(B90=X55,AH55,0)+IF(B90=X56,AH56,0)+IF(B90=X57,AH57,0)+IF(B90=X58,AH58,0)+IF(B90=X59,AH59,0)+IF(B90=X60,AH60,0)+IF(B90=X61,AH61,0)+IF(B90=X62,AH62,0)+IF(B90=X63,AH63,0)+IF(B90=X64,AH64,0)+IF(B90=X65,AH65,0)+IF(B90=X66,AH66,0)+IF(B90=X67,AH67,0)</f>
        <v>0</v>
      </c>
      <c r="O90" s="33">
        <f>[2]DB!O90</f>
        <v>7</v>
      </c>
      <c r="P90" s="33">
        <f>[2]DB!P90</f>
        <v>7</v>
      </c>
      <c r="Q90" s="33" t="str">
        <f>[2]DB!Q90</f>
        <v/>
      </c>
      <c r="R90" s="33">
        <f>[2]DB!R90</f>
        <v>6</v>
      </c>
      <c r="S90" s="33">
        <f>[2]DB!T90</f>
        <v>8</v>
      </c>
      <c r="T90" s="33" t="str">
        <f>[2]DB!V90</f>
        <v>Sebjoh</v>
      </c>
      <c r="U90" s="43" t="str">
        <f>IF(AND(C90=0,E90=0,I90=0,K90=0),IF(T90="",IF(G90=0,IF(A90=X6,AS6,0)+IF(A90=X7,AS7,0)+IF(A90=X8,AS8,0)+IF(A90=X9,AS9,0)+IF(A90=X10,AS10,0)+IF(A90=X11,AS11,0)+IF(A90=X12,AS12,0)+IF(A90=X13,AS13,0)+IF(A90=X14,AS14,0)+IF(A90=X15,AS15,0)+IF(A90=X16,AS16,0)+IF(A90=X17,AS17,0)+IF(A90=X18,AS18,0)+IF(A90=X19,AS19,0)+IF(A90=X20,AS20,0)+IF(A90=X21,AS21,0)+IF(A90=X22,AS22,0)+IF(A90=X23,AS23,0)+IF(A90=X24,AS24,0)+IF(A90=X25,AS25,0)+IF(A90=X27,AS27,0)+IF(A90=X28,AS28,0)+IF(A90=X29,AS29,0)+IF(A90=X30,AS30,0)+IF(A90=X31,AS31,0)+IF(A90=X32,AS32,0)+IF(A90=X33,AS33,0)+IF(A90=X34,AS34,0)+IF(A90=X35,AS35,0)+IF(A90=X36,AS36,0)+V90,0),""),"")</f>
        <v/>
      </c>
      <c r="V90" s="43" t="str">
        <f>IF(AND(C90=0,E90=0,I90=0,K90=0),IF(T90="",IF(G90=0,IF(A90=X37,AS37,0)+IF(A90=X38,AS38,0)+IF(A90=X39,AS39,0)+IF(A90=X40,AS40,0)+IF(A90=X41,AS41,0)+IF(A90=X42,AS42,0)+IF(A90=X43,AS43,0)+IF(A90=X44,AS44,0)+IF(A90=X45,AS45,0)+IF(A90=X46,AS46,0)+IF(A90=X48,AS48,0)+IF(A90=X49,AS49,0)+IF(A90=X50,AS50,0)+IF(A90=X51,AS51,0)+IF(A90=X52,AS52,0)+IF(A90=X53,AS53,0)+IF(A90=X54,AS54,0)+IF(A90=X55,AS55,0)+IF(A90=X56,AS56,0)+IF(A90=X57,AS57,0)+IF(A90=X58,AS58,0)+IF(A90=X59,AS59,0)+IF(A90=X60,AS60,0)+IF(A90=X61,AS61,0)+IF(A90=X62,AS62,0)+IF(A90=X63,AS63,0)+IF(A90=X64,AS64,0)+IF(A90=X65,AS65,0)+IF(A90=X66,AS66,0)+IF(A90=X67,AS67,0),0),""),"")</f>
        <v/>
      </c>
      <c r="W90" s="43" t="str">
        <f>IF(AND(C90=0,E90=0,I90=0,K90=0),IF(T90="",IF(M90=0,IF(B90=X6,AS6,0)+IF(B90=X7,AS7,0)+IF(B90=X8,AS8,0)+IF(B90=X9,AS9,0)+IF(B90=X10,AS10,0)+IF(B90=X11,AS11,0)+IF(B90=X12,AS12,0)+IF(B90=X13,AS13,0)+IF(B90=X14,AS14,0)+IF(B90=X15,AS15,0)+IF(B90=X16,AS16,0)+IF(B90=X17,AS17,0)+IF(B90=X18,AS18,0)+IF(B90=X19,AS19,0)+IF(B90=X20,AS20,0)+IF(B90=X21,AS21,0)+IF(B90=X22,AS22,0)+IF(B90=X23,AS23,0)+IF(B90=X24,AS24,0)+IF(B90=X25,AS25,0)+IF(B90=X27,AS27,0)+IF(B90=X28,AS28,0)+IF(B90=X29,AS29,0)+IF(B90=X30,AS30,0)+IF(B90=X31,AS31,0)+IF(B90=X32,AS32,0)+IF(B90=X33,AS33,0)+IF(B90=X34,AS34,0)+IF(B90=X35,AS35,0)+IF(B90=X36,AS36,0)+X90,0),""),"")</f>
        <v/>
      </c>
      <c r="X90" s="43" t="str">
        <f>IF(AND(C90=0,E90=0,I90=0,K90=0),IF(T90="",IF(M90=0,IF(B90=X37,AS37,0)+IF(B90=X38,AS38,0)+IF(B90=X39,AS39,0)+IF(B90=X40,AS40,0)+IF(B90=X41,AS41,0)+IF(B90=X42,AS42,0)+IF(B90=X43,AS43,0)+IF(B90=X44,AS44,0)+IF(B90=X45,AS45,0)+IF(B90=X46,AS46,0)+IF(B90=X48,AS48,0)+IF(B90=X49,AS49,0)+IF(B90=X50,AS50,0)+IF(B90=X51,AS51,0)+IF(B90=X52,AS52,0)+IF(B90=X53,AS53,0)+IF(B90=X54,AS54,0)+IF(B90=X55,AS55,0)+IF(B90=X56,AS56,0)+IF(B90=X57,AS57,0)+IF(B90=X58,AS58,0)+IF(B90=X59,AS59,0)+IF(B90=X60,AS60,0)+IF(B90=X61,AS61,0)+IF(B90=X62,AS62,0)+IF(B90=X63,AS63,0)+IF(B90=X64,AS64,0)+IF(B90=X65,AS65,0)+IF(B90=X66,AS66,0)+IF(B90=X67,AS67,0),0),""),"")</f>
        <v/>
      </c>
      <c r="Y90" s="44" t="str">
        <f t="shared" si="21"/>
        <v>Sebjoh</v>
      </c>
    </row>
    <row r="91" spans="1:25" x14ac:dyDescent="0.15">
      <c r="A91" s="43" t="str">
        <f>[2]DB!A91</f>
        <v>Nuser</v>
      </c>
      <c r="B91" s="43" t="str">
        <f>[2]DB!B91</f>
        <v>Tøfting</v>
      </c>
      <c r="C91" s="43">
        <f>IF(A91=X6,AA6,0)+IF(A91=X7,AA7,0)+IF(A91=X8,AA8,0)+IF(A91=X9,AA9,0)+IF(A91=X10,AA10,0)+IF(A91=X11,AA11,0)+IF(A91=X12,AA12,0)+IF(A91=X13,AA13,0)+IF(A91=X14,AA14,0)+IF(A91=X15,AA15,0)+IF(A91=X16,AA16,0)+IF(A91=X17,AA17,0)+IF(A91=X18,AA18,0)+IF(A91=X19,AA19,0)+IF(A91=X20,AA20,0)+IF(A91=X21,AA21,0)+IF(A91=X22,AA22,0)+IF(A91=X23,AA23,0)+IF(A91=X24,AA24,0)+IF(A91=X25,AA25,0)+IF(A91=X27,AA27,0)+IF(A91=X28,AA28,0)+IF(A91=X29,AA29,0)+IF(A91=X30,AA30,0)+IF(A91=X31,AA31,0)+IF(A91=X32,AA32,0)+IF(A91=X33,AA33,0)+IF(A91=X34,AA34,0)+IF(A91=X35,AA35,0)+IF(A91=X36,AA36,0)+D91</f>
        <v>0</v>
      </c>
      <c r="D91" s="43">
        <f>IF(A91=X37,AA37,0)+IF(A91=X38,AA38,0)+IF(A91=X39,AA39,0)+IF(A91=X40,AA40,0)+IF(A91=X41,AA41,0)+IF(A91=X42,AA42,0)+IF(A91=X43,AA43,0)+IF(A91=X44,AA44,0)+IF(A91=X45,AA45,0)+IF(A91=X46,AA46,0)+IF(A91=X48,AA48,0)+IF(A91=X49,AA49,0)+IF(A91=X50,AA50,0)+IF(A91=X51,AA51,0)+IF(A91=X52,AA52,0)+IF(A91=X53,AA53,0)+IF(A91=X54,AA54,0)+IF(A91=X55,AA55,0)+IF(A91=X56,AA56,0)+IF(A91=X57,AA57,0)+IF(A91=X58,AA58,0)+IF(A91=X59,AA59,0)+IF(A91=X60,AA60,0)+IF(A91=X61,AA61,0)+IF(A91=X62,AA62,0)+IF(A91=X63,AA63,0)+IF(A91=X64,AA64,0)+IF(A91=X65,AA65,0)+IF(A91=X66,AA66,0)+IF(A91=X67,AA67,0)</f>
        <v>0</v>
      </c>
      <c r="E91" s="43">
        <f>IF(A91=X6,AC6,0)+IF(A91=X7,AC7,0)+IF(A91=X8,AC8,0)+IF(A91=X9,AC9,0)+IF(A91=X10,AC10,0)+IF(A91=X11,AC11,0)+IF(A91=X12,AC12,0)+IF(A91=X13,AC13,0)+IF(A91=X14,AC14,0)+IF(A91=X15,AC15,0)+IF(A91=X16,AC16,0)+IF(A91=X17,AC17,0)+IF(A91=X18,AC18,0)+IF(A91=X19,AC19,0)+IF(A91=X20,AC20,0)+IF(A91=X21,AC21,0)+IF(A91=X22,AC22,0)+IF(A91=X23,AC23,0)+IF(A91=X24,AC24,0)+IF(A91=X25,AC25,0)+IF(A91=X27,AC27,0)+IF(A91=X28,AC28,0)+IF(A91=X29,AC29,0)+IF(A91=X30,AC30,0)+IF(A91=X31,AC31,0)+IF(A91=X32,AC32,0)+IF(A91=X33,AC33,0)+IF(A91=X34,AC34,0)+IF(A91=X35,AC35,0)+IF(A91=X36,AC36,0)+F91</f>
        <v>0</v>
      </c>
      <c r="F91" s="43">
        <f>IF(A91=X37,AC37,0)+IF(A91=X38,AC38,0)+IF(A91=X39,AC39,0)+IF(A91=X40,AC40,0)+IF(A91=X41,AC41,0)+IF(A91=X42,AC42,0)+IF(A91=X43,AC43,0)+IF(A91=X44,AC44,0)+IF(A91=X45,AC45,0)+IF(A91=X46,AC46,0)+IF(A91=X48,AC48,0)+IF(A91=X49,AC49,0)+IF(A91=X50,AC50,0)+IF(A91=X51,AC51,0)+IF(A91=X52,AC52,0)+IF(A91=X53,AC53,0)+IF(A91=X54,AC54,0)+IF(A91=X55,AC55,0)+IF(A91=X56,AC56,0)+IF(A91=X57,AC57,0)+IF(A91=X58,AC58,0)+IF(A91=X59,AC59,0)+IF(A91=X60,AC60,0)+IF(A91=X61,AC61,0)+IF(A91=X62,AC62,0)+IF(A91=X63,AC63,0)+IF(A91=X64,AC64,0)+IF(A91=X65,AC65,0)+IF(A91=X66,AC66,0)+IF(A91=X67,AC67,0)</f>
        <v>0</v>
      </c>
      <c r="G91" s="43">
        <f>IF(A91=X6,AH6,0)+IF(A91=X7,AH7,0)+IF(A91=X8,AH8,0)+IF(A91=X9,AH9,0)+IF(A91=X10,AH10,0)+IF(A91=X11,AH11,0)+IF(A91=X12,AH12,0)+IF(A91=X13,AH13,0)+IF(A91=X14,AH14,0)+IF(A91=X15,AH15,0)+IF(A91=X16,AH16,0)+IF(A91=X17,AH17,0)+IF(A91=X18,AH18,0)+IF(A91=X19,AH19,0)+IF(A91=X20,AH20,0)+IF(A91=X21,AH21,0)+IF(A91=X22,AH22,0)+IF(A91=X23,AH23,0)+IF(A91=X24,AH24,0)+IF(A91=X25,AH25,0)+IF(A91=X27,AH27,0)+IF(A91=X28,AH28,0)+IF(A91=X29,AH29,0)+IF(A91=X30,AH30,0)+IF(A91=X31,AH31,0)+IF(A91=X32,AH32,0)+IF(A91=X33,AH33,0)+IF(A91=X34,AH34,0)+IF(A91=X35,AH35,0)+IF(A91=X36,AH36,0)+H91</f>
        <v>0</v>
      </c>
      <c r="H91" s="43">
        <f>IF(A91=X37,AH37,0)+IF(A91=X38,AH38,0)+IF(A91=X39,AH39,0)+IF(A91=X40,AH40,0)+IF(A91=X41,AH41,0)+IF(A91=X42,AH42,0)+IF(A91=X43,AH43,0)+IF(A91=X44,AH44,0)+IF(A91=X45,AH45,0)+IF(A91=X46,AH46,0)+IF(A91=X48,AH48,0)+IF(A91=X49,AH49,0)+IF(A91=X50,AH50,0)+IF(A91=X51,AH51,0)+IF(A91=X52,AH52,0)+IF(A91=X53,AH53,0)+IF(A91=X54,AH54,0)+IF(A91=X55,AH55,0)+IF(A91=X56,AH56,0)+IF(A91=X57,AH57,0)+IF(A91=X58,AH58,0)+IF(A91=X59,AH59,0)+IF(A91=X60,AH60,0)+IF(A91=X61,AH61,0)+IF(A91=X62,AH62,0)+IF(A91=X63,AH63,0)+IF(A91=X64,AH64,0)+IF(A91=X65,AH65,0)+IF(A91=X66,AH66,0)+IF(A91=X67,AH67,0)</f>
        <v>0</v>
      </c>
      <c r="I91" s="43">
        <f>IF(B91=X6,AA6,0)+IF(B91=X7,AA7,0)+IF(B91=X8,AA8,0)+IF(B91=X9,AA9,0)+IF(B91=X10,AA10,0)+IF(B91=X11,AA11,0)+IF(B91=X12,AA12,0)+IF(B91=X13,AA13,0)+IF(B91=X14,AA14,0)+IF(B91=X15,AA15,0)+IF(B91=X16,AA16,0)+IF(B91=X17,AA17,0)+IF(B91=X18,AA18,0)+IF(B91=X19,AA19,0)+IF(B91=X20,AA20,0)+IF(B91=X21,AA21,0)+IF(B91=X22,AA22,0)+IF(B91=X23,AA23,0)+IF(B91=X24,AA24,0)+IF(B91=X25,AA25,0)+IF(B91=X27,AA27,0)+IF(B91=X28,AA28,0)+IF(B91=X29,AA29,0)+IF(B91=X30,AA30,0)+IF(B91=X31,AA31,0)+IF(B91=X32,AA32,0)+IF(B91=X33,AA33,0)+IF(B91=X34,AA34,0)+IF(B91=X35,AA35,0)+IF(B91=X36,AA36,0)+J91</f>
        <v>0</v>
      </c>
      <c r="J91" s="43">
        <f>IF(B91=X37,AA37,0)+IF(B91=X38,AA38,0)+IF(B91=X39,AA39,0)+IF(B91=X40,AA40,0)+IF(B91=X41,AA41,0)+IF(B91=X42,AA42,0)+IF(B91=X43,AA43,0)+IF(B91=X44,AA44,0)+IF(B91=X45,AA45,0)+IF(B91=X46,AA46,0)+IF(B91=X48,AA48,0)+IF(B91=X49,AA49,0)+IF(B91=X50,AA50,0)+IF(B91=X51,AA51,0)+IF(B91=X52,AA52,0)+IF(B91=X53,AA53,0)+IF(B91=X54,AA54,0)+IF(B91=X55,AA55,0)+IF(B91=X56,AA56,0)+IF(B91=X57,AA57,0)+IF(B91=X58,AA58,0)+IF(B91=X59,AA59,0)+IF(B91=X60,AA60,0)+IF(B91=X61,AA61,0)+IF(B91=X62,AA62,0)+IF(B91=X63,AA63,0)+IF(B91=X64,AA64,0)+IF(B91=X65,AA65,0)+IF(B91=X66,AA66,0)+IF(B91=X67,AA67,0)</f>
        <v>0</v>
      </c>
      <c r="K91" s="43">
        <f>IF(B91=X6,AC6,0)+IF(B91=X7,AC7,0)+IF(B91=X8,AC8,0)+IF(B91=X9,AC9,0)+IF(B91=X10,AC10,0)+IF(B91=X11,AC11,0)+IF(B91=X12,AC12,0)+IF(B91=X13,AC13,0)+IF(B91=X14,AC14,0)+IF(B91=X15,AC15,0)+IF(B91=X16,AC16,0)+IF(B91=X17,AC17,0)+IF(B91=X18,AC18,0)+IF(B91=X19,AC19,0)+IF(B91=X20,AC20,0)+IF(B91=X21,AC21,0)+IF(B91=X22,AC22,0)+IF(B91=X23,AC23,0)+IF(B91=X24,AC24,0)+IF(B91=X25,AC25,0)+IF(B91=X27,AC27,0)+IF(B91=X28,AC28,0)+IF(B91=X29,AC29,0)+IF(B91=X30,AC30,0)+IF(B91=X31,AC31,0)+IF(B91=X32,AC32,0)+IF(B91=X33,AC33,0)+IF(B91=X34,AC34,0)+IF(B91=X35,AC35,0)+IF(B91=X36,AC36,0)+L91</f>
        <v>0</v>
      </c>
      <c r="L91" s="43">
        <f>IF(B91=X37,AC37,0)+IF(B91=X38,AC38,0)+IF(B91=X39,AC39,0)+IF(B91=X40,AC40,0)+IF(B91=X41,AC41,0)+IF(B91=X42,AC42,0)+IF(B91=X43,AC43,0)+IF(B91=X44,AC44,0)+IF(B91=X45,AC45,0)+IF(B91=X46,AC46,0)+IF(B91=X48,AC48,0)+IF(B91=X49,AC49,0)+IF(B91=X50,AC50,0)+IF(B91=X51,AC51,0)+IF(B91=X52,AC52,0)+IF(B91=X53,AC53,0)+IF(B91=X54,AC54,0)+IF(B91=X55,AC55,0)+IF(B91=X56,AC56,0)+IF(B91=X57,AC57,0)+IF(B91=X58,AC58,0)+IF(B91=X59,AC59,0)+IF(B91=X60,AC60,0)+IF(B91=X61,AC61,0)+IF(B91=X62,AC62,0)+IF(B91=X63,AC63,0)+IF(B91=X64,AC64,0)+IF(B91=X65,AC65,0)+IF(B91=X66,AC66,0)+IF(B91=X67,AC67,0)</f>
        <v>0</v>
      </c>
      <c r="M91" s="43">
        <f>IF(B91=X6,AH6,0)+IF(B91=X7,AH7,0)+IF(B91=X8,AH8,0)+IF(B91=X9,AH9,0)+IF(B91=X10,AH10,0)+IF(B91=X11,AH11,0)+IF(B91=X12,AH12,0)+IF(B91=X13,AH13,0)+IF(B91=X14,AH14,0)+IF(B91=X15,AH15,0)+IF(B91=X16,AH16,0)+IF(B91=X17,AH17,0)+IF(B91=X18,AH18,0)+IF(B91=X19,AH19,0)+IF(B91=X20,AH20,0)+IF(B91=X21,AH21,0)+IF(B91=X22,AH22,0)+IF(B91=X23,AH23,0)+IF(B91=X24,AH24,0)+IF(B91=X25,AH25,0)+IF(B91=X27,AH27,0)+IF(B91=X28,AH28,0)+IF(B91=X29,AH29,0)+IF(B91=X30,AH30,0)+IF(B91=X31,AH31,0)+IF(B91=X32,AH32,0)+IF(B91=X33,AH33,0)+IF(B91=X34,AH34,0)+IF(B91=X35,AH35,0)+IF(B91=X36,AH36,0)+N91</f>
        <v>0</v>
      </c>
      <c r="N91" s="43">
        <f>IF(B91=X37,AH37,0)+IF(B91=X38,AH38,0)+IF(B91=X39,AH39,0)+IF(B91=X40,AH40,0)+IF(B91=X41,AH41,0)+IF(B91=X42,AH42,0)+IF(B91=X43,AH43,0)+IF(B91=X44,AH44,0)+IF(B91=X45,AH45,0)+IF(B91=X46,AH46,0)+IF(B91=X48,AH48,0)+IF(B91=X49,AH49,0)+IF(B91=X50,AH50,0)+IF(B91=X51,AH51,0)+IF(B91=X52,AH52,0)+IF(B91=X53,AH53,0)+IF(B91=X54,AH54,0)+IF(B91=X55,AH55,0)+IF(B91=X56,AH56,0)+IF(B91=X57,AH57,0)+IF(B91=X58,AH58,0)+IF(B91=X59,AH59,0)+IF(B91=X60,AH60,0)+IF(B91=X61,AH61,0)+IF(B91=X62,AH62,0)+IF(B91=X63,AH63,0)+IF(B91=X64,AH64,0)+IF(B91=X65,AH65,0)+IF(B91=X66,AH66,0)+IF(B91=X67,AH67,0)</f>
        <v>0</v>
      </c>
      <c r="O91" s="33">
        <f>[2]DB!O91</f>
        <v>5</v>
      </c>
      <c r="P91" s="33">
        <f>[2]DB!P91</f>
        <v>6</v>
      </c>
      <c r="Q91" s="33" t="str">
        <f>[2]DB!Q91</f>
        <v>Tøfting</v>
      </c>
      <c r="R91" s="33" t="str">
        <f>[2]DB!R91</f>
        <v/>
      </c>
      <c r="S91" s="33" t="str">
        <f>[2]DB!T91</f>
        <v/>
      </c>
      <c r="T91" s="33" t="str">
        <f>[2]DB!V91</f>
        <v>Tøfting</v>
      </c>
      <c r="U91" s="43" t="str">
        <f>IF(AND(C91=0,E91=0,I91=0,K91=0),IF(T91="",IF(G91=0,IF(A91=X6,AS6,0)+IF(A91=X7,AS7,0)+IF(A91=X8,AS8,0)+IF(A91=X9,AS9,0)+IF(A91=X10,AS10,0)+IF(A91=X11,AS11,0)+IF(A91=X12,AS12,0)+IF(A91=X13,AS13,0)+IF(A91=X14,AS14,0)+IF(A91=X15,AS15,0)+IF(A91=X16,AS16,0)+IF(A91=X17,AS17,0)+IF(A91=X18,AS18,0)+IF(A91=X19,AS19,0)+IF(A91=X20,AS20,0)+IF(A91=X21,AS21,0)+IF(A91=X22,AS22,0)+IF(A91=X23,AS23,0)+IF(A91=X24,AS24,0)+IF(A91=X25,AS25,0)+IF(A91=X27,AS27,0)+IF(A91=X28,AS28,0)+IF(A91=X29,AS29,0)+IF(A91=X30,AS30,0)+IF(A91=X31,AS31,0)+IF(A91=X32,AS32,0)+IF(A91=X33,AS33,0)+IF(A91=X34,AS34,0)+IF(A91=X35,AS35,0)+IF(A91=X36,AS36,0)+V91,0),""),"")</f>
        <v/>
      </c>
      <c r="V91" s="43" t="str">
        <f>IF(AND(C91=0,E91=0,I91=0,K91=0),IF(T91="",IF(G91=0,IF(A91=X37,AS37,0)+IF(A91=X38,AS38,0)+IF(A91=X39,AS39,0)+IF(A91=X40,AS40,0)+IF(A91=X41,AS41,0)+IF(A91=X42,AS42,0)+IF(A91=X43,AS43,0)+IF(A91=X44,AS44,0)+IF(A91=X45,AS45,0)+IF(A91=X46,AS46,0)+IF(A91=X48,AS48,0)+IF(A91=X49,AS49,0)+IF(A91=X50,AS50,0)+IF(A91=X51,AS51,0)+IF(A91=X52,AS52,0)+IF(A91=X53,AS53,0)+IF(A91=X54,AS54,0)+IF(A91=X55,AS55,0)+IF(A91=X56,AS56,0)+IF(A91=X57,AS57,0)+IF(A91=X58,AS58,0)+IF(A91=X59,AS59,0)+IF(A91=X60,AS60,0)+IF(A91=X61,AS61,0)+IF(A91=X62,AS62,0)+IF(A91=X63,AS63,0)+IF(A91=X64,AS64,0)+IF(A91=X65,AS65,0)+IF(A91=X66,AS66,0)+IF(A91=X67,AS67,0),0),""),"")</f>
        <v/>
      </c>
      <c r="W91" s="43" t="str">
        <f>IF(AND(C91=0,E91=0,I91=0,K91=0),IF(T91="",IF(M91=0,IF(B91=X6,AS6,0)+IF(B91=X7,AS7,0)+IF(B91=X8,AS8,0)+IF(B91=X9,AS9,0)+IF(B91=X10,AS10,0)+IF(B91=X11,AS11,0)+IF(B91=X12,AS12,0)+IF(B91=X13,AS13,0)+IF(B91=X14,AS14,0)+IF(B91=X15,AS15,0)+IF(B91=X16,AS16,0)+IF(B91=X17,AS17,0)+IF(B91=X18,AS18,0)+IF(B91=X19,AS19,0)+IF(B91=X20,AS20,0)+IF(B91=X21,AS21,0)+IF(B91=X22,AS22,0)+IF(B91=X23,AS23,0)+IF(B91=X24,AS24,0)+IF(B91=X25,AS25,0)+IF(B91=X27,AS27,0)+IF(B91=X28,AS28,0)+IF(B91=X29,AS29,0)+IF(B91=X30,AS30,0)+IF(B91=X31,AS31,0)+IF(B91=X32,AS32,0)+IF(B91=X33,AS33,0)+IF(B91=X34,AS34,0)+IF(B91=X35,AS35,0)+IF(B91=X36,AS36,0)+X91,0),""),"")</f>
        <v/>
      </c>
      <c r="X91" s="43" t="str">
        <f>IF(AND(C91=0,E91=0,I91=0,K91=0),IF(T91="",IF(M91=0,IF(B91=X37,AS37,0)+IF(B91=X38,AS38,0)+IF(B91=X39,AS39,0)+IF(B91=X40,AS40,0)+IF(B91=X41,AS41,0)+IF(B91=X42,AS42,0)+IF(B91=X43,AS43,0)+IF(B91=X44,AS44,0)+IF(B91=X45,AS45,0)+IF(B91=X46,AS46,0)+IF(B91=X48,AS48,0)+IF(B91=X49,AS49,0)+IF(B91=X50,AS50,0)+IF(B91=X51,AS51,0)+IF(B91=X52,AS52,0)+IF(B91=X53,AS53,0)+IF(B91=X54,AS54,0)+IF(B91=X55,AS55,0)+IF(B91=X56,AS56,0)+IF(B91=X57,AS57,0)+IF(B91=X58,AS58,0)+IF(B91=X59,AS59,0)+IF(B91=X60,AS60,0)+IF(B91=X61,AS61,0)+IF(B91=X62,AS62,0)+IF(B91=X63,AS63,0)+IF(B91=X64,AS64,0)+IF(B91=X65,AS65,0)+IF(B91=X66,AS66,0)+IF(B91=X67,AS67,0),0),""),"")</f>
        <v/>
      </c>
      <c r="Y91" s="44" t="str">
        <f t="shared" si="21"/>
        <v>Tøfting</v>
      </c>
    </row>
    <row r="92" spans="1:25" x14ac:dyDescent="0.15">
      <c r="A92" s="43" t="str">
        <f>[2]DB!A92</f>
        <v>Arsenal</v>
      </c>
      <c r="B92" s="43" t="str">
        <f>[2]DB!B92</f>
        <v>Halvor</v>
      </c>
      <c r="C92" s="43">
        <f>IF(A92=X6,AA6,0)+IF(A92=X7,AA7,0)+IF(A92=X8,AA8,0)+IF(A92=X9,AA9,0)+IF(A92=X10,AA10,0)+IF(A92=X11,AA11,0)+IF(A92=X12,AA12,0)+IF(A92=X13,AA13,0)+IF(A92=X14,AA14,0)+IF(A92=X15,AA15,0)+IF(A92=X16,AA16,0)+IF(A92=X17,AA17,0)+IF(A92=X18,AA18,0)+IF(A92=X19,AA19,0)+IF(A92=X20,AA20,0)+IF(A92=X21,AA21,0)+IF(A92=X22,AA22,0)+IF(A92=X23,AA23,0)+IF(A92=X24,AA24,0)+IF(A92=X25,AA25,0)+IF(A92=X27,AA27,0)+IF(A92=X28,AA28,0)+IF(A92=X29,AA29,0)+IF(A92=X30,AA30,0)+IF(A92=X31,AA31,0)+IF(A92=X32,AA32,0)+IF(A92=X33,AA33,0)+IF(A92=X34,AA34,0)+IF(A92=X35,AA35,0)+IF(A92=X36,AA36,0)+D92</f>
        <v>0</v>
      </c>
      <c r="D92" s="43">
        <f>IF(A92=X37,AA37,0)+IF(A92=X38,AA38,0)+IF(A92=X39,AA39,0)+IF(A92=X40,AA40,0)+IF(A92=X41,AA41,0)+IF(A92=X42,AA42,0)+IF(A92=X43,AA43,0)+IF(A92=X44,AA44,0)+IF(A92=X45,AA45,0)+IF(A92=X46,AA46,0)+IF(A92=X48,AA48,0)+IF(A92=X49,AA49,0)+IF(A92=X50,AA50,0)+IF(A92=X51,AA51,0)+IF(A92=X52,AA52,0)+IF(A92=X53,AA53,0)+IF(A92=X54,AA54,0)+IF(A92=X55,AA55,0)+IF(A92=X56,AA56,0)+IF(A92=X57,AA57,0)+IF(A92=X58,AA58,0)+IF(A92=X59,AA59,0)+IF(A92=X60,AA60,0)+IF(A92=X61,AA61,0)+IF(A92=X62,AA62,0)+IF(A92=X63,AA63,0)+IF(A92=X64,AA64,0)+IF(A92=X65,AA65,0)+IF(A92=X66,AA66,0)+IF(A92=X67,AA67,0)</f>
        <v>0</v>
      </c>
      <c r="E92" s="43">
        <f>IF(A92=X6,AC6,0)+IF(A92=X7,AC7,0)+IF(A92=X8,AC8,0)+IF(A92=X9,AC9,0)+IF(A92=X10,AC10,0)+IF(A92=X11,AC11,0)+IF(A92=X12,AC12,0)+IF(A92=X13,AC13,0)+IF(A92=X14,AC14,0)+IF(A92=X15,AC15,0)+IF(A92=X16,AC16,0)+IF(A92=X17,AC17,0)+IF(A92=X18,AC18,0)+IF(A92=X19,AC19,0)+IF(A92=X20,AC20,0)+IF(A92=X21,AC21,0)+IF(A92=X22,AC22,0)+IF(A92=X23,AC23,0)+IF(A92=X24,AC24,0)+IF(A92=X25,AC25,0)+IF(A92=X27,AC27,0)+IF(A92=X28,AC28,0)+IF(A92=X29,AC29,0)+IF(A92=X30,AC30,0)+IF(A92=X31,AC31,0)+IF(A92=X32,AC32,0)+IF(A92=X33,AC33,0)+IF(A92=X34,AC34,0)+IF(A92=X35,AC35,0)+IF(A92=X36,AC36,0)+F92</f>
        <v>0</v>
      </c>
      <c r="F92" s="43">
        <f>IF(A92=X37,AC37,0)+IF(A92=X38,AC38,0)+IF(A92=X39,AC39,0)+IF(A92=X40,AC40,0)+IF(A92=X41,AC41,0)+IF(A92=X42,AC42,0)+IF(A92=X43,AC43,0)+IF(A92=X44,AC44,0)+IF(A92=X45,AC45,0)+IF(A92=X46,AC46,0)+IF(A92=X48,AC48,0)+IF(A92=X49,AC49,0)+IF(A92=X50,AC50,0)+IF(A92=X51,AC51,0)+IF(A92=X52,AC52,0)+IF(A92=X53,AC53,0)+IF(A92=X54,AC54,0)+IF(A92=X55,AC55,0)+IF(A92=X56,AC56,0)+IF(A92=X57,AC57,0)+IF(A92=X58,AC58,0)+IF(A92=X59,AC59,0)+IF(A92=X60,AC60,0)+IF(A92=X61,AC61,0)+IF(A92=X62,AC62,0)+IF(A92=X63,AC63,0)+IF(A92=X64,AC64,0)+IF(A92=X65,AC65,0)+IF(A92=X66,AC66,0)+IF(A92=X67,AC67,0)</f>
        <v>0</v>
      </c>
      <c r="G92" s="43">
        <f>IF(A92=X6,AH6,0)+IF(A92=X7,AH7,0)+IF(A92=X8,AH8,0)+IF(A92=X9,AH9,0)+IF(A92=X10,AH10,0)+IF(A92=X11,AH11,0)+IF(A92=X12,AH12,0)+IF(A92=X13,AH13,0)+IF(A92=X14,AH14,0)+IF(A92=X15,AH15,0)+IF(A92=X16,AH16,0)+IF(A92=X17,AH17,0)+IF(A92=X18,AH18,0)+IF(A92=X19,AH19,0)+IF(A92=X20,AH20,0)+IF(A92=X21,AH21,0)+IF(A92=X22,AH22,0)+IF(A92=X23,AH23,0)+IF(A92=X24,AH24,0)+IF(A92=X25,AH25,0)+IF(A92=X27,AH27,0)+IF(A92=X28,AH28,0)+IF(A92=X29,AH29,0)+IF(A92=X30,AH30,0)+IF(A92=X31,AH31,0)+IF(A92=X32,AH32,0)+IF(A92=X33,AH33,0)+IF(A92=X34,AH34,0)+IF(A92=X35,AH35,0)+IF(A92=X36,AH36,0)+H92</f>
        <v>0</v>
      </c>
      <c r="H92" s="43">
        <f>IF(A92=X37,AH37,0)+IF(A92=X38,AH38,0)+IF(A92=X39,AH39,0)+IF(A92=X40,AH40,0)+IF(A92=X41,AH41,0)+IF(A92=X42,AH42,0)+IF(A92=X43,AH43,0)+IF(A92=X44,AH44,0)+IF(A92=X45,AH45,0)+IF(A92=X46,AH46,0)+IF(A92=X48,AH48,0)+IF(A92=X49,AH49,0)+IF(A92=X50,AH50,0)+IF(A92=X51,AH51,0)+IF(A92=X52,AH52,0)+IF(A92=X53,AH53,0)+IF(A92=X54,AH54,0)+IF(A92=X55,AH55,0)+IF(A92=X56,AH56,0)+IF(A92=X57,AH57,0)+IF(A92=X58,AH58,0)+IF(A92=X59,AH59,0)+IF(A92=X60,AH60,0)+IF(A92=X61,AH61,0)+IF(A92=X62,AH62,0)+IF(A92=X63,AH63,0)+IF(A92=X64,AH64,0)+IF(A92=X65,AH65,0)+IF(A92=X66,AH66,0)+IF(A92=X67,AH67,0)</f>
        <v>0</v>
      </c>
      <c r="I92" s="43">
        <f>IF(B92=X6,AA6,0)+IF(B92=X7,AA7,0)+IF(B92=X8,AA8,0)+IF(B92=X9,AA9,0)+IF(B92=X10,AA10,0)+IF(B92=X11,AA11,0)+IF(B92=X12,AA12,0)+IF(B92=X13,AA13,0)+IF(B92=X14,AA14,0)+IF(B92=X15,AA15,0)+IF(B92=X16,AA16,0)+IF(B92=X17,AA17,0)+IF(B92=X18,AA18,0)+IF(B92=X19,AA19,0)+IF(B92=X20,AA20,0)+IF(B92=X21,AA21,0)+IF(B92=X22,AA22,0)+IF(B92=X23,AA23,0)+IF(B92=X24,AA24,0)+IF(B92=X25,AA25,0)+IF(B92=X27,AA27,0)+IF(B92=X28,AA28,0)+IF(B92=X29,AA29,0)+IF(B92=X30,AA30,0)+IF(B92=X31,AA31,0)+IF(B92=X32,AA32,0)+IF(B92=X33,AA33,0)+IF(B92=X34,AA34,0)+IF(B92=X35,AA35,0)+IF(B92=X36,AA36,0)+J92</f>
        <v>0</v>
      </c>
      <c r="J92" s="43">
        <f>IF(B92=X37,AA37,0)+IF(B92=X38,AA38,0)+IF(B92=X39,AA39,0)+IF(B92=X40,AA40,0)+IF(B92=X41,AA41,0)+IF(B92=X42,AA42,0)+IF(B92=X43,AA43,0)+IF(B92=X44,AA44,0)+IF(B92=X45,AA45,0)+IF(B92=X46,AA46,0)+IF(B92=X48,AA48,0)+IF(B92=X49,AA49,0)+IF(B92=X50,AA50,0)+IF(B92=X51,AA51,0)+IF(B92=X52,AA52,0)+IF(B92=X53,AA53,0)+IF(B92=X54,AA54,0)+IF(B92=X55,AA55,0)+IF(B92=X56,AA56,0)+IF(B92=X57,AA57,0)+IF(B92=X58,AA58,0)+IF(B92=X59,AA59,0)+IF(B92=X60,AA60,0)+IF(B92=X61,AA61,0)+IF(B92=X62,AA62,0)+IF(B92=X63,AA63,0)+IF(B92=X64,AA64,0)+IF(B92=X65,AA65,0)+IF(B92=X66,AA66,0)+IF(B92=X67,AA67,0)</f>
        <v>0</v>
      </c>
      <c r="K92" s="43">
        <f>IF(B92=X6,AC6,0)+IF(B92=X7,AC7,0)+IF(B92=X8,AC8,0)+IF(B92=X9,AC9,0)+IF(B92=X10,AC10,0)+IF(B92=X11,AC11,0)+IF(B92=X12,AC12,0)+IF(B92=X13,AC13,0)+IF(B92=X14,AC14,0)+IF(B92=X15,AC15,0)+IF(B92=X16,AC16,0)+IF(B92=X17,AC17,0)+IF(B92=X18,AC18,0)+IF(B92=X19,AC19,0)+IF(B92=X20,AC20,0)+IF(B92=X21,AC21,0)+IF(B92=X22,AC22,0)+IF(B92=X23,AC23,0)+IF(B92=X24,AC24,0)+IF(B92=X25,AC25,0)+IF(B92=X27,AC27,0)+IF(B92=X28,AC28,0)+IF(B92=X29,AC29,0)+IF(B92=X30,AC30,0)+IF(B92=X31,AC31,0)+IF(B92=X32,AC32,0)+IF(B92=X33,AC33,0)+IF(B92=X34,AC34,0)+IF(B92=X35,AC35,0)+IF(B92=X36,AC36,0)+L92</f>
        <v>0</v>
      </c>
      <c r="L92" s="43">
        <f>IF(B92=X37,AC37,0)+IF(B92=X38,AC38,0)+IF(B92=X39,AC39,0)+IF(B92=X40,AC40,0)+IF(B92=X41,AC41,0)+IF(B92=X42,AC42,0)+IF(B92=X43,AC43,0)+IF(B92=X44,AC44,0)+IF(B92=X45,AC45,0)+IF(B92=X46,AC46,0)+IF(B92=X48,AC48,0)+IF(B92=X49,AC49,0)+IF(B92=X50,AC50,0)+IF(B92=X51,AC51,0)+IF(B92=X52,AC52,0)+IF(B92=X53,AC53,0)+IF(B92=X54,AC54,0)+IF(B92=X55,AC55,0)+IF(B92=X56,AC56,0)+IF(B92=X57,AC57,0)+IF(B92=X58,AC58,0)+IF(B92=X59,AC59,0)+IF(B92=X60,AC60,0)+IF(B92=X61,AC61,0)+IF(B92=X62,AC62,0)+IF(B92=X63,AC63,0)+IF(B92=X64,AC64,0)+IF(B92=X65,AC65,0)+IF(B92=X66,AC66,0)+IF(B92=X67,AC67,0)</f>
        <v>0</v>
      </c>
      <c r="M92" s="43">
        <f>IF(B92=X6,AH6,0)+IF(B92=X7,AH7,0)+IF(B92=X8,AH8,0)+IF(B92=X9,AH9,0)+IF(B92=X10,AH10,0)+IF(B92=X11,AH11,0)+IF(B92=X12,AH12,0)+IF(B92=X13,AH13,0)+IF(B92=X14,AH14,0)+IF(B92=X15,AH15,0)+IF(B92=X16,AH16,0)+IF(B92=X17,AH17,0)+IF(B92=X18,AH18,0)+IF(B92=X19,AH19,0)+IF(B92=X20,AH20,0)+IF(B92=X21,AH21,0)+IF(B92=X22,AH22,0)+IF(B92=X23,AH23,0)+IF(B92=X24,AH24,0)+IF(B92=X25,AH25,0)+IF(B92=X27,AH27,0)+IF(B92=X28,AH28,0)+IF(B92=X29,AH29,0)+IF(B92=X30,AH30,0)+IF(B92=X31,AH31,0)+IF(B92=X32,AH32,0)+IF(B92=X33,AH33,0)+IF(B92=X34,AH34,0)+IF(B92=X35,AH35,0)+IF(B92=X36,AH36,0)+N92</f>
        <v>0</v>
      </c>
      <c r="N92" s="43">
        <f>IF(B92=X37,AH37,0)+IF(B92=X38,AH38,0)+IF(B92=X39,AH39,0)+IF(B92=X40,AH40,0)+IF(B92=X41,AH41,0)+IF(B92=X42,AH42,0)+IF(B92=X43,AH43,0)+IF(B92=X44,AH44,0)+IF(B92=X45,AH45,0)+IF(B92=X46,AH46,0)+IF(B92=X48,AH48,0)+IF(B92=X49,AH49,0)+IF(B92=X50,AH50,0)+IF(B92=X51,AH51,0)+IF(B92=X52,AH52,0)+IF(B92=X53,AH53,0)+IF(B92=X54,AH54,0)+IF(B92=X55,AH55,0)+IF(B92=X56,AH56,0)+IF(B92=X57,AH57,0)+IF(B92=X58,AH58,0)+IF(B92=X59,AH59,0)+IF(B92=X60,AH60,0)+IF(B92=X61,AH61,0)+IF(B92=X62,AH62,0)+IF(B92=X63,AH63,0)+IF(B92=X64,AH64,0)+IF(B92=X65,AH65,0)+IF(B92=X66,AH66,0)+IF(B92=X67,AH67,0)</f>
        <v>0</v>
      </c>
      <c r="O92" s="33">
        <f>[2]DB!O92</f>
        <v>6</v>
      </c>
      <c r="P92" s="33">
        <f>[2]DB!P92</f>
        <v>6</v>
      </c>
      <c r="Q92" s="33" t="str">
        <f>[2]DB!Q92</f>
        <v/>
      </c>
      <c r="R92" s="33">
        <f>[2]DB!R92</f>
        <v>7</v>
      </c>
      <c r="S92" s="33">
        <f>[2]DB!T92</f>
        <v>6</v>
      </c>
      <c r="T92" s="33" t="str">
        <f>[2]DB!V92</f>
        <v>Arsenal</v>
      </c>
      <c r="U92" s="43" t="str">
        <f>IF(AND(C92=0,E92=0,I92=0,K92=0),IF(T92="",IF(G92=0,IF(A92=X6,AS6,0)+IF(A92=X7,AS7,0)+IF(A92=X8,AS8,0)+IF(A92=X9,AS9,0)+IF(A92=X10,AS10,0)+IF(A92=X11,AS11,0)+IF(A92=X12,AS12,0)+IF(A92=X13,AS13,0)+IF(A92=X14,AS14,0)+IF(A92=X15,AS15,0)+IF(A92=X16,AS16,0)+IF(A92=X17,AS17,0)+IF(A92=X18,AS18,0)+IF(A92=X19,AS19,0)+IF(A92=X20,AS20,0)+IF(A92=X21,AS21,0)+IF(A92=X22,AS22,0)+IF(A92=X23,AS23,0)+IF(A92=X24,AS24,0)+IF(A92=X25,AS25,0)+IF(A92=X27,AS27,0)+IF(A92=X28,AS28,0)+IF(A92=X29,AS29,0)+IF(A92=X30,AS30,0)+IF(A92=X31,AS31,0)+IF(A92=X32,AS32,0)+IF(A92=X33,AS33,0)+IF(A92=X34,AS34,0)+IF(A92=X35,AS35,0)+IF(A92=X36,AS36,0)+V92,0),""),"")</f>
        <v/>
      </c>
      <c r="V92" s="43" t="str">
        <f>IF(AND(C92=0,E92=0,I92=0,K92=0),IF(T92="",IF(G92=0,IF(A92=X37,AS37,0)+IF(A92=X38,AS38,0)+IF(A92=X39,AS39,0)+IF(A92=X40,AS40,0)+IF(A92=X41,AS41,0)+IF(A92=X42,AS42,0)+IF(A92=X43,AS43,0)+IF(A92=X44,AS44,0)+IF(A92=X45,AS45,0)+IF(A92=X46,AS46,0)+IF(A92=X48,AS48,0)+IF(A92=X49,AS49,0)+IF(A92=X50,AS50,0)+IF(A92=X51,AS51,0)+IF(A92=X52,AS52,0)+IF(A92=X53,AS53,0)+IF(A92=X54,AS54,0)+IF(A92=X55,AS55,0)+IF(A92=X56,AS56,0)+IF(A92=X57,AS57,0)+IF(A92=X58,AS58,0)+IF(A92=X59,AS59,0)+IF(A92=X60,AS60,0)+IF(A92=X61,AS61,0)+IF(A92=X62,AS62,0)+IF(A92=X63,AS63,0)+IF(A92=X64,AS64,0)+IF(A92=X65,AS65,0)+IF(A92=X66,AS66,0)+IF(A92=X67,AS67,0),0),""),"")</f>
        <v/>
      </c>
      <c r="W92" s="43" t="str">
        <f>IF(AND(C92=0,E92=0,I92=0,K92=0),IF(T92="",IF(M92=0,IF(B92=X6,AS6,0)+IF(B92=X7,AS7,0)+IF(B92=X8,AS8,0)+IF(B92=X9,AS9,0)+IF(B92=X10,AS10,0)+IF(B92=X11,AS11,0)+IF(B92=X12,AS12,0)+IF(B92=X13,AS13,0)+IF(B92=X14,AS14,0)+IF(B92=X15,AS15,0)+IF(B92=X16,AS16,0)+IF(B92=X17,AS17,0)+IF(B92=X18,AS18,0)+IF(B92=X19,AS19,0)+IF(B92=X20,AS20,0)+IF(B92=X21,AS21,0)+IF(B92=X22,AS22,0)+IF(B92=X23,AS23,0)+IF(B92=X24,AS24,0)+IF(B92=X25,AS25,0)+IF(B92=X27,AS27,0)+IF(B92=X28,AS28,0)+IF(B92=X29,AS29,0)+IF(B92=X30,AS30,0)+IF(B92=X31,AS31,0)+IF(B92=X32,AS32,0)+IF(B92=X33,AS33,0)+IF(B92=X34,AS34,0)+IF(B92=X35,AS35,0)+IF(B92=X36,AS36,0)+X92,0),""),"")</f>
        <v/>
      </c>
      <c r="X92" s="43" t="str">
        <f>IF(AND(C92=0,E92=0,I92=0,K92=0),IF(T92="",IF(M92=0,IF(B92=X37,AS37,0)+IF(B92=X38,AS38,0)+IF(B92=X39,AS39,0)+IF(B92=X40,AS40,0)+IF(B92=X41,AS41,0)+IF(B92=X42,AS42,0)+IF(B92=X43,AS43,0)+IF(B92=X44,AS44,0)+IF(B92=X45,AS45,0)+IF(B92=X46,AS46,0)+IF(B92=X48,AS48,0)+IF(B92=X49,AS49,0)+IF(B92=X50,AS50,0)+IF(B92=X51,AS51,0)+IF(B92=X52,AS52,0)+IF(B92=X53,AS53,0)+IF(B92=X54,AS54,0)+IF(B92=X55,AS55,0)+IF(B92=X56,AS56,0)+IF(B92=X57,AS57,0)+IF(B92=X58,AS58,0)+IF(B92=X59,AS59,0)+IF(B92=X60,AS60,0)+IF(B92=X61,AS61,0)+IF(B92=X62,AS62,0)+IF(B92=X63,AS63,0)+IF(B92=X64,AS64,0)+IF(B92=X65,AS65,0)+IF(B92=X66,AS66,0)+IF(B92=X67,AS67,0),0),""),"")</f>
        <v/>
      </c>
      <c r="Y92" s="44" t="str">
        <f t="shared" si="21"/>
        <v>Arsenal</v>
      </c>
    </row>
    <row r="93" spans="1:25" x14ac:dyDescent="0.15">
      <c r="A93" s="43" t="str">
        <f>[2]DB!A93</f>
        <v>Chelsea</v>
      </c>
      <c r="B93" s="43" t="str">
        <f>[2]DB!B93</f>
        <v>Livpool</v>
      </c>
      <c r="C93" s="43">
        <f>IF(A93=X6,AA6,0)+IF(A93=X7,AA7,0)+IF(A93=X8,AA8,0)+IF(A93=X9,AA9,0)+IF(A93=X10,AA10,0)+IF(A93=X11,AA11,0)+IF(A93=X12,AA12,0)+IF(A93=X13,AA13,0)+IF(A93=X14,AA14,0)+IF(A93=X15,AA15,0)+IF(A93=X16,AA16,0)+IF(A93=X17,AA17,0)+IF(A93=X18,AA18,0)+IF(A93=X19,AA19,0)+IF(A93=X20,AA20,0)+IF(A93=X21,AA21,0)+IF(A93=X22,AA22,0)+IF(A93=X23,AA23,0)+IF(A93=X24,AA24,0)+IF(A93=X25,AA25,0)+IF(A93=X27,AA27,0)+IF(A93=X28,AA28,0)+IF(A93=X29,AA29,0)+IF(A93=X30,AA30,0)+IF(A93=X31,AA31,0)+IF(A93=X32,AA32,0)+IF(A93=X33,AA33,0)+IF(A93=X34,AA34,0)+IF(A93=X35,AA35,0)+IF(A93=X36,AA36,0)+D93</f>
        <v>0</v>
      </c>
      <c r="D93" s="43">
        <f>IF(A93=X37,AA37,0)+IF(A93=X38,AA38,0)+IF(A93=X39,AA39,0)+IF(A93=X40,AA40,0)+IF(A93=X41,AA41,0)+IF(A93=X42,AA42,0)+IF(A93=X43,AA43,0)+IF(A93=X44,AA44,0)+IF(A93=X45,AA45,0)+IF(A93=X46,AA46,0)+IF(A93=X48,AA48,0)+IF(A93=X49,AA49,0)+IF(A93=X50,AA50,0)+IF(A93=X51,AA51,0)+IF(A93=X52,AA52,0)+IF(A93=X53,AA53,0)+IF(A93=X54,AA54,0)+IF(A93=X55,AA55,0)+IF(A93=X56,AA56,0)+IF(A93=X57,AA57,0)+IF(A93=X58,AA58,0)+IF(A93=X59,AA59,0)+IF(A93=X60,AA60,0)+IF(A93=X61,AA61,0)+IF(A93=X62,AA62,0)+IF(A93=X63,AA63,0)+IF(A93=X64,AA64,0)+IF(A93=X65,AA65,0)+IF(A93=X66,AA66,0)+IF(A93=X67,AA67,0)</f>
        <v>0</v>
      </c>
      <c r="E93" s="43">
        <f>IF(A93=X6,AC6,0)+IF(A93=X7,AC7,0)+IF(A93=X8,AC8,0)+IF(A93=X9,AC9,0)+IF(A93=X10,AC10,0)+IF(A93=X11,AC11,0)+IF(A93=X12,AC12,0)+IF(A93=X13,AC13,0)+IF(A93=X14,AC14,0)+IF(A93=X15,AC15,0)+IF(A93=X16,AC16,0)+IF(A93=X17,AC17,0)+IF(A93=X18,AC18,0)+IF(A93=X19,AC19,0)+IF(A93=X20,AC20,0)+IF(A93=X21,AC21,0)+IF(A93=X22,AC22,0)+IF(A93=X23,AC23,0)+IF(A93=X24,AC24,0)+IF(A93=X25,AC25,0)+IF(A93=X27,AC27,0)+IF(A93=X28,AC28,0)+IF(A93=X29,AC29,0)+IF(A93=X30,AC30,0)+IF(A93=X31,AC31,0)+IF(A93=X32,AC32,0)+IF(A93=X33,AC33,0)+IF(A93=X34,AC34,0)+IF(A93=X35,AC35,0)+IF(A93=X36,AC36,0)+F93</f>
        <v>0</v>
      </c>
      <c r="F93" s="43">
        <f>IF(A93=X37,AC37,0)+IF(A93=X38,AC38,0)+IF(A93=X39,AC39,0)+IF(A93=X40,AC40,0)+IF(A93=X41,AC41,0)+IF(A93=X42,AC42,0)+IF(A93=X43,AC43,0)+IF(A93=X44,AC44,0)+IF(A93=X45,AC45,0)+IF(A93=X46,AC46,0)+IF(A93=X48,AC48,0)+IF(A93=X49,AC49,0)+IF(A93=X50,AC50,0)+IF(A93=X51,AC51,0)+IF(A93=X52,AC52,0)+IF(A93=X53,AC53,0)+IF(A93=X54,AC54,0)+IF(A93=X55,AC55,0)+IF(A93=X56,AC56,0)+IF(A93=X57,AC57,0)+IF(A93=X58,AC58,0)+IF(A93=X59,AC59,0)+IF(A93=X60,AC60,0)+IF(A93=X61,AC61,0)+IF(A93=X62,AC62,0)+IF(A93=X63,AC63,0)+IF(A93=X64,AC64,0)+IF(A93=X65,AC65,0)+IF(A93=X66,AC66,0)+IF(A93=X67,AC67,0)</f>
        <v>0</v>
      </c>
      <c r="G93" s="43">
        <f>IF(A93=X6,AH6,0)+IF(A93=X7,AH7,0)+IF(A93=X8,AH8,0)+IF(A93=X9,AH9,0)+IF(A93=X10,AH10,0)+IF(A93=X11,AH11,0)+IF(A93=X12,AH12,0)+IF(A93=X13,AH13,0)+IF(A93=X14,AH14,0)+IF(A93=X15,AH15,0)+IF(A93=X16,AH16,0)+IF(A93=X17,AH17,0)+IF(A93=X18,AH18,0)+IF(A93=X19,AH19,0)+IF(A93=X20,AH20,0)+IF(A93=X21,AH21,0)+IF(A93=X22,AH22,0)+IF(A93=X23,AH23,0)+IF(A93=X24,AH24,0)+IF(A93=X25,AH25,0)+IF(A93=X27,AH27,0)+IF(A93=X28,AH28,0)+IF(A93=X29,AH29,0)+IF(A93=X30,AH30,0)+IF(A93=X31,AH31,0)+IF(A93=X32,AH32,0)+IF(A93=X33,AH33,0)+IF(A93=X34,AH34,0)+IF(A93=X35,AH35,0)+IF(A93=X36,AH36,0)+H93</f>
        <v>0</v>
      </c>
      <c r="H93" s="43">
        <f>IF(A93=X37,AH37,0)+IF(A93=X38,AH38,0)+IF(A93=X39,AH39,0)+IF(A93=X40,AH40,0)+IF(A93=X41,AH41,0)+IF(A93=X42,AH42,0)+IF(A93=X43,AH43,0)+IF(A93=X44,AH44,0)+IF(A93=X45,AH45,0)+IF(A93=X46,AH46,0)+IF(A93=X48,AH48,0)+IF(A93=X49,AH49,0)+IF(A93=X50,AH50,0)+IF(A93=X51,AH51,0)+IF(A93=X52,AH52,0)+IF(A93=X53,AH53,0)+IF(A93=X54,AH54,0)+IF(A93=X55,AH55,0)+IF(A93=X56,AH56,0)+IF(A93=X57,AH57,0)+IF(A93=X58,AH58,0)+IF(A93=X59,AH59,0)+IF(A93=X60,AH60,0)+IF(A93=X61,AH61,0)+IF(A93=X62,AH62,0)+IF(A93=X63,AH63,0)+IF(A93=X64,AH64,0)+IF(A93=X65,AH65,0)+IF(A93=X66,AH66,0)+IF(A93=X67,AH67,0)</f>
        <v>0</v>
      </c>
      <c r="I93" s="43">
        <f>IF(B93=X6,AA6,0)+IF(B93=X7,AA7,0)+IF(B93=X8,AA8,0)+IF(B93=X9,AA9,0)+IF(B93=X10,AA10,0)+IF(B93=X11,AA11,0)+IF(B93=X12,AA12,0)+IF(B93=X13,AA13,0)+IF(B93=X14,AA14,0)+IF(B93=X15,AA15,0)+IF(B93=X16,AA16,0)+IF(B93=X17,AA17,0)+IF(B93=X18,AA18,0)+IF(B93=X19,AA19,0)+IF(B93=X20,AA20,0)+IF(B93=X21,AA21,0)+IF(B93=X22,AA22,0)+IF(B93=X23,AA23,0)+IF(B93=X24,AA24,0)+IF(B93=X25,AA25,0)+IF(B93=X27,AA27,0)+IF(B93=X28,AA28,0)+IF(B93=X29,AA29,0)+IF(B93=X30,AA30,0)+IF(B93=X31,AA31,0)+IF(B93=X32,AA32,0)+IF(B93=X33,AA33,0)+IF(B93=X34,AA34,0)+IF(B93=X35,AA35,0)+IF(B93=X36,AA36,0)+J93</f>
        <v>0</v>
      </c>
      <c r="J93" s="43">
        <f>IF(B93=X37,AA37,0)+IF(B93=X38,AA38,0)+IF(B93=X39,AA39,0)+IF(B93=X40,AA40,0)+IF(B93=X41,AA41,0)+IF(B93=X42,AA42,0)+IF(B93=X43,AA43,0)+IF(B93=X44,AA44,0)+IF(B93=X45,AA45,0)+IF(B93=X46,AA46,0)+IF(B93=X48,AA48,0)+IF(B93=X49,AA49,0)+IF(B93=X50,AA50,0)+IF(B93=X51,AA51,0)+IF(B93=X52,AA52,0)+IF(B93=X53,AA53,0)+IF(B93=X54,AA54,0)+IF(B93=X55,AA55,0)+IF(B93=X56,AA56,0)+IF(B93=X57,AA57,0)+IF(B93=X58,AA58,0)+IF(B93=X59,AA59,0)+IF(B93=X60,AA60,0)+IF(B93=X61,AA61,0)+IF(B93=X62,AA62,0)+IF(B93=X63,AA63,0)+IF(B93=X64,AA64,0)+IF(B93=X65,AA65,0)+IF(B93=X66,AA66,0)+IF(B93=X67,AA67,0)</f>
        <v>0</v>
      </c>
      <c r="K93" s="43">
        <f>IF(B93=X6,AC6,0)+IF(B93=X7,AC7,0)+IF(B93=X8,AC8,0)+IF(B93=X9,AC9,0)+IF(B93=X10,AC10,0)+IF(B93=X11,AC11,0)+IF(B93=X12,AC12,0)+IF(B93=X13,AC13,0)+IF(B93=X14,AC14,0)+IF(B93=X15,AC15,0)+IF(B93=X16,AC16,0)+IF(B93=X17,AC17,0)+IF(B93=X18,AC18,0)+IF(B93=X19,AC19,0)+IF(B93=X20,AC20,0)+IF(B93=X21,AC21,0)+IF(B93=X22,AC22,0)+IF(B93=X23,AC23,0)+IF(B93=X24,AC24,0)+IF(B93=X25,AC25,0)+IF(B93=X27,AC27,0)+IF(B93=X28,AC28,0)+IF(B93=X29,AC29,0)+IF(B93=X30,AC30,0)+IF(B93=X31,AC31,0)+IF(B93=X32,AC32,0)+IF(B93=X33,AC33,0)+IF(B93=X34,AC34,0)+IF(B93=X35,AC35,0)+IF(B93=X36,AC36,0)+L93</f>
        <v>0</v>
      </c>
      <c r="L93" s="43">
        <f>IF(B93=X37,AC37,0)+IF(B93=X38,AC38,0)+IF(B93=X39,AC39,0)+IF(B93=X40,AC40,0)+IF(B93=X41,AC41,0)+IF(B93=X42,AC42,0)+IF(B93=X43,AC43,0)+IF(B93=X44,AC44,0)+IF(B93=X45,AC45,0)+IF(B93=X46,AC46,0)+IF(B93=X48,AC48,0)+IF(B93=X49,AC49,0)+IF(B93=X50,AC50,0)+IF(B93=X51,AC51,0)+IF(B93=X52,AC52,0)+IF(B93=X53,AC53,0)+IF(B93=X54,AC54,0)+IF(B93=X55,AC55,0)+IF(B93=X56,AC56,0)+IF(B93=X57,AC57,0)+IF(B93=X58,AC58,0)+IF(B93=X59,AC59,0)+IF(B93=X60,AC60,0)+IF(B93=X61,AC61,0)+IF(B93=X62,AC62,0)+IF(B93=X63,AC63,0)+IF(B93=X64,AC64,0)+IF(B93=X65,AC65,0)+IF(B93=X66,AC66,0)+IF(B93=X67,AC67,0)</f>
        <v>0</v>
      </c>
      <c r="M93" s="43">
        <f>IF(B93=X6,AH6,0)+IF(B93=X7,AH7,0)+IF(B93=X8,AH8,0)+IF(B93=X9,AH9,0)+IF(B93=X10,AH10,0)+IF(B93=X11,AH11,0)+IF(B93=X12,AH12,0)+IF(B93=X13,AH13,0)+IF(B93=X14,AH14,0)+IF(B93=X15,AH15,0)+IF(B93=X16,AH16,0)+IF(B93=X17,AH17,0)+IF(B93=X18,AH18,0)+IF(B93=X19,AH19,0)+IF(B93=X20,AH20,0)+IF(B93=X21,AH21,0)+IF(B93=X22,AH22,0)+IF(B93=X23,AH23,0)+IF(B93=X24,AH24,0)+IF(B93=X25,AH25,0)+IF(B93=X27,AH27,0)+IF(B93=X28,AH28,0)+IF(B93=X29,AH29,0)+IF(B93=X30,AH30,0)+IF(B93=X31,AH31,0)+IF(B93=X32,AH32,0)+IF(B93=X33,AH33,0)+IF(B93=X34,AH34,0)+IF(B93=X35,AH35,0)+IF(B93=X36,AH36,0)+N93</f>
        <v>0</v>
      </c>
      <c r="N93" s="43">
        <f>IF(B93=X37,AH37,0)+IF(B93=X38,AH38,0)+IF(B93=X39,AH39,0)+IF(B93=X40,AH40,0)+IF(B93=X41,AH41,0)+IF(B93=X42,AH42,0)+IF(B93=X43,AH43,0)+IF(B93=X44,AH44,0)+IF(B93=X45,AH45,0)+IF(B93=X46,AH46,0)+IF(B93=X48,AH48,0)+IF(B93=X49,AH49,0)+IF(B93=X50,AH50,0)+IF(B93=X51,AH51,0)+IF(B93=X52,AH52,0)+IF(B93=X53,AH53,0)+IF(B93=X54,AH54,0)+IF(B93=X55,AH55,0)+IF(B93=X56,AH56,0)+IF(B93=X57,AH57,0)+IF(B93=X58,AH58,0)+IF(B93=X59,AH59,0)+IF(B93=X60,AH60,0)+IF(B93=X61,AH61,0)+IF(B93=X62,AH62,0)+IF(B93=X63,AH63,0)+IF(B93=X64,AH64,0)+IF(B93=X65,AH65,0)+IF(B93=X66,AH66,0)+IF(B93=X67,AH67,0)</f>
        <v>0</v>
      </c>
      <c r="O93" s="33">
        <f>[2]DB!O93</f>
        <v>5</v>
      </c>
      <c r="P93" s="33">
        <f>[2]DB!P93</f>
        <v>6</v>
      </c>
      <c r="Q93" s="33" t="str">
        <f>[2]DB!Q93</f>
        <v>Livpool</v>
      </c>
      <c r="R93" s="33" t="str">
        <f>[2]DB!R93</f>
        <v/>
      </c>
      <c r="S93" s="33" t="str">
        <f>[2]DB!T93</f>
        <v/>
      </c>
      <c r="T93" s="33" t="str">
        <f>[2]DB!V93</f>
        <v>Livpool</v>
      </c>
      <c r="U93" s="43" t="str">
        <f>IF(AND(C93=0,E93=0,I93=0,K93=0),IF(T93="",IF(G93=0,IF(A93=X6,AS6,0)+IF(A93=X7,AS7,0)+IF(A93=X8,AS8,0)+IF(A93=X9,AS9,0)+IF(A93=X10,AS10,0)+IF(A93=X11,AS11,0)+IF(A93=X12,AS12,0)+IF(A93=X13,AS13,0)+IF(A93=X14,AS14,0)+IF(A93=X15,AS15,0)+IF(A93=X16,AS16,0)+IF(A93=X17,AS17,0)+IF(A93=X18,AS18,0)+IF(A93=X19,AS19,0)+IF(A93=X20,AS20,0)+IF(A93=X21,AS21,0)+IF(A93=X22,AS22,0)+IF(A93=X23,AS23,0)+IF(A93=X24,AS24,0)+IF(A93=X25,AS25,0)+IF(A93=X27,AS27,0)+IF(A93=X28,AS28,0)+IF(A93=X29,AS29,0)+IF(A93=X30,AS30,0)+IF(A93=X31,AS31,0)+IF(A93=X32,AS32,0)+IF(A93=X33,AS33,0)+IF(A93=X34,AS34,0)+IF(A93=X35,AS35,0)+IF(A93=X36,AS36,0)+V93,0),""),"")</f>
        <v/>
      </c>
      <c r="V93" s="43" t="str">
        <f>IF(AND(C93=0,E93=0,I93=0,K93=0),IF(T93="",IF(G93=0,IF(A93=X37,AS37,0)+IF(A93=X38,AS38,0)+IF(A93=X39,AS39,0)+IF(A93=X40,AS40,0)+IF(A93=X41,AS41,0)+IF(A93=X42,AS42,0)+IF(A93=X43,AS43,0)+IF(A93=X44,AS44,0)+IF(A93=X45,AS45,0)+IF(A93=X46,AS46,0)+IF(A93=X48,AS48,0)+IF(A93=X49,AS49,0)+IF(A93=X50,AS50,0)+IF(A93=X51,AS51,0)+IF(A93=X52,AS52,0)+IF(A93=X53,AS53,0)+IF(A93=X54,AS54,0)+IF(A93=X55,AS55,0)+IF(A93=X56,AS56,0)+IF(A93=X57,AS57,0)+IF(A93=X58,AS58,0)+IF(A93=X59,AS59,0)+IF(A93=X60,AS60,0)+IF(A93=X61,AS61,0)+IF(A93=X62,AS62,0)+IF(A93=X63,AS63,0)+IF(A93=X64,AS64,0)+IF(A93=X65,AS65,0)+IF(A93=X66,AS66,0)+IF(A93=X67,AS67,0),0),""),"")</f>
        <v/>
      </c>
      <c r="W93" s="43" t="str">
        <f>IF(AND(C93=0,E93=0,I93=0,K93=0),IF(T93="",IF(M93=0,IF(B93=X6,AS6,0)+IF(B93=X7,AS7,0)+IF(B93=X8,AS8,0)+IF(B93=X9,AS9,0)+IF(B93=X10,AS10,0)+IF(B93=X11,AS11,0)+IF(B93=X12,AS12,0)+IF(B93=X13,AS13,0)+IF(B93=X14,AS14,0)+IF(B93=X15,AS15,0)+IF(B93=X16,AS16,0)+IF(B93=X17,AS17,0)+IF(B93=X18,AS18,0)+IF(B93=X19,AS19,0)+IF(B93=X20,AS20,0)+IF(B93=X21,AS21,0)+IF(B93=X22,AS22,0)+IF(B93=X23,AS23,0)+IF(B93=X24,AS24,0)+IF(B93=X25,AS25,0)+IF(B93=X27,AS27,0)+IF(B93=X28,AS28,0)+IF(B93=X29,AS29,0)+IF(B93=X30,AS30,0)+IF(B93=X31,AS31,0)+IF(B93=X32,AS32,0)+IF(B93=X33,AS33,0)+IF(B93=X34,AS34,0)+IF(B93=X35,AS35,0)+IF(B93=X36,AS36,0)+X93,0),""),"")</f>
        <v/>
      </c>
      <c r="X93" s="43" t="str">
        <f>IF(AND(C93=0,E93=0,I93=0,K93=0),IF(T93="",IF(M93=0,IF(B93=X37,AS37,0)+IF(B93=X38,AS38,0)+IF(B93=X39,AS39,0)+IF(B93=X40,AS40,0)+IF(B93=X41,AS41,0)+IF(B93=X42,AS42,0)+IF(B93=X43,AS43,0)+IF(B93=X44,AS44,0)+IF(B93=X45,AS45,0)+IF(B93=X46,AS46,0)+IF(B93=X48,AS48,0)+IF(B93=X49,AS49,0)+IF(B93=X50,AS50,0)+IF(B93=X51,AS51,0)+IF(B93=X52,AS52,0)+IF(B93=X53,AS53,0)+IF(B93=X54,AS54,0)+IF(B93=X55,AS55,0)+IF(B93=X56,AS56,0)+IF(B93=X57,AS57,0)+IF(B93=X58,AS58,0)+IF(B93=X59,AS59,0)+IF(B93=X60,AS60,0)+IF(B93=X61,AS61,0)+IF(B93=X62,AS62,0)+IF(B93=X63,AS63,0)+IF(B93=X64,AS64,0)+IF(B93=X65,AS65,0)+IF(B93=X66,AS66,0)+IF(B93=X67,AS67,0),0),""),"")</f>
        <v/>
      </c>
      <c r="Y93" s="44" t="str">
        <f t="shared" si="21"/>
        <v>Livpool</v>
      </c>
    </row>
    <row r="94" spans="1:25" x14ac:dyDescent="0.15">
      <c r="A94" s="43" t="str">
        <f>[2]DB!A94</f>
        <v>Benbo</v>
      </c>
      <c r="B94" s="43" t="str">
        <f>[2]DB!B94</f>
        <v>Agger</v>
      </c>
      <c r="C94" s="43">
        <f>IF(A94=X6,AA6,0)+IF(A94=X7,AA7,0)+IF(A94=X8,AA8,0)+IF(A94=X9,AA9,0)+IF(A94=X10,AA10,0)+IF(A94=X11,AA11,0)+IF(A94=X12,AA12,0)+IF(A94=X13,AA13,0)+IF(A94=X14,AA14,0)+IF(A94=X15,AA15,0)+IF(A94=X16,AA16,0)+IF(A94=X17,AA17,0)+IF(A94=X18,AA18,0)+IF(A94=X19,AA19,0)+IF(A94=X20,AA20,0)+IF(A94=X21,AA21,0)+IF(A94=X22,AA22,0)+IF(A94=X23,AA23,0)+IF(A94=X24,AA24,0)+IF(A94=X25,AA25,0)+IF(A94=X27,AA27,0)+IF(A94=X28,AA28,0)+IF(A94=X29,AA29,0)+IF(A94=X30,AA30,0)+IF(A94=X31,AA31,0)+IF(A94=X32,AA32,0)+IF(A94=X33,AA33,0)+IF(A94=X34,AA34,0)+IF(A94=X35,AA35,0)+IF(A94=X36,AA36,0)+D94</f>
        <v>0</v>
      </c>
      <c r="D94" s="43">
        <f>IF(A94=X37,AA37,0)+IF(A94=X38,AA38,0)+IF(A94=X39,AA39,0)+IF(A94=X40,AA40,0)+IF(A94=X41,AA41,0)+IF(A94=X42,AA42,0)+IF(A94=X43,AA43,0)+IF(A94=X44,AA44,0)+IF(A94=X45,AA45,0)+IF(A94=X46,AA46,0)+IF(A94=X48,AA48,0)+IF(A94=X49,AA49,0)+IF(A94=X50,AA50,0)+IF(A94=X51,AA51,0)+IF(A94=X52,AA52,0)+IF(A94=X53,AA53,0)+IF(A94=X54,AA54,0)+IF(A94=X55,AA55,0)+IF(A94=X56,AA56,0)+IF(A94=X57,AA57,0)+IF(A94=X58,AA58,0)+IF(A94=X59,AA59,0)+IF(A94=X60,AA60,0)+IF(A94=X61,AA61,0)+IF(A94=X62,AA62,0)+IF(A94=X63,AA63,0)+IF(A94=X64,AA64,0)+IF(A94=X65,AA65,0)+IF(A94=X66,AA66,0)+IF(A94=X67,AA67,0)</f>
        <v>0</v>
      </c>
      <c r="E94" s="43">
        <f>IF(A94=X6,AC6,0)+IF(A94=X7,AC7,0)+IF(A94=X8,AC8,0)+IF(A94=X9,AC9,0)+IF(A94=X10,AC10,0)+IF(A94=X11,AC11,0)+IF(A94=X12,AC12,0)+IF(A94=X13,AC13,0)+IF(A94=X14,AC14,0)+IF(A94=X15,AC15,0)+IF(A94=X16,AC16,0)+IF(A94=X17,AC17,0)+IF(A94=X18,AC18,0)+IF(A94=X19,AC19,0)+IF(A94=X20,AC20,0)+IF(A94=X21,AC21,0)+IF(A94=X22,AC22,0)+IF(A94=X23,AC23,0)+IF(A94=X24,AC24,0)+IF(A94=X25,AC25,0)+IF(A94=X27,AC27,0)+IF(A94=X28,AC28,0)+IF(A94=X29,AC29,0)+IF(A94=X30,AC30,0)+IF(A94=X31,AC31,0)+IF(A94=X32,AC32,0)+IF(A94=X33,AC33,0)+IF(A94=X34,AC34,0)+IF(A94=X35,AC35,0)+IF(A94=X36,AC36,0)+F94</f>
        <v>0</v>
      </c>
      <c r="F94" s="43">
        <f>IF(A94=X37,AC37,0)+IF(A94=X38,AC38,0)+IF(A94=X39,AC39,0)+IF(A94=X40,AC40,0)+IF(A94=X41,AC41,0)+IF(A94=X42,AC42,0)+IF(A94=X43,AC43,0)+IF(A94=X44,AC44,0)+IF(A94=X45,AC45,0)+IF(A94=X46,AC46,0)+IF(A94=X48,AC48,0)+IF(A94=X49,AC49,0)+IF(A94=X50,AC50,0)+IF(A94=X51,AC51,0)+IF(A94=X52,AC52,0)+IF(A94=X53,AC53,0)+IF(A94=X54,AC54,0)+IF(A94=X55,AC55,0)+IF(A94=X56,AC56,0)+IF(A94=X57,AC57,0)+IF(A94=X58,AC58,0)+IF(A94=X59,AC59,0)+IF(A94=X60,AC60,0)+IF(A94=X61,AC61,0)+IF(A94=X62,AC62,0)+IF(A94=X63,AC63,0)+IF(A94=X64,AC64,0)+IF(A94=X65,AC65,0)+IF(A94=X66,AC66,0)+IF(A94=X67,AC67,0)</f>
        <v>0</v>
      </c>
      <c r="G94" s="43">
        <f>IF(A94=X6,AH6,0)+IF(A94=X7,AH7,0)+IF(A94=X8,AH8,0)+IF(A94=X9,AH9,0)+IF(A94=X10,AH10,0)+IF(A94=X11,AH11,0)+IF(A94=X12,AH12,0)+IF(A94=X13,AH13,0)+IF(A94=X14,AH14,0)+IF(A94=X15,AH15,0)+IF(A94=X16,AH16,0)+IF(A94=X17,AH17,0)+IF(A94=X18,AH18,0)+IF(A94=X19,AH19,0)+IF(A94=X20,AH20,0)+IF(A94=X21,AH21,0)+IF(A94=X22,AH22,0)+IF(A94=X23,AH23,0)+IF(A94=X24,AH24,0)+IF(A94=X25,AH25,0)+IF(A94=X27,AH27,0)+IF(A94=X28,AH28,0)+IF(A94=X29,AH29,0)+IF(A94=X30,AH30,0)+IF(A94=X31,AH31,0)+IF(A94=X32,AH32,0)+IF(A94=X33,AH33,0)+IF(A94=X34,AH34,0)+IF(A94=X35,AH35,0)+IF(A94=X36,AH36,0)+H94</f>
        <v>0</v>
      </c>
      <c r="H94" s="43">
        <f>IF(A94=X37,AH37,0)+IF(A94=X38,AH38,0)+IF(A94=X39,AH39,0)+IF(A94=X40,AH40,0)+IF(A94=X41,AH41,0)+IF(A94=X42,AH42,0)+IF(A94=X43,AH43,0)+IF(A94=X44,AH44,0)+IF(A94=X45,AH45,0)+IF(A94=X46,AH46,0)+IF(A94=X48,AH48,0)+IF(A94=X49,AH49,0)+IF(A94=X50,AH50,0)+IF(A94=X51,AH51,0)+IF(A94=X52,AH52,0)+IF(A94=X53,AH53,0)+IF(A94=X54,AH54,0)+IF(A94=X55,AH55,0)+IF(A94=X56,AH56,0)+IF(A94=X57,AH57,0)+IF(A94=X58,AH58,0)+IF(A94=X59,AH59,0)+IF(A94=X60,AH60,0)+IF(A94=X61,AH61,0)+IF(A94=X62,AH62,0)+IF(A94=X63,AH63,0)+IF(A94=X64,AH64,0)+IF(A94=X65,AH65,0)+IF(A94=X66,AH66,0)+IF(A94=X67,AH67,0)</f>
        <v>0</v>
      </c>
      <c r="I94" s="43">
        <f>IF(B94=X6,AA6,0)+IF(B94=X7,AA7,0)+IF(B94=X8,AA8,0)+IF(B94=X9,AA9,0)+IF(B94=X10,AA10,0)+IF(B94=X11,AA11,0)+IF(B94=X12,AA12,0)+IF(B94=X13,AA13,0)+IF(B94=X14,AA14,0)+IF(B94=X15,AA15,0)+IF(B94=X16,AA16,0)+IF(B94=X17,AA17,0)+IF(B94=X18,AA18,0)+IF(B94=X19,AA19,0)+IF(B94=X20,AA20,0)+IF(B94=X21,AA21,0)+IF(B94=X22,AA22,0)+IF(B94=X23,AA23,0)+IF(B94=X24,AA24,0)+IF(B94=X25,AA25,0)+IF(B94=X27,AA27,0)+IF(B94=X28,AA28,0)+IF(B94=X29,AA29,0)+IF(B94=X30,AA30,0)+IF(B94=X31,AA31,0)+IF(B94=X32,AA32,0)+IF(B94=X33,AA33,0)+IF(B94=X34,AA34,0)+IF(B94=X35,AA35,0)+IF(B94=X36,AA36,0)+J94</f>
        <v>0</v>
      </c>
      <c r="J94" s="43">
        <f>IF(B94=X37,AA37,0)+IF(B94=X38,AA38,0)+IF(B94=X39,AA39,0)+IF(B94=X40,AA40,0)+IF(B94=X41,AA41,0)+IF(B94=X42,AA42,0)+IF(B94=X43,AA43,0)+IF(B94=X44,AA44,0)+IF(B94=X45,AA45,0)+IF(B94=X46,AA46,0)+IF(B94=X48,AA48,0)+IF(B94=X49,AA49,0)+IF(B94=X50,AA50,0)+IF(B94=X51,AA51,0)+IF(B94=X52,AA52,0)+IF(B94=X53,AA53,0)+IF(B94=X54,AA54,0)+IF(B94=X55,AA55,0)+IF(B94=X56,AA56,0)+IF(B94=X57,AA57,0)+IF(B94=X58,AA58,0)+IF(B94=X59,AA59,0)+IF(B94=X60,AA60,0)+IF(B94=X61,AA61,0)+IF(B94=X62,AA62,0)+IF(B94=X63,AA63,0)+IF(B94=X64,AA64,0)+IF(B94=X65,AA65,0)+IF(B94=X66,AA66,0)+IF(B94=X67,AA67,0)</f>
        <v>0</v>
      </c>
      <c r="K94" s="43">
        <f>IF(B94=X6,AC6,0)+IF(B94=X7,AC7,0)+IF(B94=X8,AC8,0)+IF(B94=X9,AC9,0)+IF(B94=X10,AC10,0)+IF(B94=X11,AC11,0)+IF(B94=X12,AC12,0)+IF(B94=X13,AC13,0)+IF(B94=X14,AC14,0)+IF(B94=X15,AC15,0)+IF(B94=X16,AC16,0)+IF(B94=X17,AC17,0)+IF(B94=X18,AC18,0)+IF(B94=X19,AC19,0)+IF(B94=X20,AC20,0)+IF(B94=X21,AC21,0)+IF(B94=X22,AC22,0)+IF(B94=X23,AC23,0)+IF(B94=X24,AC24,0)+IF(B94=X25,AC25,0)+IF(B94=X27,AC27,0)+IF(B94=X28,AC28,0)+IF(B94=X29,AC29,0)+IF(B94=X30,AC30,0)+IF(B94=X31,AC31,0)+IF(B94=X32,AC32,0)+IF(B94=X33,AC33,0)+IF(B94=X34,AC34,0)+IF(B94=X35,AC35,0)+IF(B94=X36,AC36,0)+L94</f>
        <v>0</v>
      </c>
      <c r="L94" s="43">
        <f>IF(B94=X37,AC37,0)+IF(B94=X38,AC38,0)+IF(B94=X39,AC39,0)+IF(B94=X40,AC40,0)+IF(B94=X41,AC41,0)+IF(B94=X42,AC42,0)+IF(B94=X43,AC43,0)+IF(B94=X44,AC44,0)+IF(B94=X45,AC45,0)+IF(B94=X46,AC46,0)+IF(B94=X48,AC48,0)+IF(B94=X49,AC49,0)+IF(B94=X50,AC50,0)+IF(B94=X51,AC51,0)+IF(B94=X52,AC52,0)+IF(B94=X53,AC53,0)+IF(B94=X54,AC54,0)+IF(B94=X55,AC55,0)+IF(B94=X56,AC56,0)+IF(B94=X57,AC57,0)+IF(B94=X58,AC58,0)+IF(B94=X59,AC59,0)+IF(B94=X60,AC60,0)+IF(B94=X61,AC61,0)+IF(B94=X62,AC62,0)+IF(B94=X63,AC63,0)+IF(B94=X64,AC64,0)+IF(B94=X65,AC65,0)+IF(B94=X66,AC66,0)+IF(B94=X67,AC67,0)</f>
        <v>0</v>
      </c>
      <c r="M94" s="43">
        <f>IF(B94=X6,AH6,0)+IF(B94=X7,AH7,0)+IF(B94=X8,AH8,0)+IF(B94=X9,AH9,0)+IF(B94=X10,AH10,0)+IF(B94=X11,AH11,0)+IF(B94=X12,AH12,0)+IF(B94=X13,AH13,0)+IF(B94=X14,AH14,0)+IF(B94=X15,AH15,0)+IF(B94=X16,AH16,0)+IF(B94=X17,AH17,0)+IF(B94=X18,AH18,0)+IF(B94=X19,AH19,0)+IF(B94=X20,AH20,0)+IF(B94=X21,AH21,0)+IF(B94=X22,AH22,0)+IF(B94=X23,AH23,0)+IF(B94=X24,AH24,0)+IF(B94=X25,AH25,0)+IF(B94=X27,AH27,0)+IF(B94=X28,AH28,0)+IF(B94=X29,AH29,0)+IF(B94=X30,AH30,0)+IF(B94=X31,AH31,0)+IF(B94=X32,AH32,0)+IF(B94=X33,AH33,0)+IF(B94=X34,AH34,0)+IF(B94=X35,AH35,0)+IF(B94=X36,AH36,0)+N94</f>
        <v>0</v>
      </c>
      <c r="N94" s="43">
        <f>IF(B94=X37,AH37,0)+IF(B94=X38,AH38,0)+IF(B94=X39,AH39,0)+IF(B94=X40,AH40,0)+IF(B94=X41,AH41,0)+IF(B94=X42,AH42,0)+IF(B94=X43,AH43,0)+IF(B94=X44,AH44,0)+IF(B94=X45,AH45,0)+IF(B94=X46,AH46,0)+IF(B94=X48,AH48,0)+IF(B94=X49,AH49,0)+IF(B94=X50,AH50,0)+IF(B94=X51,AH51,0)+IF(B94=X52,AH52,0)+IF(B94=X53,AH53,0)+IF(B94=X54,AH54,0)+IF(B94=X55,AH55,0)+IF(B94=X56,AH56,0)+IF(B94=X57,AH57,0)+IF(B94=X58,AH58,0)+IF(B94=X59,AH59,0)+IF(B94=X60,AH60,0)+IF(B94=X61,AH61,0)+IF(B94=X62,AH62,0)+IF(B94=X63,AH63,0)+IF(B94=X64,AH64,0)+IF(B94=X65,AH65,0)+IF(B94=X66,AH66,0)+IF(B94=X67,AH67,0)</f>
        <v>0</v>
      </c>
      <c r="O94" s="33">
        <f>[2]DB!O94</f>
        <v>6</v>
      </c>
      <c r="P94" s="33">
        <f>[2]DB!P94</f>
        <v>7</v>
      </c>
      <c r="Q94" s="33" t="str">
        <f>[2]DB!Q94</f>
        <v>Agger</v>
      </c>
      <c r="R94" s="33" t="str">
        <f>[2]DB!R94</f>
        <v/>
      </c>
      <c r="S94" s="33" t="str">
        <f>[2]DB!T94</f>
        <v/>
      </c>
      <c r="T94" s="33" t="str">
        <f>[2]DB!V94</f>
        <v>Agger</v>
      </c>
      <c r="U94" s="43" t="str">
        <f>IF(AND(C94=0,E94=0,I94=0,K94=0),IF(T94="",IF(G94=0,IF(A94=X6,AS6,0)+IF(A94=X7,AS7,0)+IF(A94=X8,AS8,0)+IF(A94=X9,AS9,0)+IF(A94=X10,AS10,0)+IF(A94=X11,AS11,0)+IF(A94=X12,AS12,0)+IF(A94=X13,AS13,0)+IF(A94=X14,AS14,0)+IF(A94=X15,AS15,0)+IF(A94=X16,AS16,0)+IF(A94=X17,AS17,0)+IF(A94=X18,AS18,0)+IF(A94=X19,AS19,0)+IF(A94=X20,AS20,0)+IF(A94=X21,AS21,0)+IF(A94=X22,AS22,0)+IF(A94=X23,AS23,0)+IF(A94=X24,AS24,0)+IF(A94=X25,AS25,0)+IF(A94=X27,AS27,0)+IF(A94=X28,AS28,0)+IF(A94=X29,AS29,0)+IF(A94=X30,AS30,0)+IF(A94=X31,AS31,0)+IF(A94=X32,AS32,0)+IF(A94=X33,AS33,0)+IF(A94=X34,AS34,0)+IF(A94=X35,AS35,0)+IF(A94=X36,AS36,0)+V94,0),""),"")</f>
        <v/>
      </c>
      <c r="V94" s="43" t="str">
        <f>IF(AND(C94=0,E94=0,I94=0,K94=0),IF(T94="",IF(G94=0,IF(A94=X37,AS37,0)+IF(A94=X38,AS38,0)+IF(A94=X39,AS39,0)+IF(A94=X40,AS40,0)+IF(A94=X41,AS41,0)+IF(A94=X42,AS42,0)+IF(A94=X43,AS43,0)+IF(A94=X44,AS44,0)+IF(A94=X45,AS45,0)+IF(A94=X46,AS46,0)+IF(A94=X48,AS48,0)+IF(A94=X49,AS49,0)+IF(A94=X50,AS50,0)+IF(A94=X51,AS51,0)+IF(A94=X52,AS52,0)+IF(A94=X53,AS53,0)+IF(A94=X54,AS54,0)+IF(A94=X55,AS55,0)+IF(A94=X56,AS56,0)+IF(A94=X57,AS57,0)+IF(A94=X58,AS58,0)+IF(A94=X59,AS59,0)+IF(A94=X60,AS60,0)+IF(A94=X61,AS61,0)+IF(A94=X62,AS62,0)+IF(A94=X63,AS63,0)+IF(A94=X64,AS64,0)+IF(A94=X65,AS65,0)+IF(A94=X66,AS66,0)+IF(A94=X67,AS67,0),0),""),"")</f>
        <v/>
      </c>
      <c r="W94" s="43" t="str">
        <f>IF(AND(C94=0,E94=0,I94=0,K94=0),IF(T94="",IF(M94=0,IF(B94=X6,AS6,0)+IF(B94=X7,AS7,0)+IF(B94=X8,AS8,0)+IF(B94=X9,AS9,0)+IF(B94=X10,AS10,0)+IF(B94=X11,AS11,0)+IF(B94=X12,AS12,0)+IF(B94=X13,AS13,0)+IF(B94=X14,AS14,0)+IF(B94=X15,AS15,0)+IF(B94=X16,AS16,0)+IF(B94=X17,AS17,0)+IF(B94=X18,AS18,0)+IF(B94=X19,AS19,0)+IF(B94=X20,AS20,0)+IF(B94=X21,AS21,0)+IF(B94=X22,AS22,0)+IF(B94=X23,AS23,0)+IF(B94=X24,AS24,0)+IF(B94=X25,AS25,0)+IF(B94=X27,AS27,0)+IF(B94=X28,AS28,0)+IF(B94=X29,AS29,0)+IF(B94=X30,AS30,0)+IF(B94=X31,AS31,0)+IF(B94=X32,AS32,0)+IF(B94=X33,AS33,0)+IF(B94=X34,AS34,0)+IF(B94=X35,AS35,0)+IF(B94=X36,AS36,0)+X94,0),""),"")</f>
        <v/>
      </c>
      <c r="X94" s="43" t="str">
        <f>IF(AND(C94=0,E94=0,I94=0,K94=0),IF(T94="",IF(M94=0,IF(B94=X37,AS37,0)+IF(B94=X38,AS38,0)+IF(B94=X39,AS39,0)+IF(B94=X40,AS40,0)+IF(B94=X41,AS41,0)+IF(B94=X42,AS42,0)+IF(B94=X43,AS43,0)+IF(B94=X44,AS44,0)+IF(B94=X45,AS45,0)+IF(B94=X46,AS46,0)+IF(B94=X48,AS48,0)+IF(B94=X49,AS49,0)+IF(B94=X50,AS50,0)+IF(B94=X51,AS51,0)+IF(B94=X52,AS52,0)+IF(B94=X53,AS53,0)+IF(B94=X54,AS54,0)+IF(B94=X55,AS55,0)+IF(B94=X56,AS56,0)+IF(B94=X57,AS57,0)+IF(B94=X58,AS58,0)+IF(B94=X59,AS59,0)+IF(B94=X60,AS60,0)+IF(B94=X61,AS61,0)+IF(B94=X62,AS62,0)+IF(B94=X63,AS63,0)+IF(B94=X64,AS64,0)+IF(B94=X65,AS65,0)+IF(B94=X66,AS66,0)+IF(B94=X67,AS67,0),0),""),"")</f>
        <v/>
      </c>
      <c r="Y94" s="44" t="str">
        <f t="shared" si="21"/>
        <v>Agger</v>
      </c>
    </row>
    <row r="95" spans="1:25" x14ac:dyDescent="0.15">
      <c r="A95" s="43" t="str">
        <f>[2]DB!A95</f>
        <v>Frydkær</v>
      </c>
      <c r="B95" s="43" t="str">
        <f>[2]DB!B95</f>
        <v>MFP</v>
      </c>
      <c r="C95" s="43">
        <f>IF(A95=X6,AA6,0)+IF(A95=X7,AA7,0)+IF(A95=X8,AA8,0)+IF(A95=X9,AA9,0)+IF(A95=X10,AA10,0)+IF(A95=X11,AA11,0)+IF(A95=X12,AA12,0)+IF(A95=X13,AA13,0)+IF(A95=X14,AA14,0)+IF(A95=X15,AA15,0)+IF(A95=X16,AA16,0)+IF(A95=X17,AA17,0)+IF(A95=X18,AA18,0)+IF(A95=X19,AA19,0)+IF(A95=X20,AA20,0)+IF(A95=X21,AA21,0)+IF(A95=X22,AA22,0)+IF(A95=X23,AA23,0)+IF(A95=X24,AA24,0)+IF(A95=X25,AA25,0)+IF(A95=X27,AA27,0)+IF(A95=X28,AA28,0)+IF(A95=X29,AA29,0)+IF(A95=X30,AA30,0)+IF(A95=X31,AA31,0)+IF(A95=X32,AA32,0)+IF(A95=X33,AA33,0)+IF(A95=X34,AA34,0)+IF(A95=X35,AA35,0)+IF(A95=X36,AA36,0)+D95</f>
        <v>0</v>
      </c>
      <c r="D95" s="43">
        <f>IF(A95=X37,AA37,0)+IF(A95=X38,AA38,0)+IF(A95=X39,AA39,0)+IF(A95=X40,AA40,0)+IF(A95=X41,AA41,0)+IF(A95=X42,AA42,0)+IF(A95=X43,AA43,0)+IF(A95=X44,AA44,0)+IF(A95=X45,AA45,0)+IF(A95=X46,AA46,0)+IF(A95=X48,AA48,0)+IF(A95=X49,AA49,0)+IF(A95=X50,AA50,0)+IF(A95=X51,AA51,0)+IF(A95=X52,AA52,0)+IF(A95=X53,AA53,0)+IF(A95=X54,AA54,0)+IF(A95=X55,AA55,0)+IF(A95=X56,AA56,0)+IF(A95=X57,AA57,0)+IF(A95=X58,AA58,0)+IF(A95=X59,AA59,0)+IF(A95=X60,AA60,0)+IF(A95=X61,AA61,0)+IF(A95=X62,AA62,0)+IF(A95=X63,AA63,0)+IF(A95=X64,AA64,0)+IF(A95=X65,AA65,0)+IF(A95=X66,AA66,0)+IF(A95=X67,AA67,0)</f>
        <v>0</v>
      </c>
      <c r="E95" s="43">
        <f>IF(A95=X6,AC6,0)+IF(A95=X7,AC7,0)+IF(A95=X8,AC8,0)+IF(A95=X9,AC9,0)+IF(A95=X10,AC10,0)+IF(A95=X11,AC11,0)+IF(A95=X12,AC12,0)+IF(A95=X13,AC13,0)+IF(A95=X14,AC14,0)+IF(A95=X15,AC15,0)+IF(A95=X16,AC16,0)+IF(A95=X17,AC17,0)+IF(A95=X18,AC18,0)+IF(A95=X19,AC19,0)+IF(A95=X20,AC20,0)+IF(A95=X21,AC21,0)+IF(A95=X22,AC22,0)+IF(A95=X23,AC23,0)+IF(A95=X24,AC24,0)+IF(A95=X25,AC25,0)+IF(A95=X27,AC27,0)+IF(A95=X28,AC28,0)+IF(A95=X29,AC29,0)+IF(A95=X30,AC30,0)+IF(A95=X31,AC31,0)+IF(A95=X32,AC32,0)+IF(A95=X33,AC33,0)+IF(A95=X34,AC34,0)+IF(A95=X35,AC35,0)+IF(A95=X36,AC36,0)+F95</f>
        <v>0</v>
      </c>
      <c r="F95" s="43">
        <f>IF(A95=X37,AC37,0)+IF(A95=X38,AC38,0)+IF(A95=X39,AC39,0)+IF(A95=X40,AC40,0)+IF(A95=X41,AC41,0)+IF(A95=X42,AC42,0)+IF(A95=X43,AC43,0)+IF(A95=X44,AC44,0)+IF(A95=X45,AC45,0)+IF(A95=X46,AC46,0)+IF(A95=X48,AC48,0)+IF(A95=X49,AC49,0)+IF(A95=X50,AC50,0)+IF(A95=X51,AC51,0)+IF(A95=X52,AC52,0)+IF(A95=X53,AC53,0)+IF(A95=X54,AC54,0)+IF(A95=X55,AC55,0)+IF(A95=X56,AC56,0)+IF(A95=X57,AC57,0)+IF(A95=X58,AC58,0)+IF(A95=X59,AC59,0)+IF(A95=X60,AC60,0)+IF(A95=X61,AC61,0)+IF(A95=X62,AC62,0)+IF(A95=X63,AC63,0)+IF(A95=X64,AC64,0)+IF(A95=X65,AC65,0)+IF(A95=X66,AC66,0)+IF(A95=X67,AC67,0)</f>
        <v>0</v>
      </c>
      <c r="G95" s="43">
        <f>IF(A95=X6,AH6,0)+IF(A95=X7,AH7,0)+IF(A95=X8,AH8,0)+IF(A95=X9,AH9,0)+IF(A95=X10,AH10,0)+IF(A95=X11,AH11,0)+IF(A95=X12,AH12,0)+IF(A95=X13,AH13,0)+IF(A95=X14,AH14,0)+IF(A95=X15,AH15,0)+IF(A95=X16,AH16,0)+IF(A95=X17,AH17,0)+IF(A95=X18,AH18,0)+IF(A95=X19,AH19,0)+IF(A95=X20,AH20,0)+IF(A95=X21,AH21,0)+IF(A95=X22,AH22,0)+IF(A95=X23,AH23,0)+IF(A95=X24,AH24,0)+IF(A95=X25,AH25,0)+IF(A95=X27,AH27,0)+IF(A95=X28,AH28,0)+IF(A95=X29,AH29,0)+IF(A95=X30,AH30,0)+IF(A95=X31,AH31,0)+IF(A95=X32,AH32,0)+IF(A95=X33,AH33,0)+IF(A95=X34,AH34,0)+IF(A95=X35,AH35,0)+IF(A95=X36,AH36,0)+H95</f>
        <v>0</v>
      </c>
      <c r="H95" s="43">
        <f>IF(A95=X37,AH37,0)+IF(A95=X38,AH38,0)+IF(A95=X39,AH39,0)+IF(A95=X40,AH40,0)+IF(A95=X41,AH41,0)+IF(A95=X42,AH42,0)+IF(A95=X43,AH43,0)+IF(A95=X44,AH44,0)+IF(A95=X45,AH45,0)+IF(A95=X46,AH46,0)+IF(A95=X48,AH48,0)+IF(A95=X49,AH49,0)+IF(A95=X50,AH50,0)+IF(A95=X51,AH51,0)+IF(A95=X52,AH52,0)+IF(A95=X53,AH53,0)+IF(A95=X54,AH54,0)+IF(A95=X55,AH55,0)+IF(A95=X56,AH56,0)+IF(A95=X57,AH57,0)+IF(A95=X58,AH58,0)+IF(A95=X59,AH59,0)+IF(A95=X60,AH60,0)+IF(A95=X61,AH61,0)+IF(A95=X62,AH62,0)+IF(A95=X63,AH63,0)+IF(A95=X64,AH64,0)+IF(A95=X65,AH65,0)+IF(A95=X66,AH66,0)+IF(A95=X67,AH67,0)</f>
        <v>0</v>
      </c>
      <c r="I95" s="43">
        <f>IF(B95=X6,AA6,0)+IF(B95=X7,AA7,0)+IF(B95=X8,AA8,0)+IF(B95=X9,AA9,0)+IF(B95=X10,AA10,0)+IF(B95=X11,AA11,0)+IF(B95=X12,AA12,0)+IF(B95=X13,AA13,0)+IF(B95=X14,AA14,0)+IF(B95=X15,AA15,0)+IF(B95=X16,AA16,0)+IF(B95=X17,AA17,0)+IF(B95=X18,AA18,0)+IF(B95=X19,AA19,0)+IF(B95=X20,AA20,0)+IF(B95=X21,AA21,0)+IF(B95=X22,AA22,0)+IF(B95=X23,AA23,0)+IF(B95=X24,AA24,0)+IF(B95=X25,AA25,0)+IF(B95=X27,AA27,0)+IF(B95=X28,AA28,0)+IF(B95=X29,AA29,0)+IF(B95=X30,AA30,0)+IF(B95=X31,AA31,0)+IF(B95=X32,AA32,0)+IF(B95=X33,AA33,0)+IF(B95=X34,AA34,0)+IF(B95=X35,AA35,0)+IF(B95=X36,AA36,0)+J95</f>
        <v>0</v>
      </c>
      <c r="J95" s="43">
        <f>IF(B95=X37,AA37,0)+IF(B95=X38,AA38,0)+IF(B95=X39,AA39,0)+IF(B95=X40,AA40,0)+IF(B95=X41,AA41,0)+IF(B95=X42,AA42,0)+IF(B95=X43,AA43,0)+IF(B95=X44,AA44,0)+IF(B95=X45,AA45,0)+IF(B95=X46,AA46,0)+IF(B95=X48,AA48,0)+IF(B95=X49,AA49,0)+IF(B95=X50,AA50,0)+IF(B95=X51,AA51,0)+IF(B95=X52,AA52,0)+IF(B95=X53,AA53,0)+IF(B95=X54,AA54,0)+IF(B95=X55,AA55,0)+IF(B95=X56,AA56,0)+IF(B95=X57,AA57,0)+IF(B95=X58,AA58,0)+IF(B95=X59,AA59,0)+IF(B95=X60,AA60,0)+IF(B95=X61,AA61,0)+IF(B95=X62,AA62,0)+IF(B95=X63,AA63,0)+IF(B95=X64,AA64,0)+IF(B95=X65,AA65,0)+IF(B95=X66,AA66,0)+IF(B95=X67,AA67,0)</f>
        <v>0</v>
      </c>
      <c r="K95" s="43">
        <f>IF(B95=X6,AC6,0)+IF(B95=X7,AC7,0)+IF(B95=X8,AC8,0)+IF(B95=X9,AC9,0)+IF(B95=X10,AC10,0)+IF(B95=X11,AC11,0)+IF(B95=X12,AC12,0)+IF(B95=X13,AC13,0)+IF(B95=X14,AC14,0)+IF(B95=X15,AC15,0)+IF(B95=X16,AC16,0)+IF(B95=X17,AC17,0)+IF(B95=X18,AC18,0)+IF(B95=X19,AC19,0)+IF(B95=X20,AC20,0)+IF(B95=X21,AC21,0)+IF(B95=X22,AC22,0)+IF(B95=X23,AC23,0)+IF(B95=X24,AC24,0)+IF(B95=X25,AC25,0)+IF(B95=X27,AC27,0)+IF(B95=X28,AC28,0)+IF(B95=X29,AC29,0)+IF(B95=X30,AC30,0)+IF(B95=X31,AC31,0)+IF(B95=X32,AC32,0)+IF(B95=X33,AC33,0)+IF(B95=X34,AC34,0)+IF(B95=X35,AC35,0)+IF(B95=X36,AC36,0)+L95</f>
        <v>0</v>
      </c>
      <c r="L95" s="43">
        <f>IF(B95=X37,AC37,0)+IF(B95=X38,AC38,0)+IF(B95=X39,AC39,0)+IF(B95=X40,AC40,0)+IF(B95=X41,AC41,0)+IF(B95=X42,AC42,0)+IF(B95=X43,AC43,0)+IF(B95=X44,AC44,0)+IF(B95=X45,AC45,0)+IF(B95=X46,AC46,0)+IF(B95=X48,AC48,0)+IF(B95=X49,AC49,0)+IF(B95=X50,AC50,0)+IF(B95=X51,AC51,0)+IF(B95=X52,AC52,0)+IF(B95=X53,AC53,0)+IF(B95=X54,AC54,0)+IF(B95=X55,AC55,0)+IF(B95=X56,AC56,0)+IF(B95=X57,AC57,0)+IF(B95=X58,AC58,0)+IF(B95=X59,AC59,0)+IF(B95=X60,AC60,0)+IF(B95=X61,AC61,0)+IF(B95=X62,AC62,0)+IF(B95=X63,AC63,0)+IF(B95=X64,AC64,0)+IF(B95=X65,AC65,0)+IF(B95=X66,AC66,0)+IF(B95=X67,AC67,0)</f>
        <v>0</v>
      </c>
      <c r="M95" s="43">
        <f>IF(B95=X6,AH6,0)+IF(B95=X7,AH7,0)+IF(B95=X8,AH8,0)+IF(B95=X9,AH9,0)+IF(B95=X10,AH10,0)+IF(B95=X11,AH11,0)+IF(B95=X12,AH12,0)+IF(B95=X13,AH13,0)+IF(B95=X14,AH14,0)+IF(B95=X15,AH15,0)+IF(B95=X16,AH16,0)+IF(B95=X17,AH17,0)+IF(B95=X18,AH18,0)+IF(B95=X19,AH19,0)+IF(B95=X20,AH20,0)+IF(B95=X21,AH21,0)+IF(B95=X22,AH22,0)+IF(B95=X23,AH23,0)+IF(B95=X24,AH24,0)+IF(B95=X25,AH25,0)+IF(B95=X27,AH27,0)+IF(B95=X28,AH28,0)+IF(B95=X29,AH29,0)+IF(B95=X30,AH30,0)+IF(B95=X31,AH31,0)+IF(B95=X32,AH32,0)+IF(B95=X33,AH33,0)+IF(B95=X34,AH34,0)+IF(B95=X35,AH35,0)+IF(B95=X36,AH36,0)+N95</f>
        <v>0</v>
      </c>
      <c r="N95" s="43">
        <f>IF(B95=X37,AH37,0)+IF(B95=X38,AH38,0)+IF(B95=X39,AH39,0)+IF(B95=X40,AH40,0)+IF(B95=X41,AH41,0)+IF(B95=X42,AH42,0)+IF(B95=X43,AH43,0)+IF(B95=X44,AH44,0)+IF(B95=X45,AH45,0)+IF(B95=X46,AH46,0)+IF(B95=X48,AH48,0)+IF(B95=X49,AH49,0)+IF(B95=X50,AH50,0)+IF(B95=X51,AH51,0)+IF(B95=X52,AH52,0)+IF(B95=X53,AH53,0)+IF(B95=X54,AH54,0)+IF(B95=X55,AH55,0)+IF(B95=X56,AH56,0)+IF(B95=X57,AH57,0)+IF(B95=X58,AH58,0)+IF(B95=X59,AH59,0)+IF(B95=X60,AH60,0)+IF(B95=X61,AH61,0)+IF(B95=X62,AH62,0)+IF(B95=X63,AH63,0)+IF(B95=X64,AH64,0)+IF(B95=X65,AH65,0)+IF(B95=X66,AH66,0)+IF(B95=X67,AH67,0)</f>
        <v>0</v>
      </c>
      <c r="O95" s="33">
        <f>[2]DB!O95</f>
        <v>8</v>
      </c>
      <c r="P95" s="33">
        <f>[2]DB!P95</f>
        <v>6</v>
      </c>
      <c r="Q95" s="33" t="str">
        <f>[2]DB!Q95</f>
        <v>Frydkær</v>
      </c>
      <c r="R95" s="33" t="str">
        <f>[2]DB!R95</f>
        <v/>
      </c>
      <c r="S95" s="33" t="str">
        <f>[2]DB!T95</f>
        <v/>
      </c>
      <c r="T95" s="33" t="str">
        <f>[2]DB!V95</f>
        <v>Frydkær</v>
      </c>
      <c r="U95" s="43" t="str">
        <f>IF(AND(C95=0,E95=0,I95=0,K95=0),IF(T95="",IF(G95=0,IF(A95=X6,AS6,0)+IF(A95=X7,AS7,0)+IF(A95=X8,AS8,0)+IF(A95=X9,AS9,0)+IF(A95=X10,AS10,0)+IF(A95=X11,AS11,0)+IF(A95=X12,AS12,0)+IF(A95=X13,AS13,0)+IF(A95=X14,AS14,0)+IF(A95=X15,AS15,0)+IF(A95=X16,AS16,0)+IF(A95=X17,AS17,0)+IF(A95=X18,AS18,0)+IF(A95=X19,AS19,0)+IF(A95=X20,AS20,0)+IF(A95=X21,AS21,0)+IF(A95=X22,AS22,0)+IF(A95=X23,AS23,0)+IF(A95=X24,AS24,0)+IF(A95=X25,AS25,0)+IF(A95=X27,AS27,0)+IF(A95=X28,AS28,0)+IF(A95=X29,AS29,0)+IF(A95=X30,AS30,0)+IF(A95=X31,AS31,0)+IF(A95=X32,AS32,0)+IF(A95=X33,AS33,0)+IF(A95=X34,AS34,0)+IF(A95=X35,AS35,0)+IF(A95=X36,AS36,0)+V95,0),""),"")</f>
        <v/>
      </c>
      <c r="V95" s="43" t="str">
        <f>IF(AND(C95=0,E95=0,I95=0,K95=0),IF(T95="",IF(G95=0,IF(A95=X37,AS37,0)+IF(A95=X38,AS38,0)+IF(A95=X39,AS39,0)+IF(A95=X40,AS40,0)+IF(A95=X41,AS41,0)+IF(A95=X42,AS42,0)+IF(A95=X43,AS43,0)+IF(A95=X44,AS44,0)+IF(A95=X45,AS45,0)+IF(A95=X46,AS46,0)+IF(A95=X48,AS48,0)+IF(A95=X49,AS49,0)+IF(A95=X50,AS50,0)+IF(A95=X51,AS51,0)+IF(A95=X52,AS52,0)+IF(A95=X53,AS53,0)+IF(A95=X54,AS54,0)+IF(A95=X55,AS55,0)+IF(A95=X56,AS56,0)+IF(A95=X57,AS57,0)+IF(A95=X58,AS58,0)+IF(A95=X59,AS59,0)+IF(A95=X60,AS60,0)+IF(A95=X61,AS61,0)+IF(A95=X62,AS62,0)+IF(A95=X63,AS63,0)+IF(A95=X64,AS64,0)+IF(A95=X65,AS65,0)+IF(A95=X66,AS66,0)+IF(A95=X67,AS67,0),0),""),"")</f>
        <v/>
      </c>
      <c r="W95" s="43" t="str">
        <f>IF(AND(C95=0,E95=0,I95=0,K95=0),IF(T95="",IF(M95=0,IF(B95=X6,AS6,0)+IF(B95=X7,AS7,0)+IF(B95=X8,AS8,0)+IF(B95=X9,AS9,0)+IF(B95=X10,AS10,0)+IF(B95=X11,AS11,0)+IF(B95=X12,AS12,0)+IF(B95=X13,AS13,0)+IF(B95=X14,AS14,0)+IF(B95=X15,AS15,0)+IF(B95=X16,AS16,0)+IF(B95=X17,AS17,0)+IF(B95=X18,AS18,0)+IF(B95=X19,AS19,0)+IF(B95=X20,AS20,0)+IF(B95=X21,AS21,0)+IF(B95=X22,AS22,0)+IF(B95=X23,AS23,0)+IF(B95=X24,AS24,0)+IF(B95=X25,AS25,0)+IF(B95=X27,AS27,0)+IF(B95=X28,AS28,0)+IF(B95=X29,AS29,0)+IF(B95=X30,AS30,0)+IF(B95=X31,AS31,0)+IF(B95=X32,AS32,0)+IF(B95=X33,AS33,0)+IF(B95=X34,AS34,0)+IF(B95=X35,AS35,0)+IF(B95=X36,AS36,0)+X95,0),""),"")</f>
        <v/>
      </c>
      <c r="X95" s="43" t="str">
        <f>IF(AND(C95=0,E95=0,I95=0,K95=0),IF(T95="",IF(M95=0,IF(B95=X37,AS37,0)+IF(B95=X38,AS38,0)+IF(B95=X39,AS39,0)+IF(B95=X40,AS40,0)+IF(B95=X41,AS41,0)+IF(B95=X42,AS42,0)+IF(B95=X43,AS43,0)+IF(B95=X44,AS44,0)+IF(B95=X45,AS45,0)+IF(B95=X46,AS46,0)+IF(B95=X48,AS48,0)+IF(B95=X49,AS49,0)+IF(B95=X50,AS50,0)+IF(B95=X51,AS51,0)+IF(B95=X52,AS52,0)+IF(B95=X53,AS53,0)+IF(B95=X54,AS54,0)+IF(B95=X55,AS55,0)+IF(B95=X56,AS56,0)+IF(B95=X57,AS57,0)+IF(B95=X58,AS58,0)+IF(B95=X59,AS59,0)+IF(B95=X60,AS60,0)+IF(B95=X61,AS61,0)+IF(B95=X62,AS62,0)+IF(B95=X63,AS63,0)+IF(B95=X64,AS64,0)+IF(B95=X65,AS65,0)+IF(B95=X66,AS66,0)+IF(B95=X67,AS67,0),0),""),"")</f>
        <v/>
      </c>
      <c r="Y95" s="44" t="str">
        <f t="shared" si="21"/>
        <v>Frydkær</v>
      </c>
    </row>
    <row r="96" spans="1:25" x14ac:dyDescent="0.15">
      <c r="A96" s="43" t="str">
        <f>[2]DB!A96</f>
        <v>Culopip</v>
      </c>
      <c r="B96" s="43" t="str">
        <f>[2]DB!B96</f>
        <v>Fox</v>
      </c>
      <c r="C96" s="43">
        <f>IF(A96=X6,AA6,0)+IF(A96=X7,AA7,0)+IF(A96=X8,AA8,0)+IF(A96=X9,AA9,0)+IF(A96=X10,AA10,0)+IF(A96=X11,AA11,0)+IF(A96=X12,AA12,0)+IF(A96=X13,AA13,0)+IF(A96=X14,AA14,0)+IF(A96=X15,AA15,0)+IF(A96=X16,AA16,0)+IF(A96=X17,AA17,0)+IF(A96=X18,AA18,0)+IF(A96=X19,AA19,0)+IF(A96=X20,AA20,0)+IF(A96=X21,AA21,0)+IF(A96=X22,AA22,0)+IF(A96=X23,AA23,0)+IF(A96=X24,AA24,0)+IF(A96=X25,AA25,0)+IF(A96=X27,AA27,0)+IF(A96=X28,AA28,0)+IF(A96=X29,AA29,0)+IF(A96=X30,AA30,0)+IF(A96=X31,AA31,0)+IF(A96=X32,AA32,0)+IF(A96=X33,AA33,0)+IF(A96=X34,AA34,0)+IF(A96=X35,AA35,0)+IF(A96=X36,AA36,0)+D96</f>
        <v>0</v>
      </c>
      <c r="D96" s="43">
        <f>IF(A96=X37,AA37,0)+IF(A96=X38,AA38,0)+IF(A96=X39,AA39,0)+IF(A96=X40,AA40,0)+IF(A96=X41,AA41,0)+IF(A96=X42,AA42,0)+IF(A96=X43,AA43,0)+IF(A96=X44,AA44,0)+IF(A96=X45,AA45,0)+IF(A96=X46,AA46,0)+IF(A96=X48,AA48,0)+IF(A96=X49,AA49,0)+IF(A96=X50,AA50,0)+IF(A96=X51,AA51,0)+IF(A96=X52,AA52,0)+IF(A96=X53,AA53,0)+IF(A96=X54,AA54,0)+IF(A96=X55,AA55,0)+IF(A96=X56,AA56,0)+IF(A96=X57,AA57,0)+IF(A96=X58,AA58,0)+IF(A96=X59,AA59,0)+IF(A96=X60,AA60,0)+IF(A96=X61,AA61,0)+IF(A96=X62,AA62,0)+IF(A96=X63,AA63,0)+IF(A96=X64,AA64,0)+IF(A96=X65,AA65,0)+IF(A96=X66,AA66,0)+IF(A96=X67,AA67,0)</f>
        <v>0</v>
      </c>
      <c r="E96" s="43">
        <f>IF(A96=X6,AC6,0)+IF(A96=X7,AC7,0)+IF(A96=X8,AC8,0)+IF(A96=X9,AC9,0)+IF(A96=X10,AC10,0)+IF(A96=X11,AC11,0)+IF(A96=X12,AC12,0)+IF(A96=X13,AC13,0)+IF(A96=X14,AC14,0)+IF(A96=X15,AC15,0)+IF(A96=X16,AC16,0)+IF(A96=X17,AC17,0)+IF(A96=X18,AC18,0)+IF(A96=X19,AC19,0)+IF(A96=X20,AC20,0)+IF(A96=X21,AC21,0)+IF(A96=X22,AC22,0)+IF(A96=X23,AC23,0)+IF(A96=X24,AC24,0)+IF(A96=X25,AC25,0)+IF(A96=X27,AC27,0)+IF(A96=X28,AC28,0)+IF(A96=X29,AC29,0)+IF(A96=X30,AC30,0)+IF(A96=X31,AC31,0)+IF(A96=X32,AC32,0)+IF(A96=X33,AC33,0)+IF(A96=X34,AC34,0)+IF(A96=X35,AC35,0)+IF(A96=X36,AC36,0)+F96</f>
        <v>0</v>
      </c>
      <c r="F96" s="43">
        <f>IF(A96=X37,AC37,0)+IF(A96=X38,AC38,0)+IF(A96=X39,AC39,0)+IF(A96=X40,AC40,0)+IF(A96=X41,AC41,0)+IF(A96=X42,AC42,0)+IF(A96=X43,AC43,0)+IF(A96=X44,AC44,0)+IF(A96=X45,AC45,0)+IF(A96=X46,AC46,0)+IF(A96=X48,AC48,0)+IF(A96=X49,AC49,0)+IF(A96=X50,AC50,0)+IF(A96=X51,AC51,0)+IF(A96=X52,AC52,0)+IF(A96=X53,AC53,0)+IF(A96=X54,AC54,0)+IF(A96=X55,AC55,0)+IF(A96=X56,AC56,0)+IF(A96=X57,AC57,0)+IF(A96=X58,AC58,0)+IF(A96=X59,AC59,0)+IF(A96=X60,AC60,0)+IF(A96=X61,AC61,0)+IF(A96=X62,AC62,0)+IF(A96=X63,AC63,0)+IF(A96=X64,AC64,0)+IF(A96=X65,AC65,0)+IF(A96=X66,AC66,0)+IF(A96=X67,AC67,0)</f>
        <v>0</v>
      </c>
      <c r="G96" s="43">
        <f>IF(A96=X6,AH6,0)+IF(A96=X7,AH7,0)+IF(A96=X8,AH8,0)+IF(A96=X9,AH9,0)+IF(A96=X10,AH10,0)+IF(A96=X11,AH11,0)+IF(A96=X12,AH12,0)+IF(A96=X13,AH13,0)+IF(A96=X14,AH14,0)+IF(A96=X15,AH15,0)+IF(A96=X16,AH16,0)+IF(A96=X17,AH17,0)+IF(A96=X18,AH18,0)+IF(A96=X19,AH19,0)+IF(A96=X20,AH20,0)+IF(A96=X21,AH21,0)+IF(A96=X22,AH22,0)+IF(A96=X23,AH23,0)+IF(A96=X24,AH24,0)+IF(A96=X25,AH25,0)+IF(A96=X27,AH27,0)+IF(A96=X28,AH28,0)+IF(A96=X29,AH29,0)+IF(A96=X30,AH30,0)+IF(A96=X31,AH31,0)+IF(A96=X32,AH32,0)+IF(A96=X33,AH33,0)+IF(A96=X34,AH34,0)+IF(A96=X35,AH35,0)+IF(A96=X36,AH36,0)+H96</f>
        <v>0</v>
      </c>
      <c r="H96" s="43">
        <f>IF(A96=X37,AH37,0)+IF(A96=X38,AH38,0)+IF(A96=X39,AH39,0)+IF(A96=X40,AH40,0)+IF(A96=X41,AH41,0)+IF(A96=X42,AH42,0)+IF(A96=X43,AH43,0)+IF(A96=X44,AH44,0)+IF(A96=X45,AH45,0)+IF(A96=X46,AH46,0)+IF(A96=X48,AH48,0)+IF(A96=X49,AH49,0)+IF(A96=X50,AH50,0)+IF(A96=X51,AH51,0)+IF(A96=X52,AH52,0)+IF(A96=X53,AH53,0)+IF(A96=X54,AH54,0)+IF(A96=X55,AH55,0)+IF(A96=X56,AH56,0)+IF(A96=X57,AH57,0)+IF(A96=X58,AH58,0)+IF(A96=X59,AH59,0)+IF(A96=X60,AH60,0)+IF(A96=X61,AH61,0)+IF(A96=X62,AH62,0)+IF(A96=X63,AH63,0)+IF(A96=X64,AH64,0)+IF(A96=X65,AH65,0)+IF(A96=X66,AH66,0)+IF(A96=X67,AH67,0)</f>
        <v>0</v>
      </c>
      <c r="I96" s="43">
        <f>IF(B96=X6,AA6,0)+IF(B96=X7,AA7,0)+IF(B96=X8,AA8,0)+IF(B96=X9,AA9,0)+IF(B96=X10,AA10,0)+IF(B96=X11,AA11,0)+IF(B96=X12,AA12,0)+IF(B96=X13,AA13,0)+IF(B96=X14,AA14,0)+IF(B96=X15,AA15,0)+IF(B96=X16,AA16,0)+IF(B96=X17,AA17,0)+IF(B96=X18,AA18,0)+IF(B96=X19,AA19,0)+IF(B96=X20,AA20,0)+IF(B96=X21,AA21,0)+IF(B96=X22,AA22,0)+IF(B96=X23,AA23,0)+IF(B96=X24,AA24,0)+IF(B96=X25,AA25,0)+IF(B96=X27,AA27,0)+IF(B96=X28,AA28,0)+IF(B96=X29,AA29,0)+IF(B96=X30,AA30,0)+IF(B96=X31,AA31,0)+IF(B96=X32,AA32,0)+IF(B96=X33,AA33,0)+IF(B96=X34,AA34,0)+IF(B96=X35,AA35,0)+IF(B96=X36,AA36,0)+J96</f>
        <v>0</v>
      </c>
      <c r="J96" s="43">
        <f>IF(B96=X37,AA37,0)+IF(B96=X38,AA38,0)+IF(B96=X39,AA39,0)+IF(B96=X40,AA40,0)+IF(B96=X41,AA41,0)+IF(B96=X42,AA42,0)+IF(B96=X43,AA43,0)+IF(B96=X44,AA44,0)+IF(B96=X45,AA45,0)+IF(B96=X46,AA46,0)+IF(B96=X48,AA48,0)+IF(B96=X49,AA49,0)+IF(B96=X50,AA50,0)+IF(B96=X51,AA51,0)+IF(B96=X52,AA52,0)+IF(B96=X53,AA53,0)+IF(B96=X54,AA54,0)+IF(B96=X55,AA55,0)+IF(B96=X56,AA56,0)+IF(B96=X57,AA57,0)+IF(B96=X58,AA58,0)+IF(B96=X59,AA59,0)+IF(B96=X60,AA60,0)+IF(B96=X61,AA61,0)+IF(B96=X62,AA62,0)+IF(B96=X63,AA63,0)+IF(B96=X64,AA64,0)+IF(B96=X65,AA65,0)+IF(B96=X66,AA66,0)+IF(B96=X67,AA67,0)</f>
        <v>0</v>
      </c>
      <c r="K96" s="43">
        <f>IF(B96=X6,AC6,0)+IF(B96=X7,AC7,0)+IF(B96=X8,AC8,0)+IF(B96=X9,AC9,0)+IF(B96=X10,AC10,0)+IF(B96=X11,AC11,0)+IF(B96=X12,AC12,0)+IF(B96=X13,AC13,0)+IF(B96=X14,AC14,0)+IF(B96=X15,AC15,0)+IF(B96=X16,AC16,0)+IF(B96=X17,AC17,0)+IF(B96=X18,AC18,0)+IF(B96=X19,AC19,0)+IF(B96=X20,AC20,0)+IF(B96=X21,AC21,0)+IF(B96=X22,AC22,0)+IF(B96=X23,AC23,0)+IF(B96=X24,AC24,0)+IF(B96=X25,AC25,0)+IF(B96=X27,AC27,0)+IF(B96=X28,AC28,0)+IF(B96=X29,AC29,0)+IF(B96=X30,AC30,0)+IF(B96=X31,AC31,0)+IF(B96=X32,AC32,0)+IF(B96=X33,AC33,0)+IF(B96=X34,AC34,0)+IF(B96=X35,AC35,0)+IF(B96=X36,AC36,0)+L96</f>
        <v>0</v>
      </c>
      <c r="L96" s="43">
        <f>IF(B96=X37,AC37,0)+IF(B96=X38,AC38,0)+IF(B96=X39,AC39,0)+IF(B96=X40,AC40,0)+IF(B96=X41,AC41,0)+IF(B96=X42,AC42,0)+IF(B96=X43,AC43,0)+IF(B96=X44,AC44,0)+IF(B96=X45,AC45,0)+IF(B96=X46,AC46,0)+IF(B96=X48,AC48,0)+IF(B96=X49,AC49,0)+IF(B96=X50,AC50,0)+IF(B96=X51,AC51,0)+IF(B96=X52,AC52,0)+IF(B96=X53,AC53,0)+IF(B96=X54,AC54,0)+IF(B96=X55,AC55,0)+IF(B96=X56,AC56,0)+IF(B96=X57,AC57,0)+IF(B96=X58,AC58,0)+IF(B96=X59,AC59,0)+IF(B96=X60,AC60,0)+IF(B96=X61,AC61,0)+IF(B96=X62,AC62,0)+IF(B96=X63,AC63,0)+IF(B96=X64,AC64,0)+IF(B96=X65,AC65,0)+IF(B96=X66,AC66,0)+IF(B96=X67,AC67,0)</f>
        <v>0</v>
      </c>
      <c r="M96" s="43">
        <f>IF(B96=X6,AH6,0)+IF(B96=X7,AH7,0)+IF(B96=X8,AH8,0)+IF(B96=X9,AH9,0)+IF(B96=X10,AH10,0)+IF(B96=X11,AH11,0)+IF(B96=X12,AH12,0)+IF(B96=X13,AH13,0)+IF(B96=X14,AH14,0)+IF(B96=X15,AH15,0)+IF(B96=X16,AH16,0)+IF(B96=X17,AH17,0)+IF(B96=X18,AH18,0)+IF(B96=X19,AH19,0)+IF(B96=X20,AH20,0)+IF(B96=X21,AH21,0)+IF(B96=X22,AH22,0)+IF(B96=X23,AH23,0)+IF(B96=X24,AH24,0)+IF(B96=X25,AH25,0)+IF(B96=X27,AH27,0)+IF(B96=X28,AH28,0)+IF(B96=X29,AH29,0)+IF(B96=X30,AH30,0)+IF(B96=X31,AH31,0)+IF(B96=X32,AH32,0)+IF(B96=X33,AH33,0)+IF(B96=X34,AH34,0)+IF(B96=X35,AH35,0)+IF(B96=X36,AH36,0)+N96</f>
        <v>0</v>
      </c>
      <c r="N96" s="43">
        <f>IF(B96=X37,AH37,0)+IF(B96=X38,AH38,0)+IF(B96=X39,AH39,0)+IF(B96=X40,AH40,0)+IF(B96=X41,AH41,0)+IF(B96=X42,AH42,0)+IF(B96=X43,AH43,0)+IF(B96=X44,AH44,0)+IF(B96=X45,AH45,0)+IF(B96=X46,AH46,0)+IF(B96=X48,AH48,0)+IF(B96=X49,AH49,0)+IF(B96=X50,AH50,0)+IF(B96=X51,AH51,0)+IF(B96=X52,AH52,0)+IF(B96=X53,AH53,0)+IF(B96=X54,AH54,0)+IF(B96=X55,AH55,0)+IF(B96=X56,AH56,0)+IF(B96=X57,AH57,0)+IF(B96=X58,AH58,0)+IF(B96=X59,AH59,0)+IF(B96=X60,AH60,0)+IF(B96=X61,AH61,0)+IF(B96=X62,AH62,0)+IF(B96=X63,AH63,0)+IF(B96=X64,AH64,0)+IF(B96=X65,AH65,0)+IF(B96=X66,AH66,0)+IF(B96=X67,AH67,0)</f>
        <v>0</v>
      </c>
      <c r="O96" s="33">
        <f>[2]DB!O96</f>
        <v>8</v>
      </c>
      <c r="P96" s="33">
        <f>[2]DB!P96</f>
        <v>6</v>
      </c>
      <c r="Q96" s="33" t="str">
        <f>[2]DB!Q96</f>
        <v>Culopip</v>
      </c>
      <c r="R96" s="33" t="str">
        <f>[2]DB!R96</f>
        <v/>
      </c>
      <c r="S96" s="33" t="str">
        <f>[2]DB!T96</f>
        <v/>
      </c>
      <c r="T96" s="33" t="str">
        <f>[2]DB!V96</f>
        <v>Culopip</v>
      </c>
      <c r="U96" s="43" t="str">
        <f>IF(AND(C96=0,E96=0,I96=0,K96=0),IF(T96="",IF(G96=0,IF(A96=X6,AS6,0)+IF(A96=X7,AS7,0)+IF(A96=X8,AS8,0)+IF(A96=X9,AS9,0)+IF(A96=X10,AS10,0)+IF(A96=X11,AS11,0)+IF(A96=X12,AS12,0)+IF(A96=X13,AS13,0)+IF(A96=X14,AS14,0)+IF(A96=X15,AS15,0)+IF(A96=X16,AS16,0)+IF(A96=X17,AS17,0)+IF(A96=X18,AS18,0)+IF(A96=X19,AS19,0)+IF(A96=X20,AS20,0)+IF(A96=X21,AS21,0)+IF(A96=X22,AS22,0)+IF(A96=X23,AS23,0)+IF(A96=X24,AS24,0)+IF(A96=X25,AS25,0)+IF(A96=X27,AS27,0)+IF(A96=X28,AS28,0)+IF(A96=X29,AS29,0)+IF(A96=X30,AS30,0)+IF(A96=X31,AS31,0)+IF(A96=X32,AS32,0)+IF(A96=X33,AS33,0)+IF(A96=X34,AS34,0)+IF(A96=X35,AS35,0)+IF(A96=X36,AS36,0)+V96,0),""),"")</f>
        <v/>
      </c>
      <c r="V96" s="43" t="str">
        <f>IF(AND(C96=0,E96=0,I96=0,K96=0),IF(T96="",IF(G96=0,IF(A96=X37,AS37,0)+IF(A96=X38,AS38,0)+IF(A96=X39,AS39,0)+IF(A96=X40,AS40,0)+IF(A96=X41,AS41,0)+IF(A96=X42,AS42,0)+IF(A96=X43,AS43,0)+IF(A96=X44,AS44,0)+IF(A96=X45,AS45,0)+IF(A96=X46,AS46,0)+IF(A96=X48,AS48,0)+IF(A96=X49,AS49,0)+IF(A96=X50,AS50,0)+IF(A96=X51,AS51,0)+IF(A96=X52,AS52,0)+IF(A96=X53,AS53,0)+IF(A96=X54,AS54,0)+IF(A96=X55,AS55,0)+IF(A96=X56,AS56,0)+IF(A96=X57,AS57,0)+IF(A96=X58,AS58,0)+IF(A96=X59,AS59,0)+IF(A96=X60,AS60,0)+IF(A96=X61,AS61,0)+IF(A96=X62,AS62,0)+IF(A96=X63,AS63,0)+IF(A96=X64,AS64,0)+IF(A96=X65,AS65,0)+IF(A96=X66,AS66,0)+IF(A96=X67,AS67,0),0),""),"")</f>
        <v/>
      </c>
      <c r="W96" s="43" t="str">
        <f>IF(AND(C96=0,E96=0,I96=0,K96=0),IF(T96="",IF(M96=0,IF(B96=X6,AS6,0)+IF(B96=X7,AS7,0)+IF(B96=X8,AS8,0)+IF(B96=X9,AS9,0)+IF(B96=X10,AS10,0)+IF(B96=X11,AS11,0)+IF(B96=X12,AS12,0)+IF(B96=X13,AS13,0)+IF(B96=X14,AS14,0)+IF(B96=X15,AS15,0)+IF(B96=X16,AS16,0)+IF(B96=X17,AS17,0)+IF(B96=X18,AS18,0)+IF(B96=X19,AS19,0)+IF(B96=X20,AS20,0)+IF(B96=X21,AS21,0)+IF(B96=X22,AS22,0)+IF(B96=X23,AS23,0)+IF(B96=X24,AS24,0)+IF(B96=X25,AS25,0)+IF(B96=X27,AS27,0)+IF(B96=X28,AS28,0)+IF(B96=X29,AS29,0)+IF(B96=X30,AS30,0)+IF(B96=X31,AS31,0)+IF(B96=X32,AS32,0)+IF(B96=X33,AS33,0)+IF(B96=X34,AS34,0)+IF(B96=X35,AS35,0)+IF(B96=X36,AS36,0)+X96,0),""),"")</f>
        <v/>
      </c>
      <c r="X96" s="43" t="str">
        <f>IF(AND(C96=0,E96=0,I96=0,K96=0),IF(T96="",IF(M96=0,IF(B96=X37,AS37,0)+IF(B96=X38,AS38,0)+IF(B96=X39,AS39,0)+IF(B96=X40,AS40,0)+IF(B96=X41,AS41,0)+IF(B96=X42,AS42,0)+IF(B96=X43,AS43,0)+IF(B96=X44,AS44,0)+IF(B96=X45,AS45,0)+IF(B96=X46,AS46,0)+IF(B96=X48,AS48,0)+IF(B96=X49,AS49,0)+IF(B96=X50,AS50,0)+IF(B96=X51,AS51,0)+IF(B96=X52,AS52,0)+IF(B96=X53,AS53,0)+IF(B96=X54,AS54,0)+IF(B96=X55,AS55,0)+IF(B96=X56,AS56,0)+IF(B96=X57,AS57,0)+IF(B96=X58,AS58,0)+IF(B96=X59,AS59,0)+IF(B96=X60,AS60,0)+IF(B96=X61,AS61,0)+IF(B96=X62,AS62,0)+IF(B96=X63,AS63,0)+IF(B96=X64,AS64,0)+IF(B96=X65,AS65,0)+IF(B96=X66,AS66,0)+IF(B96=X67,AS67,0),0),""),"")</f>
        <v/>
      </c>
      <c r="Y96" s="44" t="str">
        <f t="shared" si="21"/>
        <v>Culopip</v>
      </c>
    </row>
    <row r="97" spans="1:25" x14ac:dyDescent="0.15">
      <c r="A97" s="43" t="str">
        <f>[2]DB!A97</f>
        <v>Idskov</v>
      </c>
      <c r="B97" s="43" t="str">
        <f>[2]DB!B97</f>
        <v>Hede</v>
      </c>
      <c r="C97" s="43">
        <f>IF(A97=X6,AA6,0)+IF(A97=X7,AA7,0)+IF(A97=X8,AA8,0)+IF(A97=X9,AA9,0)+IF(A97=X10,AA10,0)+IF(A97=X11,AA11,0)+IF(A97=X12,AA12,0)+IF(A97=X13,AA13,0)+IF(A97=X14,AA14,0)+IF(A97=X15,AA15,0)+IF(A97=X16,AA16,0)+IF(A97=X17,AA17,0)+IF(A97=X18,AA18,0)+IF(A97=X19,AA19,0)+IF(A97=X20,AA20,0)+IF(A97=X21,AA21,0)+IF(A97=X22,AA22,0)+IF(A97=X23,AA23,0)+IF(A97=X24,AA24,0)+IF(A97=X25,AA25,0)+IF(A97=X27,AA27,0)+IF(A97=X28,AA28,0)+IF(A97=X29,AA29,0)+IF(A97=X30,AA30,0)+IF(A97=X31,AA31,0)+IF(A97=X32,AA32,0)+IF(A97=X33,AA33,0)+IF(A97=X34,AA34,0)+IF(A97=X35,AA35,0)+IF(A97=X36,AA36,0)+D97</f>
        <v>0</v>
      </c>
      <c r="D97" s="43">
        <f>IF(A97=X37,AA37,0)+IF(A97=X38,AA38,0)+IF(A97=X39,AA39,0)+IF(A97=X40,AA40,0)+IF(A97=X41,AA41,0)+IF(A97=X42,AA42,0)+IF(A97=X43,AA43,0)+IF(A97=X44,AA44,0)+IF(A97=X45,AA45,0)+IF(A97=X46,AA46,0)+IF(A97=X48,AA48,0)+IF(A97=X49,AA49,0)+IF(A97=X50,AA50,0)+IF(A97=X51,AA51,0)+IF(A97=X52,AA52,0)+IF(A97=X53,AA53,0)+IF(A97=X54,AA54,0)+IF(A97=X55,AA55,0)+IF(A97=X56,AA56,0)+IF(A97=X57,AA57,0)+IF(A97=X58,AA58,0)+IF(A97=X59,AA59,0)+IF(A97=X60,AA60,0)+IF(A97=X61,AA61,0)+IF(A97=X62,AA62,0)+IF(A97=X63,AA63,0)+IF(A97=X64,AA64,0)+IF(A97=X65,AA65,0)+IF(A97=X66,AA66,0)+IF(A97=X67,AA67,0)</f>
        <v>0</v>
      </c>
      <c r="E97" s="43">
        <f>IF(A97=X6,AC6,0)+IF(A97=X7,AC7,0)+IF(A97=X8,AC8,0)+IF(A97=X9,AC9,0)+IF(A97=X10,AC10,0)+IF(A97=X11,AC11,0)+IF(A97=X12,AC12,0)+IF(A97=X13,AC13,0)+IF(A97=X14,AC14,0)+IF(A97=X15,AC15,0)+IF(A97=X16,AC16,0)+IF(A97=X17,AC17,0)+IF(A97=X18,AC18,0)+IF(A97=X19,AC19,0)+IF(A97=X20,AC20,0)+IF(A97=X21,AC21,0)+IF(A97=X22,AC22,0)+IF(A97=X23,AC23,0)+IF(A97=X24,AC24,0)+IF(A97=X25,AC25,0)+IF(A97=X27,AC27,0)+IF(A97=X28,AC28,0)+IF(A97=X29,AC29,0)+IF(A97=X30,AC30,0)+IF(A97=X31,AC31,0)+IF(A97=X32,AC32,0)+IF(A97=X33,AC33,0)+IF(A97=X34,AC34,0)+IF(A97=X35,AC35,0)+IF(A97=X36,AC36,0)+F97</f>
        <v>0</v>
      </c>
      <c r="F97" s="43">
        <f>IF(A97=X37,AC37,0)+IF(A97=X38,AC38,0)+IF(A97=X39,AC39,0)+IF(A97=X40,AC40,0)+IF(A97=X41,AC41,0)+IF(A97=X42,AC42,0)+IF(A97=X43,AC43,0)+IF(A97=X44,AC44,0)+IF(A97=X45,AC45,0)+IF(A97=X46,AC46,0)+IF(A97=X48,AC48,0)+IF(A97=X49,AC49,0)+IF(A97=X50,AC50,0)+IF(A97=X51,AC51,0)+IF(A97=X52,AC52,0)+IF(A97=X53,AC53,0)+IF(A97=X54,AC54,0)+IF(A97=X55,AC55,0)+IF(A97=X56,AC56,0)+IF(A97=X57,AC57,0)+IF(A97=X58,AC58,0)+IF(A97=X59,AC59,0)+IF(A97=X60,AC60,0)+IF(A97=X61,AC61,0)+IF(A97=X62,AC62,0)+IF(A97=X63,AC63,0)+IF(A97=X64,AC64,0)+IF(A97=X65,AC65,0)+IF(A97=X66,AC66,0)+IF(A97=X67,AC67,0)</f>
        <v>0</v>
      </c>
      <c r="G97" s="43">
        <f>IF(A97=X6,AH6,0)+IF(A97=X7,AH7,0)+IF(A97=X8,AH8,0)+IF(A97=X9,AH9,0)+IF(A97=X10,AH10,0)+IF(A97=X11,AH11,0)+IF(A97=X12,AH12,0)+IF(A97=X13,AH13,0)+IF(A97=X14,AH14,0)+IF(A97=X15,AH15,0)+IF(A97=X16,AH16,0)+IF(A97=X17,AH17,0)+IF(A97=X18,AH18,0)+IF(A97=X19,AH19,0)+IF(A97=X20,AH20,0)+IF(A97=X21,AH21,0)+IF(A97=X22,AH22,0)+IF(A97=X23,AH23,0)+IF(A97=X24,AH24,0)+IF(A97=X25,AH25,0)+IF(A97=X27,AH27,0)+IF(A97=X28,AH28,0)+IF(A97=X29,AH29,0)+IF(A97=X30,AH30,0)+IF(A97=X31,AH31,0)+IF(A97=X32,AH32,0)+IF(A97=X33,AH33,0)+IF(A97=X34,AH34,0)+IF(A97=X35,AH35,0)+IF(A97=X36,AH36,0)+H97</f>
        <v>0</v>
      </c>
      <c r="H97" s="43">
        <f>IF(A97=X37,AH37,0)+IF(A97=X38,AH38,0)+IF(A97=X39,AH39,0)+IF(A97=X40,AH40,0)+IF(A97=X41,AH41,0)+IF(A97=X42,AH42,0)+IF(A97=X43,AH43,0)+IF(A97=X44,AH44,0)+IF(A97=X45,AH45,0)+IF(A97=X46,AH46,0)+IF(A97=X48,AH48,0)+IF(A97=X49,AH49,0)+IF(A97=X50,AH50,0)+IF(A97=X51,AH51,0)+IF(A97=X52,AH52,0)+IF(A97=X53,AH53,0)+IF(A97=X54,AH54,0)+IF(A97=X55,AH55,0)+IF(A97=X56,AH56,0)+IF(A97=X57,AH57,0)+IF(A97=X58,AH58,0)+IF(A97=X59,AH59,0)+IF(A97=X60,AH60,0)+IF(A97=X61,AH61,0)+IF(A97=X62,AH62,0)+IF(A97=X63,AH63,0)+IF(A97=X64,AH64,0)+IF(A97=X65,AH65,0)+IF(A97=X66,AH66,0)+IF(A97=X67,AH67,0)</f>
        <v>0</v>
      </c>
      <c r="I97" s="43">
        <f>IF(B97=X6,AA6,0)+IF(B97=X7,AA7,0)+IF(B97=X8,AA8,0)+IF(B97=X9,AA9,0)+IF(B97=X10,AA10,0)+IF(B97=X11,AA11,0)+IF(B97=X12,AA12,0)+IF(B97=X13,AA13,0)+IF(B97=X14,AA14,0)+IF(B97=X15,AA15,0)+IF(B97=X16,AA16,0)+IF(B97=X17,AA17,0)+IF(B97=X18,AA18,0)+IF(B97=X19,AA19,0)+IF(B97=X20,AA20,0)+IF(B97=X21,AA21,0)+IF(B97=X22,AA22,0)+IF(B97=X23,AA23,0)+IF(B97=X24,AA24,0)+IF(B97=X25,AA25,0)+IF(B97=X27,AA27,0)+IF(B97=X28,AA28,0)+IF(B97=X29,AA29,0)+IF(B97=X30,AA30,0)+IF(B97=X31,AA31,0)+IF(B97=X32,AA32,0)+IF(B97=X33,AA33,0)+IF(B97=X34,AA34,0)+IF(B97=X35,AA35,0)+IF(B97=X36,AA36,0)+J97</f>
        <v>0</v>
      </c>
      <c r="J97" s="43">
        <f>IF(B97=X37,AA37,0)+IF(B97=X38,AA38,0)+IF(B97=X39,AA39,0)+IF(B97=X40,AA40,0)+IF(B97=X41,AA41,0)+IF(B97=X42,AA42,0)+IF(B97=X43,AA43,0)+IF(B97=X44,AA44,0)+IF(B97=X45,AA45,0)+IF(B97=X46,AA46,0)+IF(B97=X48,AA48,0)+IF(B97=X49,AA49,0)+IF(B97=X50,AA50,0)+IF(B97=X51,AA51,0)+IF(B97=X52,AA52,0)+IF(B97=X53,AA53,0)+IF(B97=X54,AA54,0)+IF(B97=X55,AA55,0)+IF(B97=X56,AA56,0)+IF(B97=X57,AA57,0)+IF(B97=X58,AA58,0)+IF(B97=X59,AA59,0)+IF(B97=X60,AA60,0)+IF(B97=X61,AA61,0)+IF(B97=X62,AA62,0)+IF(B97=X63,AA63,0)+IF(B97=X64,AA64,0)+IF(B97=X65,AA65,0)+IF(B97=X66,AA66,0)+IF(B97=X67,AA67,0)</f>
        <v>0</v>
      </c>
      <c r="K97" s="43">
        <f>IF(B97=X6,AC6,0)+IF(B97=X7,AC7,0)+IF(B97=X8,AC8,0)+IF(B97=X9,AC9,0)+IF(B97=X10,AC10,0)+IF(B97=X11,AC11,0)+IF(B97=X12,AC12,0)+IF(B97=X13,AC13,0)+IF(B97=X14,AC14,0)+IF(B97=X15,AC15,0)+IF(B97=X16,AC16,0)+IF(B97=X17,AC17,0)+IF(B97=X18,AC18,0)+IF(B97=X19,AC19,0)+IF(B97=X20,AC20,0)+IF(B97=X21,AC21,0)+IF(B97=X22,AC22,0)+IF(B97=X23,AC23,0)+IF(B97=X24,AC24,0)+IF(B97=X25,AC25,0)+IF(B97=X27,AC27,0)+IF(B97=X28,AC28,0)+IF(B97=X29,AC29,0)+IF(B97=X30,AC30,0)+IF(B97=X31,AC31,0)+IF(B97=X32,AC32,0)+IF(B97=X33,AC33,0)+IF(B97=X34,AC34,0)+IF(B97=X35,AC35,0)+IF(B97=X36,AC36,0)+L97</f>
        <v>0</v>
      </c>
      <c r="L97" s="43">
        <f>IF(B97=X37,AC37,0)+IF(B97=X38,AC38,0)+IF(B97=X39,AC39,0)+IF(B97=X40,AC40,0)+IF(B97=X41,AC41,0)+IF(B97=X42,AC42,0)+IF(B97=X43,AC43,0)+IF(B97=X44,AC44,0)+IF(B97=X45,AC45,0)+IF(B97=X46,AC46,0)+IF(B97=X48,AC48,0)+IF(B97=X49,AC49,0)+IF(B97=X50,AC50,0)+IF(B97=X51,AC51,0)+IF(B97=X52,AC52,0)+IF(B97=X53,AC53,0)+IF(B97=X54,AC54,0)+IF(B97=X55,AC55,0)+IF(B97=X56,AC56,0)+IF(B97=X57,AC57,0)+IF(B97=X58,AC58,0)+IF(B97=X59,AC59,0)+IF(B97=X60,AC60,0)+IF(B97=X61,AC61,0)+IF(B97=X62,AC62,0)+IF(B97=X63,AC63,0)+IF(B97=X64,AC64,0)+IF(B97=X65,AC65,0)+IF(B97=X66,AC66,0)+IF(B97=X67,AC67,0)</f>
        <v>0</v>
      </c>
      <c r="M97" s="43">
        <f>IF(B97=X6,AH6,0)+IF(B97=X7,AH7,0)+IF(B97=X8,AH8,0)+IF(B97=X9,AH9,0)+IF(B97=X10,AH10,0)+IF(B97=X11,AH11,0)+IF(B97=X12,AH12,0)+IF(B97=X13,AH13,0)+IF(B97=X14,AH14,0)+IF(B97=X15,AH15,0)+IF(B97=X16,AH16,0)+IF(B97=X17,AH17,0)+IF(B97=X18,AH18,0)+IF(B97=X19,AH19,0)+IF(B97=X20,AH20,0)+IF(B97=X21,AH21,0)+IF(B97=X22,AH22,0)+IF(B97=X23,AH23,0)+IF(B97=X24,AH24,0)+IF(B97=X25,AH25,0)+IF(B97=X27,AH27,0)+IF(B97=X28,AH28,0)+IF(B97=X29,AH29,0)+IF(B97=X30,AH30,0)+IF(B97=X31,AH31,0)+IF(B97=X32,AH32,0)+IF(B97=X33,AH33,0)+IF(B97=X34,AH34,0)+IF(B97=X35,AH35,0)+IF(B97=X36,AH36,0)+N97</f>
        <v>0</v>
      </c>
      <c r="N97" s="43">
        <f>IF(B97=X37,AH37,0)+IF(B97=X38,AH38,0)+IF(B97=X39,AH39,0)+IF(B97=X40,AH40,0)+IF(B97=X41,AH41,0)+IF(B97=X42,AH42,0)+IF(B97=X43,AH43,0)+IF(B97=X44,AH44,0)+IF(B97=X45,AH45,0)+IF(B97=X46,AH46,0)+IF(B97=X48,AH48,0)+IF(B97=X49,AH49,0)+IF(B97=X50,AH50,0)+IF(B97=X51,AH51,0)+IF(B97=X52,AH52,0)+IF(B97=X53,AH53,0)+IF(B97=X54,AH54,0)+IF(B97=X55,AH55,0)+IF(B97=X56,AH56,0)+IF(B97=X57,AH57,0)+IF(B97=X58,AH58,0)+IF(B97=X59,AH59,0)+IF(B97=X60,AH60,0)+IF(B97=X61,AH61,0)+IF(B97=X62,AH62,0)+IF(B97=X63,AH63,0)+IF(B97=X64,AH64,0)+IF(B97=X65,AH65,0)+IF(B97=X66,AH66,0)+IF(B97=X67,AH67,0)</f>
        <v>0</v>
      </c>
      <c r="O97" s="33">
        <f>[2]DB!O97</f>
        <v>8</v>
      </c>
      <c r="P97" s="33">
        <f>[2]DB!P97</f>
        <v>6</v>
      </c>
      <c r="Q97" s="33" t="str">
        <f>[2]DB!Q97</f>
        <v>Idskov</v>
      </c>
      <c r="R97" s="33" t="str">
        <f>[2]DB!R97</f>
        <v/>
      </c>
      <c r="S97" s="33" t="str">
        <f>[2]DB!T97</f>
        <v/>
      </c>
      <c r="T97" s="33" t="str">
        <f>[2]DB!V97</f>
        <v>Idskov</v>
      </c>
      <c r="U97" s="43" t="str">
        <f>IF(AND(C97=0,E97=0,I97=0,K97=0),IF(T97="",IF(G97=0,IF(A97=X6,AS6,0)+IF(A97=X7,AS7,0)+IF(A97=X8,AS8,0)+IF(A97=X9,AS9,0)+IF(A97=X10,AS10,0)+IF(A97=X11,AS11,0)+IF(A97=X12,AS12,0)+IF(A97=X13,AS13,0)+IF(A97=X14,AS14,0)+IF(A97=X15,AS15,0)+IF(A97=X16,AS16,0)+IF(A97=X17,AS17,0)+IF(A97=X18,AS18,0)+IF(A97=X19,AS19,0)+IF(A97=X20,AS20,0)+IF(A97=X21,AS21,0)+IF(A97=X22,AS22,0)+IF(A97=X23,AS23,0)+IF(A97=X24,AS24,0)+IF(A97=X25,AS25,0)+IF(A97=X27,AS27,0)+IF(A97=X28,AS28,0)+IF(A97=X29,AS29,0)+IF(A97=X30,AS30,0)+IF(A97=X31,AS31,0)+IF(A97=X32,AS32,0)+IF(A97=X33,AS33,0)+IF(A97=X34,AS34,0)+IF(A97=X35,AS35,0)+IF(A97=X36,AS36,0)+V97,0),""),"")</f>
        <v/>
      </c>
      <c r="V97" s="43" t="str">
        <f>IF(AND(C97=0,E97=0,I97=0,K97=0),IF(T97="",IF(G97=0,IF(A97=X37,AS37,0)+IF(A97=X38,AS38,0)+IF(A97=X39,AS39,0)+IF(A97=X40,AS40,0)+IF(A97=X41,AS41,0)+IF(A97=X42,AS42,0)+IF(A97=X43,AS43,0)+IF(A97=X44,AS44,0)+IF(A97=X45,AS45,0)+IF(A97=X46,AS46,0)+IF(A97=X48,AS48,0)+IF(A97=X49,AS49,0)+IF(A97=X50,AS50,0)+IF(A97=X51,AS51,0)+IF(A97=X52,AS52,0)+IF(A97=X53,AS53,0)+IF(A97=X54,AS54,0)+IF(A97=X55,AS55,0)+IF(A97=X56,AS56,0)+IF(A97=X57,AS57,0)+IF(A97=X58,AS58,0)+IF(A97=X59,AS59,0)+IF(A97=X60,AS60,0)+IF(A97=X61,AS61,0)+IF(A97=X62,AS62,0)+IF(A97=X63,AS63,0)+IF(A97=X64,AS64,0)+IF(A97=X65,AS65,0)+IF(A97=X66,AS66,0)+IF(A97=X67,AS67,0),0),""),"")</f>
        <v/>
      </c>
      <c r="W97" s="43" t="str">
        <f>IF(AND(C97=0,E97=0,I97=0,K97=0),IF(T97="",IF(M97=0,IF(B97=X6,AS6,0)+IF(B97=X7,AS7,0)+IF(B97=X8,AS8,0)+IF(B97=X9,AS9,0)+IF(B97=X10,AS10,0)+IF(B97=X11,AS11,0)+IF(B97=X12,AS12,0)+IF(B97=X13,AS13,0)+IF(B97=X14,AS14,0)+IF(B97=X15,AS15,0)+IF(B97=X16,AS16,0)+IF(B97=X17,AS17,0)+IF(B97=X18,AS18,0)+IF(B97=X19,AS19,0)+IF(B97=X20,AS20,0)+IF(B97=X21,AS21,0)+IF(B97=X22,AS22,0)+IF(B97=X23,AS23,0)+IF(B97=X24,AS24,0)+IF(B97=X25,AS25,0)+IF(B97=X27,AS27,0)+IF(B97=X28,AS28,0)+IF(B97=X29,AS29,0)+IF(B97=X30,AS30,0)+IF(B97=X31,AS31,0)+IF(B97=X32,AS32,0)+IF(B97=X33,AS33,0)+IF(B97=X34,AS34,0)+IF(B97=X35,AS35,0)+IF(B97=X36,AS36,0)+X97,0),""),"")</f>
        <v/>
      </c>
      <c r="X97" s="43" t="str">
        <f>IF(AND(C97=0,E97=0,I97=0,K97=0),IF(T97="",IF(M97=0,IF(B97=X37,AS37,0)+IF(B97=X38,AS38,0)+IF(B97=X39,AS39,0)+IF(B97=X40,AS40,0)+IF(B97=X41,AS41,0)+IF(B97=X42,AS42,0)+IF(B97=X43,AS43,0)+IF(B97=X44,AS44,0)+IF(B97=X45,AS45,0)+IF(B97=X46,AS46,0)+IF(B97=X48,AS48,0)+IF(B97=X49,AS49,0)+IF(B97=X50,AS50,0)+IF(B97=X51,AS51,0)+IF(B97=X52,AS52,0)+IF(B97=X53,AS53,0)+IF(B97=X54,AS54,0)+IF(B97=X55,AS55,0)+IF(B97=X56,AS56,0)+IF(B97=X57,AS57,0)+IF(B97=X58,AS58,0)+IF(B97=X59,AS59,0)+IF(B97=X60,AS60,0)+IF(B97=X61,AS61,0)+IF(B97=X62,AS62,0)+IF(B97=X63,AS63,0)+IF(B97=X64,AS64,0)+IF(B97=X65,AS65,0)+IF(B97=X66,AS66,0)+IF(B97=X67,AS67,0),0),""),"")</f>
        <v/>
      </c>
      <c r="Y97" s="44" t="str">
        <f t="shared" si="21"/>
        <v>Idskov</v>
      </c>
    </row>
    <row r="98" spans="1:25" x14ac:dyDescent="0.15">
      <c r="A98" s="43" t="str">
        <f>[2]DB!A98</f>
        <v>Kailua</v>
      </c>
      <c r="B98" s="43" t="str">
        <f>[2]DB!B98</f>
        <v>Percy</v>
      </c>
      <c r="C98" s="43">
        <f>IF(A98=X6,AA6,0)+IF(A98=X7,AA7,0)+IF(A98=X8,AA8,0)+IF(A98=X9,AA9,0)+IF(A98=X10,AA10,0)+IF(A98=X11,AA11,0)+IF(A98=X12,AA12,0)+IF(A98=X13,AA13,0)+IF(A98=X14,AA14,0)+IF(A98=X15,AA15,0)+IF(A98=X16,AA16,0)+IF(A98=X17,AA17,0)+IF(A98=X18,AA18,0)+IF(A98=X19,AA19,0)+IF(A98=X20,AA20,0)+IF(A98=X21,AA21,0)+IF(A98=X22,AA22,0)+IF(A98=X23,AA23,0)+IF(A98=X24,AA24,0)+IF(A98=X25,AA25,0)+IF(A98=X27,AA27,0)+IF(A98=X28,AA28,0)+IF(A98=X29,AA29,0)+IF(A98=X30,AA30,0)+IF(A98=X31,AA31,0)+IF(A98=X32,AA32,0)+IF(A98=X33,AA33,0)+IF(A98=X34,AA34,0)+IF(A98=X35,AA35,0)+IF(A98=X36,AA36,0)+D98</f>
        <v>0</v>
      </c>
      <c r="D98" s="43">
        <f>IF(A98=X37,AA37,0)+IF(A98=X38,AA38,0)+IF(A98=X39,AA39,0)+IF(A98=X40,AA40,0)+IF(A98=X41,AA41,0)+IF(A98=X42,AA42,0)+IF(A98=X43,AA43,0)+IF(A98=X44,AA44,0)+IF(A98=X45,AA45,0)+IF(A98=X46,AA46,0)+IF(A98=X48,AA48,0)+IF(A98=X49,AA49,0)+IF(A98=X50,AA50,0)+IF(A98=X51,AA51,0)+IF(A98=X52,AA52,0)+IF(A98=X53,AA53,0)+IF(A98=X54,AA54,0)+IF(A98=X55,AA55,0)+IF(A98=X56,AA56,0)+IF(A98=X57,AA57,0)+IF(A98=X58,AA58,0)+IF(A98=X59,AA59,0)+IF(A98=X60,AA60,0)+IF(A98=X61,AA61,0)+IF(A98=X62,AA62,0)+IF(A98=X63,AA63,0)+IF(A98=X64,AA64,0)+IF(A98=X65,AA65,0)+IF(A98=X66,AA66,0)+IF(A98=X67,AA67,0)</f>
        <v>0</v>
      </c>
      <c r="E98" s="43">
        <f>IF(A98=X6,AC6,0)+IF(A98=X7,AC7,0)+IF(A98=X8,AC8,0)+IF(A98=X9,AC9,0)+IF(A98=X10,AC10,0)+IF(A98=X11,AC11,0)+IF(A98=X12,AC12,0)+IF(A98=X13,AC13,0)+IF(A98=X14,AC14,0)+IF(A98=X15,AC15,0)+IF(A98=X16,AC16,0)+IF(A98=X17,AC17,0)+IF(A98=X18,AC18,0)+IF(A98=X19,AC19,0)+IF(A98=X20,AC20,0)+IF(A98=X21,AC21,0)+IF(A98=X22,AC22,0)+IF(A98=X23,AC23,0)+IF(A98=X24,AC24,0)+IF(A98=X25,AC25,0)+IF(A98=X27,AC27,0)+IF(A98=X28,AC28,0)+IF(A98=X29,AC29,0)+IF(A98=X30,AC30,0)+IF(A98=X31,AC31,0)+IF(A98=X32,AC32,0)+IF(A98=X33,AC33,0)+IF(A98=X34,AC34,0)+IF(A98=X35,AC35,0)+IF(A98=X36,AC36,0)+F98</f>
        <v>0</v>
      </c>
      <c r="F98" s="43">
        <f>IF(A98=X37,AC37,0)+IF(A98=X38,AC38,0)+IF(A98=X39,AC39,0)+IF(A98=X40,AC40,0)+IF(A98=X41,AC41,0)+IF(A98=X42,AC42,0)+IF(A98=X43,AC43,0)+IF(A98=X44,AC44,0)+IF(A98=X45,AC45,0)+IF(A98=X46,AC46,0)+IF(A98=X48,AC48,0)+IF(A98=X49,AC49,0)+IF(A98=X50,AC50,0)+IF(A98=X51,AC51,0)+IF(A98=X52,AC52,0)+IF(A98=X53,AC53,0)+IF(A98=X54,AC54,0)+IF(A98=X55,AC55,0)+IF(A98=X56,AC56,0)+IF(A98=X57,AC57,0)+IF(A98=X58,AC58,0)+IF(A98=X59,AC59,0)+IF(A98=X60,AC60,0)+IF(A98=X61,AC61,0)+IF(A98=X62,AC62,0)+IF(A98=X63,AC63,0)+IF(A98=X64,AC64,0)+IF(A98=X65,AC65,0)+IF(A98=X66,AC66,0)+IF(A98=X67,AC67,0)</f>
        <v>0</v>
      </c>
      <c r="G98" s="43">
        <f>IF(A98=X6,AH6,0)+IF(A98=X7,AH7,0)+IF(A98=X8,AH8,0)+IF(A98=X9,AH9,0)+IF(A98=X10,AH10,0)+IF(A98=X11,AH11,0)+IF(A98=X12,AH12,0)+IF(A98=X13,AH13,0)+IF(A98=X14,AH14,0)+IF(A98=X15,AH15,0)+IF(A98=X16,AH16,0)+IF(A98=X17,AH17,0)+IF(A98=X18,AH18,0)+IF(A98=X19,AH19,0)+IF(A98=X20,AH20,0)+IF(A98=X21,AH21,0)+IF(A98=X22,AH22,0)+IF(A98=X23,AH23,0)+IF(A98=X24,AH24,0)+IF(A98=X25,AH25,0)+IF(A98=X27,AH27,0)+IF(A98=X28,AH28,0)+IF(A98=X29,AH29,0)+IF(A98=X30,AH30,0)+IF(A98=X31,AH31,0)+IF(A98=X32,AH32,0)+IF(A98=X33,AH33,0)+IF(A98=X34,AH34,0)+IF(A98=X35,AH35,0)+IF(A98=X36,AH36,0)+H98</f>
        <v>0</v>
      </c>
      <c r="H98" s="43">
        <f>IF(A98=X37,AH37,0)+IF(A98=X38,AH38,0)+IF(A98=X39,AH39,0)+IF(A98=X40,AH40,0)+IF(A98=X41,AH41,0)+IF(A98=X42,AH42,0)+IF(A98=X43,AH43,0)+IF(A98=X44,AH44,0)+IF(A98=X45,AH45,0)+IF(A98=X46,AH46,0)+IF(A98=X48,AH48,0)+IF(A98=X49,AH49,0)+IF(A98=X50,AH50,0)+IF(A98=X51,AH51,0)+IF(A98=X52,AH52,0)+IF(A98=X53,AH53,0)+IF(A98=X54,AH54,0)+IF(A98=X55,AH55,0)+IF(A98=X56,AH56,0)+IF(A98=X57,AH57,0)+IF(A98=X58,AH58,0)+IF(A98=X59,AH59,0)+IF(A98=X60,AH60,0)+IF(A98=X61,AH61,0)+IF(A98=X62,AH62,0)+IF(A98=X63,AH63,0)+IF(A98=X64,AH64,0)+IF(A98=X65,AH65,0)+IF(A98=X66,AH66,0)+IF(A98=X67,AH67,0)</f>
        <v>0</v>
      </c>
      <c r="I98" s="43">
        <f>IF(B98=X6,AA6,0)+IF(B98=X7,AA7,0)+IF(B98=X8,AA8,0)+IF(B98=X9,AA9,0)+IF(B98=X10,AA10,0)+IF(B98=X11,AA11,0)+IF(B98=X12,AA12,0)+IF(B98=X13,AA13,0)+IF(B98=X14,AA14,0)+IF(B98=X15,AA15,0)+IF(B98=X16,AA16,0)+IF(B98=X17,AA17,0)+IF(B98=X18,AA18,0)+IF(B98=X19,AA19,0)+IF(B98=X20,AA20,0)+IF(B98=X21,AA21,0)+IF(B98=X22,AA22,0)+IF(B98=X23,AA23,0)+IF(B98=X24,AA24,0)+IF(B98=X25,AA25,0)+IF(B98=X27,AA27,0)+IF(B98=X28,AA28,0)+IF(B98=X29,AA29,0)+IF(B98=X30,AA30,0)+IF(B98=X31,AA31,0)+IF(B98=X32,AA32,0)+IF(B98=X33,AA33,0)+IF(B98=X34,AA34,0)+IF(B98=X35,AA35,0)+IF(B98=X36,AA36,0)+J98</f>
        <v>0</v>
      </c>
      <c r="J98" s="43">
        <f>IF(B98=X37,AA37,0)+IF(B98=X38,AA38,0)+IF(B98=X39,AA39,0)+IF(B98=X40,AA40,0)+IF(B98=X41,AA41,0)+IF(B98=X42,AA42,0)+IF(B98=X43,AA43,0)+IF(B98=X44,AA44,0)+IF(B98=X45,AA45,0)+IF(B98=X46,AA46,0)+IF(B98=X48,AA48,0)+IF(B98=X49,AA49,0)+IF(B98=X50,AA50,0)+IF(B98=X51,AA51,0)+IF(B98=X52,AA52,0)+IF(B98=X53,AA53,0)+IF(B98=X54,AA54,0)+IF(B98=X55,AA55,0)+IF(B98=X56,AA56,0)+IF(B98=X57,AA57,0)+IF(B98=X58,AA58,0)+IF(B98=X59,AA59,0)+IF(B98=X60,AA60,0)+IF(B98=X61,AA61,0)+IF(B98=X62,AA62,0)+IF(B98=X63,AA63,0)+IF(B98=X64,AA64,0)+IF(B98=X65,AA65,0)+IF(B98=X66,AA66,0)+IF(B98=X67,AA67,0)</f>
        <v>0</v>
      </c>
      <c r="K98" s="43">
        <f>IF(B98=X6,AC6,0)+IF(B98=X7,AC7,0)+IF(B98=X8,AC8,0)+IF(B98=X9,AC9,0)+IF(B98=X10,AC10,0)+IF(B98=X11,AC11,0)+IF(B98=X12,AC12,0)+IF(B98=X13,AC13,0)+IF(B98=X14,AC14,0)+IF(B98=X15,AC15,0)+IF(B98=X16,AC16,0)+IF(B98=X17,AC17,0)+IF(B98=X18,AC18,0)+IF(B98=X19,AC19,0)+IF(B98=X20,AC20,0)+IF(B98=X21,AC21,0)+IF(B98=X22,AC22,0)+IF(B98=X23,AC23,0)+IF(B98=X24,AC24,0)+IF(B98=X25,AC25,0)+IF(B98=X27,AC27,0)+IF(B98=X28,AC28,0)+IF(B98=X29,AC29,0)+IF(B98=X30,AC30,0)+IF(B98=X31,AC31,0)+IF(B98=X32,AC32,0)+IF(B98=X33,AC33,0)+IF(B98=X34,AC34,0)+IF(B98=X35,AC35,0)+IF(B98=X36,AC36,0)+L98</f>
        <v>0</v>
      </c>
      <c r="L98" s="43">
        <f>IF(B98=X37,AC37,0)+IF(B98=X38,AC38,0)+IF(B98=X39,AC39,0)+IF(B98=X40,AC40,0)+IF(B98=X41,AC41,0)+IF(B98=X42,AC42,0)+IF(B98=X43,AC43,0)+IF(B98=X44,AC44,0)+IF(B98=X45,AC45,0)+IF(B98=X46,AC46,0)+IF(B98=X48,AC48,0)+IF(B98=X49,AC49,0)+IF(B98=X50,AC50,0)+IF(B98=X51,AC51,0)+IF(B98=X52,AC52,0)+IF(B98=X53,AC53,0)+IF(B98=X54,AC54,0)+IF(B98=X55,AC55,0)+IF(B98=X56,AC56,0)+IF(B98=X57,AC57,0)+IF(B98=X58,AC58,0)+IF(B98=X59,AC59,0)+IF(B98=X60,AC60,0)+IF(B98=X61,AC61,0)+IF(B98=X62,AC62,0)+IF(B98=X63,AC63,0)+IF(B98=X64,AC64,0)+IF(B98=X65,AC65,0)+IF(B98=X66,AC66,0)+IF(B98=X67,AC67,0)</f>
        <v>0</v>
      </c>
      <c r="M98" s="43">
        <f>IF(B98=X6,AH6,0)+IF(B98=X7,AH7,0)+IF(B98=X8,AH8,0)+IF(B98=X9,AH9,0)+IF(B98=X10,AH10,0)+IF(B98=X11,AH11,0)+IF(B98=X12,AH12,0)+IF(B98=X13,AH13,0)+IF(B98=X14,AH14,0)+IF(B98=X15,AH15,0)+IF(B98=X16,AH16,0)+IF(B98=X17,AH17,0)+IF(B98=X18,AH18,0)+IF(B98=X19,AH19,0)+IF(B98=X20,AH20,0)+IF(B98=X21,AH21,0)+IF(B98=X22,AH22,0)+IF(B98=X23,AH23,0)+IF(B98=X24,AH24,0)+IF(B98=X25,AH25,0)+IF(B98=X27,AH27,0)+IF(B98=X28,AH28,0)+IF(B98=X29,AH29,0)+IF(B98=X30,AH30,0)+IF(B98=X31,AH31,0)+IF(B98=X32,AH32,0)+IF(B98=X33,AH33,0)+IF(B98=X34,AH34,0)+IF(B98=X35,AH35,0)+IF(B98=X36,AH36,0)+N98</f>
        <v>0</v>
      </c>
      <c r="N98" s="43">
        <f>IF(B98=X37,AH37,0)+IF(B98=X38,AH38,0)+IF(B98=X39,AH39,0)+IF(B98=X40,AH40,0)+IF(B98=X41,AH41,0)+IF(B98=X42,AH42,0)+IF(B98=X43,AH43,0)+IF(B98=X44,AH44,0)+IF(B98=X45,AH45,0)+IF(B98=X46,AH46,0)+IF(B98=X48,AH48,0)+IF(B98=X49,AH49,0)+IF(B98=X50,AH50,0)+IF(B98=X51,AH51,0)+IF(B98=X52,AH52,0)+IF(B98=X53,AH53,0)+IF(B98=X54,AH54,0)+IF(B98=X55,AH55,0)+IF(B98=X56,AH56,0)+IF(B98=X57,AH57,0)+IF(B98=X58,AH58,0)+IF(B98=X59,AH59,0)+IF(B98=X60,AH60,0)+IF(B98=X61,AH61,0)+IF(B98=X62,AH62,0)+IF(B98=X63,AH63,0)+IF(B98=X64,AH64,0)+IF(B98=X65,AH65,0)+IF(B98=X66,AH66,0)+IF(B98=X67,AH67,0)</f>
        <v>0</v>
      </c>
      <c r="O98" s="33">
        <f>[2]DB!O98</f>
        <v>7</v>
      </c>
      <c r="P98" s="33">
        <f>[2]DB!P98</f>
        <v>8</v>
      </c>
      <c r="Q98" s="33" t="str">
        <f>[2]DB!Q98</f>
        <v>Percy</v>
      </c>
      <c r="R98" s="33" t="str">
        <f>[2]DB!R98</f>
        <v/>
      </c>
      <c r="S98" s="33" t="str">
        <f>[2]DB!T98</f>
        <v/>
      </c>
      <c r="T98" s="33" t="str">
        <f>[2]DB!V98</f>
        <v>Percy</v>
      </c>
      <c r="U98" s="43" t="str">
        <f>IF(AND(C98=0,E98=0,I98=0,K98=0),IF(T98="",IF(G98=0,IF(A98=X6,AS6,0)+IF(A98=X7,AS7,0)+IF(A98=X8,AS8,0)+IF(A98=X9,AS9,0)+IF(A98=X10,AS10,0)+IF(A98=X11,AS11,0)+IF(A98=X12,AS12,0)+IF(A98=X13,AS13,0)+IF(A98=X14,AS14,0)+IF(A98=X15,AS15,0)+IF(A98=X16,AS16,0)+IF(A98=X17,AS17,0)+IF(A98=X18,AS18,0)+IF(A98=X19,AS19,0)+IF(A98=X20,AS20,0)+IF(A98=X21,AS21,0)+IF(A98=X22,AS22,0)+IF(A98=X23,AS23,0)+IF(A98=X24,AS24,0)+IF(A98=X25,AS25,0)+IF(A98=X27,AS27,0)+IF(A98=X28,AS28,0)+IF(A98=X29,AS29,0)+IF(A98=X30,AS30,0)+IF(A98=X31,AS31,0)+IF(A98=X32,AS32,0)+IF(A98=X33,AS33,0)+IF(A98=X34,AS34,0)+IF(A98=X35,AS35,0)+IF(A98=X36,AS36,0)+V98,0),""),"")</f>
        <v/>
      </c>
      <c r="V98" s="43" t="str">
        <f>IF(AND(C98=0,E98=0,I98=0,K98=0),IF(T98="",IF(G98=0,IF(A98=X37,AS37,0)+IF(A98=X38,AS38,0)+IF(A98=X39,AS39,0)+IF(A98=X40,AS40,0)+IF(A98=X41,AS41,0)+IF(A98=X42,AS42,0)+IF(A98=X43,AS43,0)+IF(A98=X44,AS44,0)+IF(A98=X45,AS45,0)+IF(A98=X46,AS46,0)+IF(A98=X48,AS48,0)+IF(A98=X49,AS49,0)+IF(A98=X50,AS50,0)+IF(A98=X51,AS51,0)+IF(A98=X52,AS52,0)+IF(A98=X53,AS53,0)+IF(A98=X54,AS54,0)+IF(A98=X55,AS55,0)+IF(A98=X56,AS56,0)+IF(A98=X57,AS57,0)+IF(A98=X58,AS58,0)+IF(A98=X59,AS59,0)+IF(A98=X60,AS60,0)+IF(A98=X61,AS61,0)+IF(A98=X62,AS62,0)+IF(A98=X63,AS63,0)+IF(A98=X64,AS64,0)+IF(A98=X65,AS65,0)+IF(A98=X66,AS66,0)+IF(A98=X67,AS67,0),0),""),"")</f>
        <v/>
      </c>
      <c r="W98" s="43" t="str">
        <f>IF(AND(C98=0,E98=0,I98=0,K98=0),IF(T98="",IF(M98=0,IF(B98=X6,AS6,0)+IF(B98=X7,AS7,0)+IF(B98=X8,AS8,0)+IF(B98=X9,AS9,0)+IF(B98=X10,AS10,0)+IF(B98=X11,AS11,0)+IF(B98=X12,AS12,0)+IF(B98=X13,AS13,0)+IF(B98=X14,AS14,0)+IF(B98=X15,AS15,0)+IF(B98=X16,AS16,0)+IF(B98=X17,AS17,0)+IF(B98=X18,AS18,0)+IF(B98=X19,AS19,0)+IF(B98=X20,AS20,0)+IF(B98=X21,AS21,0)+IF(B98=X22,AS22,0)+IF(B98=X23,AS23,0)+IF(B98=X24,AS24,0)+IF(B98=X25,AS25,0)+IF(B98=X27,AS27,0)+IF(B98=X28,AS28,0)+IF(B98=X29,AS29,0)+IF(B98=X30,AS30,0)+IF(B98=X31,AS31,0)+IF(B98=X32,AS32,0)+IF(B98=X33,AS33,0)+IF(B98=X34,AS34,0)+IF(B98=X35,AS35,0)+IF(B98=X36,AS36,0)+X98,0),""),"")</f>
        <v/>
      </c>
      <c r="X98" s="43" t="str">
        <f>IF(AND(C98=0,E98=0,I98=0,K98=0),IF(T98="",IF(M98=0,IF(B98=X37,AS37,0)+IF(B98=X38,AS38,0)+IF(B98=X39,AS39,0)+IF(B98=X40,AS40,0)+IF(B98=X41,AS41,0)+IF(B98=X42,AS42,0)+IF(B98=X43,AS43,0)+IF(B98=X44,AS44,0)+IF(B98=X45,AS45,0)+IF(B98=X46,AS46,0)+IF(B98=X48,AS48,0)+IF(B98=X49,AS49,0)+IF(B98=X50,AS50,0)+IF(B98=X51,AS51,0)+IF(B98=X52,AS52,0)+IF(B98=X53,AS53,0)+IF(B98=X54,AS54,0)+IF(B98=X55,AS55,0)+IF(B98=X56,AS56,0)+IF(B98=X57,AS57,0)+IF(B98=X58,AS58,0)+IF(B98=X59,AS59,0)+IF(B98=X60,AS60,0)+IF(B98=X61,AS61,0)+IF(B98=X62,AS62,0)+IF(B98=X63,AS63,0)+IF(B98=X64,AS64,0)+IF(B98=X65,AS65,0)+IF(B98=X66,AS66,0)+IF(B98=X67,AS67,0),0),""),"")</f>
        <v/>
      </c>
      <c r="Y98" s="44" t="str">
        <f t="shared" si="21"/>
        <v>Percy</v>
      </c>
    </row>
    <row r="99" spans="1:25" x14ac:dyDescent="0.15">
      <c r="A99" s="43" t="str">
        <f>[2]DB!A99</f>
        <v>Tynde</v>
      </c>
      <c r="B99" s="43" t="str">
        <f>[2]DB!B99</f>
        <v>IANRUSH</v>
      </c>
      <c r="C99" s="43">
        <f>IF(A99=X6,AA6,0)+IF(A99=X7,AA7,0)+IF(A99=X8,AA8,0)+IF(A99=X9,AA9,0)+IF(A99=X10,AA10,0)+IF(A99=X11,AA11,0)+IF(A99=X12,AA12,0)+IF(A99=X13,AA13,0)+IF(A99=X14,AA14,0)+IF(A99=X15,AA15,0)+IF(A99=X16,AA16,0)+IF(A99=X17,AA17,0)+IF(A99=X18,AA18,0)+IF(A99=X19,AA19,0)+IF(A99=X20,AA20,0)+IF(A99=X21,AA21,0)+IF(A99=X22,AA22,0)+IF(A99=X23,AA23,0)+IF(A99=X24,AA24,0)+IF(A99=X25,AA25,0)+IF(A99=X27,AA27,0)+IF(A99=X28,AA28,0)+IF(A99=X29,AA29,0)+IF(A99=X30,AA30,0)+IF(A99=X31,AA31,0)+IF(A99=X32,AA32,0)+IF(A99=X33,AA33,0)+IF(A99=X34,AA34,0)+IF(A99=X35,AA35,0)+IF(A99=X36,AA36,0)+D99</f>
        <v>0</v>
      </c>
      <c r="D99" s="43">
        <f>IF(A99=X37,AA37,0)+IF(A99=X38,AA38,0)+IF(A99=X39,AA39,0)+IF(A99=X40,AA40,0)+IF(A99=X41,AA41,0)+IF(A99=X42,AA42,0)+IF(A99=X43,AA43,0)+IF(A99=X44,AA44,0)+IF(A99=X45,AA45,0)+IF(A99=X46,AA46,0)+IF(A99=X48,AA48,0)+IF(A99=X49,AA49,0)+IF(A99=X50,AA50,0)+IF(A99=X51,AA51,0)+IF(A99=X52,AA52,0)+IF(A99=X53,AA53,0)+IF(A99=X54,AA54,0)+IF(A99=X55,AA55,0)+IF(A99=X56,AA56,0)+IF(A99=X57,AA57,0)+IF(A99=X58,AA58,0)+IF(A99=X59,AA59,0)+IF(A99=X60,AA60,0)+IF(A99=X61,AA61,0)+IF(A99=X62,AA62,0)+IF(A99=X63,AA63,0)+IF(A99=X64,AA64,0)+IF(A99=X65,AA65,0)+IF(A99=X66,AA66,0)+IF(A99=X67,AA67,0)</f>
        <v>0</v>
      </c>
      <c r="E99" s="43">
        <f>IF(A99=X6,AC6,0)+IF(A99=X7,AC7,0)+IF(A99=X8,AC8,0)+IF(A99=X9,AC9,0)+IF(A99=X10,AC10,0)+IF(A99=X11,AC11,0)+IF(A99=X12,AC12,0)+IF(A99=X13,AC13,0)+IF(A99=X14,AC14,0)+IF(A99=X15,AC15,0)+IF(A99=X16,AC16,0)+IF(A99=X17,AC17,0)+IF(A99=X18,AC18,0)+IF(A99=X19,AC19,0)+IF(A99=X20,AC20,0)+IF(A99=X21,AC21,0)+IF(A99=X22,AC22,0)+IF(A99=X23,AC23,0)+IF(A99=X24,AC24,0)+IF(A99=X25,AC25,0)+IF(A99=X27,AC27,0)+IF(A99=X28,AC28,0)+IF(A99=X29,AC29,0)+IF(A99=X30,AC30,0)+IF(A99=X31,AC31,0)+IF(A99=X32,AC32,0)+IF(A99=X33,AC33,0)+IF(A99=X34,AC34,0)+IF(A99=X35,AC35,0)+IF(A99=X36,AC36,0)+F99</f>
        <v>0</v>
      </c>
      <c r="F99" s="43">
        <f>IF(A99=X37,AC37,0)+IF(A99=X38,AC38,0)+IF(A99=X39,AC39,0)+IF(A99=X40,AC40,0)+IF(A99=X41,AC41,0)+IF(A99=X42,AC42,0)+IF(A99=X43,AC43,0)+IF(A99=X44,AC44,0)+IF(A99=X45,AC45,0)+IF(A99=X46,AC46,0)+IF(A99=X48,AC48,0)+IF(A99=X49,AC49,0)+IF(A99=X50,AC50,0)+IF(A99=X51,AC51,0)+IF(A99=X52,AC52,0)+IF(A99=X53,AC53,0)+IF(A99=X54,AC54,0)+IF(A99=X55,AC55,0)+IF(A99=X56,AC56,0)+IF(A99=X57,AC57,0)+IF(A99=X58,AC58,0)+IF(A99=X59,AC59,0)+IF(A99=X60,AC60,0)+IF(A99=X61,AC61,0)+IF(A99=X62,AC62,0)+IF(A99=X63,AC63,0)+IF(A99=X64,AC64,0)+IF(A99=X65,AC65,0)+IF(A99=X66,AC66,0)+IF(A99=X67,AC67,0)</f>
        <v>0</v>
      </c>
      <c r="G99" s="43">
        <f>IF(A99=X6,AH6,0)+IF(A99=X7,AH7,0)+IF(A99=X8,AH8,0)+IF(A99=X9,AH9,0)+IF(A99=X10,AH10,0)+IF(A99=X11,AH11,0)+IF(A99=X12,AH12,0)+IF(A99=X13,AH13,0)+IF(A99=X14,AH14,0)+IF(A99=X15,AH15,0)+IF(A99=X16,AH16,0)+IF(A99=X17,AH17,0)+IF(A99=X18,AH18,0)+IF(A99=X19,AH19,0)+IF(A99=X20,AH20,0)+IF(A99=X21,AH21,0)+IF(A99=X22,AH22,0)+IF(A99=X23,AH23,0)+IF(A99=X24,AH24,0)+IF(A99=X25,AH25,0)+IF(A99=X27,AH27,0)+IF(A99=X28,AH28,0)+IF(A99=X29,AH29,0)+IF(A99=X30,AH30,0)+IF(A99=X31,AH31,0)+IF(A99=X32,AH32,0)+IF(A99=X33,AH33,0)+IF(A99=X34,AH34,0)+IF(A99=X35,AH35,0)+IF(A99=X36,AH36,0)+H99</f>
        <v>0</v>
      </c>
      <c r="H99" s="43">
        <f>IF(A99=X37,AH37,0)+IF(A99=X38,AH38,0)+IF(A99=X39,AH39,0)+IF(A99=X40,AH40,0)+IF(A99=X41,AH41,0)+IF(A99=X42,AH42,0)+IF(A99=X43,AH43,0)+IF(A99=X44,AH44,0)+IF(A99=X45,AH45,0)+IF(A99=X46,AH46,0)+IF(A99=X48,AH48,0)+IF(A99=X49,AH49,0)+IF(A99=X50,AH50,0)+IF(A99=X51,AH51,0)+IF(A99=X52,AH52,0)+IF(A99=X53,AH53,0)+IF(A99=X54,AH54,0)+IF(A99=X55,AH55,0)+IF(A99=X56,AH56,0)+IF(A99=X57,AH57,0)+IF(A99=X58,AH58,0)+IF(A99=X59,AH59,0)+IF(A99=X60,AH60,0)+IF(A99=X61,AH61,0)+IF(A99=X62,AH62,0)+IF(A99=X63,AH63,0)+IF(A99=X64,AH64,0)+IF(A99=X65,AH65,0)+IF(A99=X66,AH66,0)+IF(A99=X67,AH67,0)</f>
        <v>0</v>
      </c>
      <c r="I99" s="43">
        <f>IF(B99=X6,AA6,0)+IF(B99=X7,AA7,0)+IF(B99=X8,AA8,0)+IF(B99=X9,AA9,0)+IF(B99=X10,AA10,0)+IF(B99=X11,AA11,0)+IF(B99=X12,AA12,0)+IF(B99=X13,AA13,0)+IF(B99=X14,AA14,0)+IF(B99=X15,AA15,0)+IF(B99=X16,AA16,0)+IF(B99=X17,AA17,0)+IF(B99=X18,AA18,0)+IF(B99=X19,AA19,0)+IF(B99=X20,AA20,0)+IF(B99=X21,AA21,0)+IF(B99=X22,AA22,0)+IF(B99=X23,AA23,0)+IF(B99=X24,AA24,0)+IF(B99=X25,AA25,0)+IF(B99=X27,AA27,0)+IF(B99=X28,AA28,0)+IF(B99=X29,AA29,0)+IF(B99=X30,AA30,0)+IF(B99=X31,AA31,0)+IF(B99=X32,AA32,0)+IF(B99=X33,AA33,0)+IF(B99=X34,AA34,0)+IF(B99=X35,AA35,0)+IF(B99=X36,AA36,0)+J99</f>
        <v>0</v>
      </c>
      <c r="J99" s="43">
        <f>IF(B99=X37,AA37,0)+IF(B99=X38,AA38,0)+IF(B99=X39,AA39,0)+IF(B99=X40,AA40,0)+IF(B99=X41,AA41,0)+IF(B99=X42,AA42,0)+IF(B99=X43,AA43,0)+IF(B99=X44,AA44,0)+IF(B99=X45,AA45,0)+IF(B99=X46,AA46,0)+IF(B99=X48,AA48,0)+IF(B99=X49,AA49,0)+IF(B99=X50,AA50,0)+IF(B99=X51,AA51,0)+IF(B99=X52,AA52,0)+IF(B99=X53,AA53,0)+IF(B99=X54,AA54,0)+IF(B99=X55,AA55,0)+IF(B99=X56,AA56,0)+IF(B99=X57,AA57,0)+IF(B99=X58,AA58,0)+IF(B99=X59,AA59,0)+IF(B99=X60,AA60,0)+IF(B99=X61,AA61,0)+IF(B99=X62,AA62,0)+IF(B99=X63,AA63,0)+IF(B99=X64,AA64,0)+IF(B99=X65,AA65,0)+IF(B99=X66,AA66,0)+IF(B99=X67,AA67,0)</f>
        <v>0</v>
      </c>
      <c r="K99" s="43">
        <f>IF(B99=X6,AC6,0)+IF(B99=X7,AC7,0)+IF(B99=X8,AC8,0)+IF(B99=X9,AC9,0)+IF(B99=X10,AC10,0)+IF(B99=X11,AC11,0)+IF(B99=X12,AC12,0)+IF(B99=X13,AC13,0)+IF(B99=X14,AC14,0)+IF(B99=X15,AC15,0)+IF(B99=X16,AC16,0)+IF(B99=X17,AC17,0)+IF(B99=X18,AC18,0)+IF(B99=X19,AC19,0)+IF(B99=X20,AC20,0)+IF(B99=X21,AC21,0)+IF(B99=X22,AC22,0)+IF(B99=X23,AC23,0)+IF(B99=X24,AC24,0)+IF(B99=X25,AC25,0)+IF(B99=X27,AC27,0)+IF(B99=X28,AC28,0)+IF(B99=X29,AC29,0)+IF(B99=X30,AC30,0)+IF(B99=X31,AC31,0)+IF(B99=X32,AC32,0)+IF(B99=X33,AC33,0)+IF(B99=X34,AC34,0)+IF(B99=X35,AC35,0)+IF(B99=X36,AC36,0)+L99</f>
        <v>0</v>
      </c>
      <c r="L99" s="43">
        <f>IF(B99=X37,AC37,0)+IF(B99=X38,AC38,0)+IF(B99=X39,AC39,0)+IF(B99=X40,AC40,0)+IF(B99=X41,AC41,0)+IF(B99=X42,AC42,0)+IF(B99=X43,AC43,0)+IF(B99=X44,AC44,0)+IF(B99=X45,AC45,0)+IF(B99=X46,AC46,0)+IF(B99=X48,AC48,0)+IF(B99=X49,AC49,0)+IF(B99=X50,AC50,0)+IF(B99=X51,AC51,0)+IF(B99=X52,AC52,0)+IF(B99=X53,AC53,0)+IF(B99=X54,AC54,0)+IF(B99=X55,AC55,0)+IF(B99=X56,AC56,0)+IF(B99=X57,AC57,0)+IF(B99=X58,AC58,0)+IF(B99=X59,AC59,0)+IF(B99=X60,AC60,0)+IF(B99=X61,AC61,0)+IF(B99=X62,AC62,0)+IF(B99=X63,AC63,0)+IF(B99=X64,AC64,0)+IF(B99=X65,AC65,0)+IF(B99=X66,AC66,0)+IF(B99=X67,AC67,0)</f>
        <v>0</v>
      </c>
      <c r="M99" s="43">
        <f>IF(B99=X6,AH6,0)+IF(B99=X7,AH7,0)+IF(B99=X8,AH8,0)+IF(B99=X9,AH9,0)+IF(B99=X10,AH10,0)+IF(B99=X11,AH11,0)+IF(B99=X12,AH12,0)+IF(B99=X13,AH13,0)+IF(B99=X14,AH14,0)+IF(B99=X15,AH15,0)+IF(B99=X16,AH16,0)+IF(B99=X17,AH17,0)+IF(B99=X18,AH18,0)+IF(B99=X19,AH19,0)+IF(B99=X20,AH20,0)+IF(B99=X21,AH21,0)+IF(B99=X22,AH22,0)+IF(B99=X23,AH23,0)+IF(B99=X24,AH24,0)+IF(B99=X25,AH25,0)+IF(B99=X27,AH27,0)+IF(B99=X28,AH28,0)+IF(B99=X29,AH29,0)+IF(B99=X30,AH30,0)+IF(B99=X31,AH31,0)+IF(B99=X32,AH32,0)+IF(B99=X33,AH33,0)+IF(B99=X34,AH34,0)+IF(B99=X35,AH35,0)+IF(B99=X36,AH36,0)+N99</f>
        <v>0</v>
      </c>
      <c r="N99" s="43">
        <f>IF(B99=X37,AH37,0)+IF(B99=X38,AH38,0)+IF(B99=X39,AH39,0)+IF(B99=X40,AH40,0)+IF(B99=X41,AH41,0)+IF(B99=X42,AH42,0)+IF(B99=X43,AH43,0)+IF(B99=X44,AH44,0)+IF(B99=X45,AH45,0)+IF(B99=X46,AH46,0)+IF(B99=X48,AH48,0)+IF(B99=X49,AH49,0)+IF(B99=X50,AH50,0)+IF(B99=X51,AH51,0)+IF(B99=X52,AH52,0)+IF(B99=X53,AH53,0)+IF(B99=X54,AH54,0)+IF(B99=X55,AH55,0)+IF(B99=X56,AH56,0)+IF(B99=X57,AH57,0)+IF(B99=X58,AH58,0)+IF(B99=X59,AH59,0)+IF(B99=X60,AH60,0)+IF(B99=X61,AH61,0)+IF(B99=X62,AH62,0)+IF(B99=X63,AH63,0)+IF(B99=X64,AH64,0)+IF(B99=X65,AH65,0)+IF(B99=X66,AH66,0)+IF(B99=X67,AH67,0)</f>
        <v>0</v>
      </c>
      <c r="O99" s="33">
        <f>[2]DB!O99</f>
        <v>6</v>
      </c>
      <c r="P99" s="33">
        <f>[2]DB!P99</f>
        <v>6</v>
      </c>
      <c r="Q99" s="33" t="str">
        <f>[2]DB!Q99</f>
        <v/>
      </c>
      <c r="R99" s="33">
        <f>[2]DB!R99</f>
        <v>6</v>
      </c>
      <c r="S99" s="33">
        <f>[2]DB!T99</f>
        <v>7</v>
      </c>
      <c r="T99" s="33" t="str">
        <f>[2]DB!V99</f>
        <v>IANRUSH</v>
      </c>
      <c r="U99" s="43" t="str">
        <f>IF(AND(C99=0,E99=0,I99=0,K99=0),IF(T99="",IF(G99=0,IF(A99=X6,AS6,0)+IF(A99=X7,AS7,0)+IF(A99=X8,AS8,0)+IF(A99=X9,AS9,0)+IF(A99=X10,AS10,0)+IF(A99=X11,AS11,0)+IF(A99=X12,AS12,0)+IF(A99=X13,AS13,0)+IF(A99=X14,AS14,0)+IF(A99=X15,AS15,0)+IF(A99=X16,AS16,0)+IF(A99=X17,AS17,0)+IF(A99=X18,AS18,0)+IF(A99=X19,AS19,0)+IF(A99=X20,AS20,0)+IF(A99=X21,AS21,0)+IF(A99=X22,AS22,0)+IF(A99=X23,AS23,0)+IF(A99=X24,AS24,0)+IF(A99=X25,AS25,0)+IF(A99=X27,AS27,0)+IF(A99=X28,AS28,0)+IF(A99=X29,AS29,0)+IF(A99=X30,AS30,0)+IF(A99=X31,AS31,0)+IF(A99=X32,AS32,0)+IF(A99=X33,AS33,0)+IF(A99=X34,AS34,0)+IF(A99=X35,AS35,0)+IF(A99=X36,AS36,0)+V99,0),""),"")</f>
        <v/>
      </c>
      <c r="V99" s="43" t="str">
        <f>IF(AND(C99=0,E99=0,I99=0,K99=0),IF(T99="",IF(G99=0,IF(A99=X37,AS37,0)+IF(A99=X38,AS38,0)+IF(A99=X39,AS39,0)+IF(A99=X40,AS40,0)+IF(A99=X41,AS41,0)+IF(A99=X42,AS42,0)+IF(A99=X43,AS43,0)+IF(A99=X44,AS44,0)+IF(A99=X45,AS45,0)+IF(A99=X46,AS46,0)+IF(A99=X48,AS48,0)+IF(A99=X49,AS49,0)+IF(A99=X50,AS50,0)+IF(A99=X51,AS51,0)+IF(A99=X52,AS52,0)+IF(A99=X53,AS53,0)+IF(A99=X54,AS54,0)+IF(A99=X55,AS55,0)+IF(A99=X56,AS56,0)+IF(A99=X57,AS57,0)+IF(A99=X58,AS58,0)+IF(A99=X59,AS59,0)+IF(A99=X60,AS60,0)+IF(A99=X61,AS61,0)+IF(A99=X62,AS62,0)+IF(A99=X63,AS63,0)+IF(A99=X64,AS64,0)+IF(A99=X65,AS65,0)+IF(A99=X66,AS66,0)+IF(A99=X67,AS67,0),0),""),"")</f>
        <v/>
      </c>
      <c r="W99" s="43" t="str">
        <f>IF(AND(C99=0,E99=0,I99=0,K99=0),IF(T99="",IF(M99=0,IF(B99=X6,AS6,0)+IF(B99=X7,AS7,0)+IF(B99=X8,AS8,0)+IF(B99=X9,AS9,0)+IF(B99=X10,AS10,0)+IF(B99=X11,AS11,0)+IF(B99=X12,AS12,0)+IF(B99=X13,AS13,0)+IF(B99=X14,AS14,0)+IF(B99=X15,AS15,0)+IF(B99=X16,AS16,0)+IF(B99=X17,AS17,0)+IF(B99=X18,AS18,0)+IF(B99=X19,AS19,0)+IF(B99=X20,AS20,0)+IF(B99=X21,AS21,0)+IF(B99=X22,AS22,0)+IF(B99=X23,AS23,0)+IF(B99=X24,AS24,0)+IF(B99=X25,AS25,0)+IF(B99=X27,AS27,0)+IF(B99=X28,AS28,0)+IF(B99=X29,AS29,0)+IF(B99=X30,AS30,0)+IF(B99=X31,AS31,0)+IF(B99=X32,AS32,0)+IF(B99=X33,AS33,0)+IF(B99=X34,AS34,0)+IF(B99=X35,AS35,0)+IF(B99=X36,AS36,0)+X99,0),""),"")</f>
        <v/>
      </c>
      <c r="X99" s="43" t="str">
        <f>IF(AND(C99=0,E99=0,I99=0,K99=0),IF(T99="",IF(M99=0,IF(B99=X37,AS37,0)+IF(B99=X38,AS38,0)+IF(B99=X39,AS39,0)+IF(B99=X40,AS40,0)+IF(B99=X41,AS41,0)+IF(B99=X42,AS42,0)+IF(B99=X43,AS43,0)+IF(B99=X44,AS44,0)+IF(B99=X45,AS45,0)+IF(B99=X46,AS46,0)+IF(B99=X48,AS48,0)+IF(B99=X49,AS49,0)+IF(B99=X50,AS50,0)+IF(B99=X51,AS51,0)+IF(B99=X52,AS52,0)+IF(B99=X53,AS53,0)+IF(B99=X54,AS54,0)+IF(B99=X55,AS55,0)+IF(B99=X56,AS56,0)+IF(B99=X57,AS57,0)+IF(B99=X58,AS58,0)+IF(B99=X59,AS59,0)+IF(B99=X60,AS60,0)+IF(B99=X61,AS61,0)+IF(B99=X62,AS62,0)+IF(B99=X63,AS63,0)+IF(B99=X64,AS64,0)+IF(B99=X65,AS65,0)+IF(B99=X66,AS66,0)+IF(B99=X67,AS67,0),0),""),"")</f>
        <v/>
      </c>
      <c r="Y99" s="44" t="str">
        <f t="shared" si="21"/>
        <v>IANRUSH</v>
      </c>
    </row>
    <row r="100" spans="1:25" x14ac:dyDescent="0.15">
      <c r="A100" s="43" t="str">
        <f>[2]DB!A100</f>
        <v>Flinca</v>
      </c>
      <c r="B100" s="43" t="str">
        <f>[2]DB!B100</f>
        <v>Harry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U100" s="43"/>
      <c r="V100" s="43"/>
      <c r="W100" s="43"/>
      <c r="X100" s="43"/>
      <c r="Y100" s="44"/>
    </row>
    <row r="101" spans="1:25" x14ac:dyDescent="0.15">
      <c r="A101" s="43" t="str">
        <f>[2]DB!A101</f>
        <v>Futte</v>
      </c>
      <c r="B101" s="43" t="str">
        <f>[2]DB!B101</f>
        <v>ÅZÆTZØW</v>
      </c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U101" s="43"/>
      <c r="V101" s="43"/>
      <c r="W101" s="43"/>
      <c r="X101" s="43"/>
      <c r="Y101" s="44"/>
    </row>
  </sheetData>
  <sheetProtection sheet="1" objects="1" scenarios="1"/>
  <mergeCells count="45">
    <mergeCell ref="O70:Q70"/>
    <mergeCell ref="BF5:BH5"/>
    <mergeCell ref="U70:Y70"/>
    <mergeCell ref="C71:D71"/>
    <mergeCell ref="E71:F71"/>
    <mergeCell ref="G71:H71"/>
    <mergeCell ref="I71:J71"/>
    <mergeCell ref="R70:T70"/>
    <mergeCell ref="A69:Y69"/>
    <mergeCell ref="R71:S71"/>
    <mergeCell ref="K71:L71"/>
    <mergeCell ref="M71:N71"/>
    <mergeCell ref="O71:P71"/>
    <mergeCell ref="U71:X71"/>
    <mergeCell ref="A70:B71"/>
    <mergeCell ref="C70:H70"/>
    <mergeCell ref="I70:N70"/>
    <mergeCell ref="BE3:BS4"/>
    <mergeCell ref="AR4:AT4"/>
    <mergeCell ref="AU4:AW4"/>
    <mergeCell ref="AX4:AZ4"/>
    <mergeCell ref="BA4:BB4"/>
    <mergeCell ref="W4:W5"/>
    <mergeCell ref="X3:BD3"/>
    <mergeCell ref="Z4:AA4"/>
    <mergeCell ref="AB4:AC4"/>
    <mergeCell ref="AD4:AF4"/>
    <mergeCell ref="AG4:AI4"/>
    <mergeCell ref="AJ4:AK4"/>
    <mergeCell ref="AL4:AM4"/>
    <mergeCell ref="AN4:AO4"/>
    <mergeCell ref="AP4:AQ4"/>
    <mergeCell ref="BC4:BC5"/>
    <mergeCell ref="BD4:BD5"/>
    <mergeCell ref="A3:J3"/>
    <mergeCell ref="A4:D5"/>
    <mergeCell ref="E4:H5"/>
    <mergeCell ref="I4:J5"/>
    <mergeCell ref="K3:V3"/>
    <mergeCell ref="K4:K5"/>
    <mergeCell ref="L4:L5"/>
    <mergeCell ref="M4:N4"/>
    <mergeCell ref="O4:P4"/>
    <mergeCell ref="Q4:S4"/>
    <mergeCell ref="T4:V4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6</vt:i4>
      </vt:variant>
    </vt:vector>
  </HeadingPairs>
  <TitlesOfParts>
    <vt:vector size="14" baseType="lpstr">
      <vt:lpstr>Kampe</vt:lpstr>
      <vt:lpstr>Rækker</vt:lpstr>
      <vt:lpstr>1. Division</vt:lpstr>
      <vt:lpstr>2. Division</vt:lpstr>
      <vt:lpstr>3. Division</vt:lpstr>
      <vt:lpstr>Liga Pokalen - Udskrift</vt:lpstr>
      <vt:lpstr>Liga Pokalen - Resultater</vt:lpstr>
      <vt:lpstr>DB</vt:lpstr>
      <vt:lpstr>1. Division!Udskriftsområde</vt:lpstr>
      <vt:lpstr>2. Division!Udskriftsområde</vt:lpstr>
      <vt:lpstr>3. Division!Udskriftsområde</vt:lpstr>
      <vt:lpstr>Liga Pokalen - Resultater!Udskriftsområde</vt:lpstr>
      <vt:lpstr>Liga Pokalen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2007-04-26T20:51:47Z</cp:lastPrinted>
  <dcterms:created xsi:type="dcterms:W3CDTF">2003-12-08T12:45:16Z</dcterms:created>
  <dcterms:modified xsi:type="dcterms:W3CDTF">2026-04-26T07:20:15Z</dcterms:modified>
</cp:coreProperties>
</file>