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9a8\AC\Temp\"/>
    </mc:Choice>
  </mc:AlternateContent>
  <xr:revisionPtr revIDLastSave="14" documentId="8_{53C7BFE0-883C-7D42-84CA-B39BF8B37613}" xr6:coauthVersionLast="47" xr6:coauthVersionMax="47" xr10:uidLastSave="{E8400278-6C56-D64B-A0A4-98D30205BC28}"/>
  <bookViews>
    <workbookView xWindow="-60" yWindow="-60" windowWidth="15480" windowHeight="11640" activeTab="2" xr2:uid="{903099C9-50C1-4961-9B00-8093EBA5969A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Resultater'!$A$1:$P$22</definedName>
    <definedName name="_xlnm.Print_Area" localSheetId="6">'Pokalturneringen - Udskrift'!$A$1:$L$22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K26" i="4"/>
  <c r="O29" i="4"/>
  <c r="AR6" i="7"/>
  <c r="A10" i="4"/>
  <c r="B8" i="6"/>
  <c r="A11" i="4"/>
  <c r="E8" i="6"/>
  <c r="A12" i="4"/>
  <c r="H8" i="6"/>
  <c r="A13" i="4"/>
  <c r="A14" i="4"/>
  <c r="N8" i="6"/>
  <c r="A15" i="4"/>
  <c r="Q8" i="6"/>
  <c r="A16" i="4"/>
  <c r="T8" i="6"/>
  <c r="A17" i="4"/>
  <c r="W8" i="6"/>
  <c r="A18" i="4"/>
  <c r="Z8" i="6"/>
  <c r="A19" i="4"/>
  <c r="AC8" i="6"/>
  <c r="A20" i="4"/>
  <c r="AF8" i="6"/>
  <c r="A21" i="4"/>
  <c r="AI8" i="6"/>
  <c r="A22" i="4"/>
  <c r="AL8" i="6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H26" i="4"/>
  <c r="G26" i="4"/>
  <c r="C26" i="4"/>
  <c r="O10" i="4"/>
  <c r="F6" i="7"/>
  <c r="K12" i="4"/>
  <c r="H12" i="4"/>
  <c r="G12" i="4"/>
  <c r="I12" i="4"/>
  <c r="C12" i="4"/>
  <c r="D12" i="4"/>
  <c r="E12" i="4"/>
  <c r="F12" i="4"/>
  <c r="O11" i="4"/>
  <c r="H6" i="7"/>
  <c r="K14" i="4"/>
  <c r="H14" i="4"/>
  <c r="G14" i="4"/>
  <c r="I14" i="4"/>
  <c r="C14" i="4"/>
  <c r="D14" i="4"/>
  <c r="E14" i="4"/>
  <c r="F14" i="4"/>
  <c r="O12" i="4"/>
  <c r="K27" i="4"/>
  <c r="H27" i="4"/>
  <c r="G27" i="4"/>
  <c r="I27" i="4"/>
  <c r="C27" i="4"/>
  <c r="D27" i="4"/>
  <c r="E27" i="4"/>
  <c r="BA9" i="6"/>
  <c r="O13" i="4"/>
  <c r="K17" i="4"/>
  <c r="H17" i="4"/>
  <c r="G17" i="4"/>
  <c r="I17" i="4"/>
  <c r="C17" i="4"/>
  <c r="E17" i="4"/>
  <c r="W9" i="6"/>
  <c r="O15" i="4"/>
  <c r="K25" i="4"/>
  <c r="H25" i="4"/>
  <c r="G25" i="4"/>
  <c r="C25" i="4"/>
  <c r="E25" i="4"/>
  <c r="F25" i="4"/>
  <c r="O16" i="4"/>
  <c r="R6" i="7"/>
  <c r="K29" i="4"/>
  <c r="H29" i="4"/>
  <c r="G29" i="4"/>
  <c r="C29" i="4"/>
  <c r="E29" i="4"/>
  <c r="F29" i="4"/>
  <c r="O17" i="4"/>
  <c r="T6" i="7"/>
  <c r="K16" i="4"/>
  <c r="H16" i="4"/>
  <c r="G16" i="4"/>
  <c r="I16" i="4"/>
  <c r="C16" i="4"/>
  <c r="D16" i="4"/>
  <c r="E16" i="4"/>
  <c r="F16" i="4"/>
  <c r="O18" i="4"/>
  <c r="V6" i="7"/>
  <c r="K19" i="4"/>
  <c r="H19" i="4"/>
  <c r="G19" i="4"/>
  <c r="I19" i="4"/>
  <c r="C19" i="4"/>
  <c r="E19" i="4"/>
  <c r="F19" i="4"/>
  <c r="O19" i="4"/>
  <c r="K21" i="4"/>
  <c r="H21" i="4"/>
  <c r="G21" i="4"/>
  <c r="I21" i="4"/>
  <c r="C21" i="4"/>
  <c r="D21" i="4"/>
  <c r="E21" i="4"/>
  <c r="F21" i="4"/>
  <c r="O20" i="4"/>
  <c r="K24" i="4"/>
  <c r="H24" i="4"/>
  <c r="G24" i="4"/>
  <c r="I24" i="4"/>
  <c r="C24" i="4"/>
  <c r="D24" i="4"/>
  <c r="E24" i="4"/>
  <c r="F24" i="4"/>
  <c r="O21" i="4"/>
  <c r="AB6" i="7"/>
  <c r="K23" i="4"/>
  <c r="H23" i="4"/>
  <c r="G23" i="4"/>
  <c r="C23" i="4"/>
  <c r="E23" i="4"/>
  <c r="F23" i="4"/>
  <c r="O22" i="4"/>
  <c r="K18" i="4"/>
  <c r="H18" i="4"/>
  <c r="G18" i="4"/>
  <c r="C18" i="4"/>
  <c r="E18" i="4"/>
  <c r="F18" i="4"/>
  <c r="O23" i="4"/>
  <c r="K10" i="4"/>
  <c r="H10" i="4"/>
  <c r="G10" i="4"/>
  <c r="I10" i="4"/>
  <c r="C10" i="4"/>
  <c r="D10" i="4"/>
  <c r="E10" i="4"/>
  <c r="F10" i="4"/>
  <c r="O24" i="4"/>
  <c r="K20" i="4"/>
  <c r="H20" i="4"/>
  <c r="G20" i="4"/>
  <c r="I20" i="4"/>
  <c r="C20" i="4"/>
  <c r="E20" i="4"/>
  <c r="F20" i="4"/>
  <c r="O25" i="4"/>
  <c r="AJ6" i="7"/>
  <c r="K28" i="4"/>
  <c r="H28" i="4"/>
  <c r="G28" i="4"/>
  <c r="I28" i="4"/>
  <c r="C28" i="4"/>
  <c r="D28" i="4"/>
  <c r="E28" i="4"/>
  <c r="BD9" i="6"/>
  <c r="O26" i="4"/>
  <c r="K11" i="4"/>
  <c r="H11" i="4"/>
  <c r="G11" i="4"/>
  <c r="I11" i="4"/>
  <c r="C11" i="4"/>
  <c r="E11" i="4"/>
  <c r="E9" i="6"/>
  <c r="F11" i="4"/>
  <c r="K22" i="4"/>
  <c r="O28" i="4"/>
  <c r="AP6" i="7"/>
  <c r="H22" i="4"/>
  <c r="G22" i="4"/>
  <c r="C22" i="4"/>
  <c r="K13" i="4"/>
  <c r="O27" i="4"/>
  <c r="AN6" i="7"/>
  <c r="H13" i="4"/>
  <c r="G13" i="4"/>
  <c r="I13" i="4"/>
  <c r="C13" i="4"/>
  <c r="D13" i="4"/>
  <c r="O14" i="4"/>
  <c r="N6" i="7"/>
  <c r="K15" i="4"/>
  <c r="H15" i="4"/>
  <c r="G15" i="4"/>
  <c r="I15" i="4"/>
  <c r="C15" i="4"/>
  <c r="D15" i="4"/>
  <c r="E15" i="4"/>
  <c r="Q9" i="6"/>
  <c r="E26" i="4"/>
  <c r="F26" i="4"/>
  <c r="T16" i="4"/>
  <c r="E22" i="4"/>
  <c r="E13" i="4"/>
  <c r="F13" i="4"/>
  <c r="B1" i="4"/>
  <c r="F1" i="8"/>
  <c r="F2" i="4"/>
  <c r="F3" i="4"/>
  <c r="F6" i="4"/>
  <c r="G2" i="4"/>
  <c r="G3" i="4"/>
  <c r="G4" i="4"/>
  <c r="H2" i="4"/>
  <c r="H3" i="4"/>
  <c r="I2" i="4"/>
  <c r="I3" i="4"/>
  <c r="I4" i="4"/>
  <c r="J2" i="4"/>
  <c r="J3" i="4"/>
  <c r="J5" i="4"/>
  <c r="K2" i="4"/>
  <c r="K3" i="4"/>
  <c r="K6" i="4"/>
  <c r="L2" i="4"/>
  <c r="L3" i="4"/>
  <c r="M2" i="4"/>
  <c r="M3" i="4"/>
  <c r="N2" i="4"/>
  <c r="N3" i="4"/>
  <c r="N6" i="4"/>
  <c r="O2" i="4"/>
  <c r="O3" i="4"/>
  <c r="P2" i="4"/>
  <c r="P3" i="4"/>
  <c r="Q2" i="4"/>
  <c r="Q3" i="4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10" i="4"/>
  <c r="F24" i="7"/>
  <c r="AA11" i="4"/>
  <c r="H24" i="7"/>
  <c r="AA12" i="4"/>
  <c r="AA13" i="4"/>
  <c r="L24" i="7"/>
  <c r="AA14" i="4"/>
  <c r="AA15" i="4"/>
  <c r="P24" i="7"/>
  <c r="AA16" i="4"/>
  <c r="AA17" i="4"/>
  <c r="T24" i="7"/>
  <c r="AA18" i="4"/>
  <c r="AA19" i="4"/>
  <c r="X24" i="7"/>
  <c r="AA20" i="4"/>
  <c r="AA21" i="4"/>
  <c r="AA22" i="4"/>
  <c r="AA23" i="4"/>
  <c r="AF24" i="7"/>
  <c r="AA24" i="4"/>
  <c r="AA25" i="4"/>
  <c r="AJ24" i="7"/>
  <c r="AA26" i="4"/>
  <c r="AA27" i="4"/>
  <c r="AN24" i="7"/>
  <c r="AA28" i="4"/>
  <c r="AA29" i="4"/>
  <c r="AF10" i="4"/>
  <c r="F30" i="7"/>
  <c r="AF11" i="4"/>
  <c r="AF12" i="4"/>
  <c r="AF13" i="4"/>
  <c r="AF14" i="4"/>
  <c r="N30" i="7"/>
  <c r="AF15" i="4"/>
  <c r="AF16" i="4"/>
  <c r="R30" i="7"/>
  <c r="AF17" i="4"/>
  <c r="T30" i="7"/>
  <c r="AF18" i="4"/>
  <c r="V30" i="7"/>
  <c r="AF19" i="4"/>
  <c r="AF20" i="4"/>
  <c r="AF21" i="4"/>
  <c r="AB30" i="7"/>
  <c r="AF22" i="4"/>
  <c r="AD30" i="7"/>
  <c r="AF23" i="4"/>
  <c r="AF24" i="4"/>
  <c r="AH30" i="7"/>
  <c r="AF25" i="4"/>
  <c r="AJ30" i="7"/>
  <c r="AF26" i="4"/>
  <c r="AL30" i="7"/>
  <c r="AF27" i="4"/>
  <c r="AF28" i="4"/>
  <c r="AP30" i="7"/>
  <c r="AF29" i="4"/>
  <c r="AR30" i="7"/>
  <c r="AK10" i="4"/>
  <c r="F36" i="7"/>
  <c r="AK11" i="4"/>
  <c r="H36" i="7"/>
  <c r="AK12" i="4"/>
  <c r="J36" i="7"/>
  <c r="AK13" i="4"/>
  <c r="L36" i="7"/>
  <c r="AK14" i="4"/>
  <c r="AK15" i="4"/>
  <c r="AK16" i="4"/>
  <c r="AK17" i="4"/>
  <c r="T36" i="7"/>
  <c r="AK18" i="4"/>
  <c r="AK19" i="4"/>
  <c r="X36" i="7"/>
  <c r="AK20" i="4"/>
  <c r="Z36" i="7"/>
  <c r="AK21" i="4"/>
  <c r="AB36" i="7"/>
  <c r="AK22" i="4"/>
  <c r="AK23" i="4"/>
  <c r="AF36" i="7"/>
  <c r="AK24" i="4"/>
  <c r="AH36" i="7"/>
  <c r="AK25" i="4"/>
  <c r="AK26" i="4"/>
  <c r="AK27" i="4"/>
  <c r="AN36" i="7"/>
  <c r="AK28" i="4"/>
  <c r="AP36" i="7"/>
  <c r="AK29" i="4"/>
  <c r="AR36" i="7"/>
  <c r="AJ36" i="7"/>
  <c r="L30" i="7"/>
  <c r="AL24" i="7"/>
  <c r="AD24" i="7"/>
  <c r="N24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AT18" i="8"/>
  <c r="E17" i="8"/>
  <c r="AT17" i="8"/>
  <c r="E16" i="8"/>
  <c r="AT16" i="8"/>
  <c r="E15" i="8"/>
  <c r="AT15" i="8"/>
  <c r="E14" i="8"/>
  <c r="AT14" i="8"/>
  <c r="E13" i="8"/>
  <c r="AT13" i="8"/>
  <c r="E12" i="8"/>
  <c r="AT12" i="8"/>
  <c r="E11" i="8"/>
  <c r="AT11" i="8"/>
  <c r="E10" i="8"/>
  <c r="AT10" i="8"/>
  <c r="E9" i="8"/>
  <c r="AT9" i="8"/>
  <c r="O31" i="4"/>
  <c r="A31" i="4"/>
  <c r="A32" i="4"/>
  <c r="A33" i="4"/>
  <c r="H29" i="6"/>
  <c r="A34" i="4"/>
  <c r="K29" i="6"/>
  <c r="A35" i="4"/>
  <c r="A36" i="4"/>
  <c r="Q29" i="6"/>
  <c r="A37" i="4"/>
  <c r="T29" i="6"/>
  <c r="A38" i="4"/>
  <c r="W29" i="6"/>
  <c r="A39" i="4"/>
  <c r="Z29" i="6"/>
  <c r="A40" i="4"/>
  <c r="AC29" i="6"/>
  <c r="K40" i="4"/>
  <c r="A41" i="4"/>
  <c r="A42" i="4"/>
  <c r="AI29" i="6"/>
  <c r="A43" i="4"/>
  <c r="AL29" i="6"/>
  <c r="A44" i="4"/>
  <c r="A45" i="4"/>
  <c r="AR29" i="6"/>
  <c r="A46" i="4"/>
  <c r="AU29" i="6"/>
  <c r="A47" i="4"/>
  <c r="AX29" i="6"/>
  <c r="A48" i="4"/>
  <c r="BA29" i="6"/>
  <c r="A49" i="4"/>
  <c r="BD29" i="6"/>
  <c r="A50" i="4"/>
  <c r="BG29" i="6"/>
  <c r="H40" i="4"/>
  <c r="G40" i="4"/>
  <c r="I40" i="4"/>
  <c r="C40" i="4"/>
  <c r="E40" i="4"/>
  <c r="O32" i="4"/>
  <c r="K44" i="4"/>
  <c r="H44" i="4"/>
  <c r="G44" i="4"/>
  <c r="I44" i="4"/>
  <c r="C44" i="4"/>
  <c r="D44" i="4"/>
  <c r="E44" i="4"/>
  <c r="O33" i="4"/>
  <c r="K48" i="4"/>
  <c r="H48" i="4"/>
  <c r="G48" i="4"/>
  <c r="I48" i="4"/>
  <c r="C48" i="4"/>
  <c r="D48" i="4"/>
  <c r="E48" i="4"/>
  <c r="F48" i="4"/>
  <c r="O34" i="4"/>
  <c r="K35" i="4"/>
  <c r="H35" i="4"/>
  <c r="G35" i="4"/>
  <c r="I35" i="4"/>
  <c r="C35" i="4"/>
  <c r="E35" i="4"/>
  <c r="F35" i="4"/>
  <c r="O35" i="4"/>
  <c r="K49" i="4"/>
  <c r="H49" i="4"/>
  <c r="G49" i="4"/>
  <c r="C49" i="4"/>
  <c r="E49" i="4"/>
  <c r="F49" i="4"/>
  <c r="O36" i="4"/>
  <c r="P6" i="8"/>
  <c r="K36" i="4"/>
  <c r="H36" i="4"/>
  <c r="G36" i="4"/>
  <c r="I36" i="4"/>
  <c r="C36" i="4"/>
  <c r="E36" i="4"/>
  <c r="Q30" i="6"/>
  <c r="F36" i="4"/>
  <c r="O37" i="4"/>
  <c r="R6" i="8"/>
  <c r="K50" i="4"/>
  <c r="H50" i="4"/>
  <c r="G50" i="4"/>
  <c r="I50" i="4"/>
  <c r="C50" i="4"/>
  <c r="D50" i="4"/>
  <c r="E50" i="4"/>
  <c r="F50" i="4"/>
  <c r="O38" i="4"/>
  <c r="K47" i="4"/>
  <c r="H47" i="4"/>
  <c r="G47" i="4"/>
  <c r="C47" i="4"/>
  <c r="E47" i="4"/>
  <c r="F47" i="4"/>
  <c r="O39" i="4"/>
  <c r="K42" i="4"/>
  <c r="H42" i="4"/>
  <c r="G42" i="4"/>
  <c r="C42" i="4"/>
  <c r="E42" i="4"/>
  <c r="AI30" i="6"/>
  <c r="F42" i="4"/>
  <c r="O40" i="4"/>
  <c r="K34" i="4"/>
  <c r="H34" i="4"/>
  <c r="G34" i="4"/>
  <c r="C34" i="4"/>
  <c r="E34" i="4"/>
  <c r="F34" i="4"/>
  <c r="O41" i="4"/>
  <c r="K38" i="4"/>
  <c r="Y36" i="4"/>
  <c r="H38" i="4"/>
  <c r="L97" i="4"/>
  <c r="S97" i="4"/>
  <c r="B2" i="4"/>
  <c r="F5" i="4"/>
  <c r="G5" i="4"/>
  <c r="H5" i="4"/>
  <c r="I5" i="4"/>
  <c r="B3" i="4"/>
  <c r="R97" i="4"/>
  <c r="T97" i="4"/>
  <c r="G38" i="4"/>
  <c r="I38" i="4"/>
  <c r="C38" i="4"/>
  <c r="D38" i="4"/>
  <c r="R36" i="4"/>
  <c r="E38" i="4"/>
  <c r="O42" i="4"/>
  <c r="K32" i="4"/>
  <c r="H32" i="4"/>
  <c r="G32" i="4"/>
  <c r="C32" i="4"/>
  <c r="E32" i="4"/>
  <c r="O43" i="4"/>
  <c r="K46" i="4"/>
  <c r="H46" i="4"/>
  <c r="G46" i="4"/>
  <c r="I46" i="4"/>
  <c r="C46" i="4"/>
  <c r="E46" i="4"/>
  <c r="O44" i="4"/>
  <c r="AF6" i="8"/>
  <c r="K33" i="4"/>
  <c r="H33" i="4"/>
  <c r="G33" i="4"/>
  <c r="I33" i="4"/>
  <c r="C33" i="4"/>
  <c r="D33" i="4"/>
  <c r="E33" i="4"/>
  <c r="O45" i="4"/>
  <c r="AH6" i="8"/>
  <c r="K45" i="4"/>
  <c r="H45" i="4"/>
  <c r="G45" i="4"/>
  <c r="I45" i="4"/>
  <c r="C45" i="4"/>
  <c r="E45" i="4"/>
  <c r="O46" i="4"/>
  <c r="AJ6" i="8"/>
  <c r="K37" i="4"/>
  <c r="H37" i="4"/>
  <c r="G37" i="4"/>
  <c r="I37" i="4"/>
  <c r="C37" i="4"/>
  <c r="D37" i="4"/>
  <c r="E37" i="4"/>
  <c r="F37" i="4"/>
  <c r="O47" i="4"/>
  <c r="K41" i="4"/>
  <c r="H41" i="4"/>
  <c r="G41" i="4"/>
  <c r="C41" i="4"/>
  <c r="E41" i="4"/>
  <c r="AF30" i="6"/>
  <c r="F41" i="4"/>
  <c r="O48" i="4"/>
  <c r="K39" i="4"/>
  <c r="H39" i="4"/>
  <c r="G39" i="4"/>
  <c r="C39" i="4"/>
  <c r="E39" i="4"/>
  <c r="Z30" i="6"/>
  <c r="K31" i="4"/>
  <c r="O49" i="4"/>
  <c r="H31" i="4"/>
  <c r="G31" i="4"/>
  <c r="I31" i="4"/>
  <c r="C31" i="4"/>
  <c r="K43" i="4"/>
  <c r="O50" i="4"/>
  <c r="AR6" i="8"/>
  <c r="H43" i="4"/>
  <c r="G43" i="4"/>
  <c r="I43" i="4"/>
  <c r="C43" i="4"/>
  <c r="D43" i="4"/>
  <c r="E43" i="4"/>
  <c r="AL30" i="6"/>
  <c r="E31" i="4"/>
  <c r="F31" i="4"/>
  <c r="F43" i="4"/>
  <c r="AA50" i="4"/>
  <c r="AR24" i="8"/>
  <c r="AA31" i="4"/>
  <c r="AA32" i="4"/>
  <c r="AA33" i="4"/>
  <c r="J24" i="8"/>
  <c r="AA34" i="4"/>
  <c r="AA35" i="4"/>
  <c r="AA36" i="4"/>
  <c r="AA37" i="4"/>
  <c r="R24" i="8"/>
  <c r="AA38" i="4"/>
  <c r="AA39" i="4"/>
  <c r="AA40" i="4"/>
  <c r="AA41" i="4"/>
  <c r="Z24" i="8"/>
  <c r="AA42" i="4"/>
  <c r="AA43" i="4"/>
  <c r="AA44" i="4"/>
  <c r="AA45" i="4"/>
  <c r="AH24" i="8"/>
  <c r="AA46" i="4"/>
  <c r="AJ24" i="8"/>
  <c r="AA47" i="4"/>
  <c r="AA48" i="4"/>
  <c r="AN24" i="8"/>
  <c r="AA49" i="4"/>
  <c r="AP24" i="8"/>
  <c r="AF50" i="4"/>
  <c r="AF31" i="4"/>
  <c r="AF32" i="4"/>
  <c r="AF33" i="4"/>
  <c r="AF34" i="4"/>
  <c r="AF35" i="4"/>
  <c r="AF36" i="4"/>
  <c r="P30" i="8"/>
  <c r="AF37" i="4"/>
  <c r="R30" i="8"/>
  <c r="AF38" i="4"/>
  <c r="T30" i="8"/>
  <c r="AF39" i="4"/>
  <c r="V30" i="8"/>
  <c r="AF40" i="4"/>
  <c r="X30" i="8"/>
  <c r="AF41" i="4"/>
  <c r="Z30" i="8"/>
  <c r="AF42" i="4"/>
  <c r="AF43" i="4"/>
  <c r="AD30" i="8"/>
  <c r="AF44" i="4"/>
  <c r="AF30" i="8"/>
  <c r="AF45" i="4"/>
  <c r="AF46" i="4"/>
  <c r="AJ30" i="8"/>
  <c r="AF47" i="4"/>
  <c r="AF48" i="4"/>
  <c r="AN30" i="8"/>
  <c r="AF49" i="4"/>
  <c r="AP30" i="8"/>
  <c r="AK50" i="4"/>
  <c r="AR36" i="8"/>
  <c r="AK31" i="4"/>
  <c r="F36" i="8"/>
  <c r="AK32" i="4"/>
  <c r="AK33" i="4"/>
  <c r="AK34" i="4"/>
  <c r="AK35" i="4"/>
  <c r="AK36" i="4"/>
  <c r="P36" i="8"/>
  <c r="AK37" i="4"/>
  <c r="AK38" i="4"/>
  <c r="T36" i="8"/>
  <c r="AK39" i="4"/>
  <c r="V36" i="8"/>
  <c r="AK40" i="4"/>
  <c r="X36" i="8"/>
  <c r="AK41" i="4"/>
  <c r="AK42" i="4"/>
  <c r="AB36" i="8"/>
  <c r="AK43" i="4"/>
  <c r="AD36" i="8"/>
  <c r="AK44" i="4"/>
  <c r="AF36" i="8"/>
  <c r="AK45" i="4"/>
  <c r="AK46" i="4"/>
  <c r="AJ36" i="8"/>
  <c r="AK47" i="4"/>
  <c r="AL36" i="8"/>
  <c r="AK48" i="4"/>
  <c r="AN36" i="8"/>
  <c r="AK49" i="4"/>
  <c r="AH30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E19" i="9"/>
  <c r="AT19" i="9"/>
  <c r="E18" i="9"/>
  <c r="AT18" i="9"/>
  <c r="E17" i="9"/>
  <c r="AT17" i="9"/>
  <c r="E16" i="9"/>
  <c r="AT16" i="9"/>
  <c r="E15" i="9"/>
  <c r="E14" i="9"/>
  <c r="AT14" i="9"/>
  <c r="E9" i="9"/>
  <c r="AT9" i="9"/>
  <c r="E10" i="9"/>
  <c r="AT10" i="9"/>
  <c r="E11" i="9"/>
  <c r="AT11" i="9"/>
  <c r="E12" i="9"/>
  <c r="AT12" i="9"/>
  <c r="E13" i="9"/>
  <c r="AT13" i="9"/>
  <c r="AT15" i="9"/>
  <c r="AT20" i="9"/>
  <c r="AT21" i="9"/>
  <c r="O52" i="4"/>
  <c r="F6" i="9"/>
  <c r="A52" i="4"/>
  <c r="A53" i="4"/>
  <c r="M53" i="4"/>
  <c r="A54" i="4"/>
  <c r="A55" i="4"/>
  <c r="A56" i="4"/>
  <c r="M56" i="4"/>
  <c r="A57" i="4"/>
  <c r="A58" i="4"/>
  <c r="T50" i="6"/>
  <c r="A59" i="4"/>
  <c r="W50" i="6"/>
  <c r="A60" i="4"/>
  <c r="M60" i="4"/>
  <c r="Z50" i="6"/>
  <c r="A61" i="4"/>
  <c r="M61" i="4"/>
  <c r="A62" i="4"/>
  <c r="A63" i="4"/>
  <c r="A64" i="4"/>
  <c r="AL50" i="6"/>
  <c r="K64" i="4"/>
  <c r="A65" i="4"/>
  <c r="A66" i="4"/>
  <c r="AR50" i="6"/>
  <c r="A67" i="4"/>
  <c r="A68" i="4"/>
  <c r="AX50" i="6"/>
  <c r="A69" i="4"/>
  <c r="A70" i="4"/>
  <c r="BD50" i="6"/>
  <c r="A71" i="4"/>
  <c r="H64" i="4"/>
  <c r="G64" i="4"/>
  <c r="C64" i="4"/>
  <c r="E64" i="4"/>
  <c r="F64" i="4"/>
  <c r="O71" i="4"/>
  <c r="AR6" i="9"/>
  <c r="K66" i="4"/>
  <c r="H66" i="4"/>
  <c r="G66" i="4"/>
  <c r="C66" i="4"/>
  <c r="O70" i="4"/>
  <c r="K56" i="4"/>
  <c r="H56" i="4"/>
  <c r="L121" i="4"/>
  <c r="S121" i="4"/>
  <c r="R121" i="4"/>
  <c r="T121" i="4"/>
  <c r="G56" i="4"/>
  <c r="C56" i="4"/>
  <c r="O53" i="4"/>
  <c r="K71" i="4"/>
  <c r="H71" i="4"/>
  <c r="G71" i="4"/>
  <c r="C71" i="4"/>
  <c r="E71" i="4"/>
  <c r="F71" i="4"/>
  <c r="O54" i="4"/>
  <c r="K61" i="4"/>
  <c r="H61" i="4"/>
  <c r="G61" i="4"/>
  <c r="C61" i="4"/>
  <c r="E61" i="4"/>
  <c r="F61" i="4"/>
  <c r="O55" i="4"/>
  <c r="K68" i="4"/>
  <c r="H68" i="4"/>
  <c r="G68" i="4"/>
  <c r="I68" i="4"/>
  <c r="C68" i="4"/>
  <c r="D68" i="4"/>
  <c r="E68" i="4"/>
  <c r="F68" i="4"/>
  <c r="O56" i="4"/>
  <c r="N6" i="9"/>
  <c r="K63" i="4"/>
  <c r="H63" i="4"/>
  <c r="G63" i="4"/>
  <c r="I63" i="4"/>
  <c r="C63" i="4"/>
  <c r="E63" i="4"/>
  <c r="O57" i="4"/>
  <c r="K55" i="4"/>
  <c r="H55" i="4"/>
  <c r="G55" i="4"/>
  <c r="C55" i="4"/>
  <c r="E55" i="4"/>
  <c r="F55" i="4"/>
  <c r="O58" i="4"/>
  <c r="K52" i="4"/>
  <c r="H52" i="4"/>
  <c r="G52" i="4"/>
  <c r="I52" i="4"/>
  <c r="C52" i="4"/>
  <c r="D52" i="4"/>
  <c r="E52" i="4"/>
  <c r="F52" i="4"/>
  <c r="O59" i="4"/>
  <c r="K60" i="4"/>
  <c r="H60" i="4"/>
  <c r="G60" i="4"/>
  <c r="I60" i="4"/>
  <c r="C60" i="4"/>
  <c r="E60" i="4"/>
  <c r="F60" i="4"/>
  <c r="O60" i="4"/>
  <c r="K62" i="4"/>
  <c r="H62" i="4"/>
  <c r="G62" i="4"/>
  <c r="I62" i="4"/>
  <c r="C62" i="4"/>
  <c r="E62" i="4"/>
  <c r="F62" i="4"/>
  <c r="O61" i="4"/>
  <c r="K58" i="4"/>
  <c r="H58" i="4"/>
  <c r="G58" i="4"/>
  <c r="C58" i="4"/>
  <c r="E58" i="4"/>
  <c r="F58" i="4"/>
  <c r="O62" i="4"/>
  <c r="K57" i="4"/>
  <c r="H57" i="4"/>
  <c r="G57" i="4"/>
  <c r="I57" i="4"/>
  <c r="C57" i="4"/>
  <c r="E57" i="4"/>
  <c r="F57" i="4"/>
  <c r="O63" i="4"/>
  <c r="K53" i="4"/>
  <c r="H53" i="4"/>
  <c r="G53" i="4"/>
  <c r="C53" i="4"/>
  <c r="E53" i="4"/>
  <c r="O64" i="4"/>
  <c r="K70" i="4"/>
  <c r="H70" i="4"/>
  <c r="G70" i="4"/>
  <c r="C70" i="4"/>
  <c r="E70" i="4"/>
  <c r="O65" i="4"/>
  <c r="AF6" i="9"/>
  <c r="K67" i="4"/>
  <c r="H67" i="4"/>
  <c r="G67" i="4"/>
  <c r="I67" i="4"/>
  <c r="C67" i="4"/>
  <c r="D67" i="4"/>
  <c r="E67" i="4"/>
  <c r="F67" i="4"/>
  <c r="O66" i="4"/>
  <c r="AH6" i="9"/>
  <c r="K65" i="4"/>
  <c r="H65" i="4"/>
  <c r="G65" i="4"/>
  <c r="I65" i="4"/>
  <c r="C65" i="4"/>
  <c r="E65" i="4"/>
  <c r="F65" i="4"/>
  <c r="O67" i="4"/>
  <c r="K54" i="4"/>
  <c r="H54" i="4"/>
  <c r="G54" i="4"/>
  <c r="I54" i="4"/>
  <c r="C54" i="4"/>
  <c r="D54" i="4"/>
  <c r="E54" i="4"/>
  <c r="F54" i="4"/>
  <c r="O68" i="4"/>
  <c r="K69" i="4"/>
  <c r="H69" i="4"/>
  <c r="G69" i="4"/>
  <c r="C69" i="4"/>
  <c r="E69" i="4"/>
  <c r="O69" i="4"/>
  <c r="AN6" i="9"/>
  <c r="K59" i="4"/>
  <c r="J59" i="4"/>
  <c r="G59" i="4"/>
  <c r="H59" i="4"/>
  <c r="I59" i="4"/>
  <c r="C59" i="4"/>
  <c r="D59" i="4"/>
  <c r="E59" i="4"/>
  <c r="E56" i="4"/>
  <c r="F56" i="4"/>
  <c r="E66" i="4"/>
  <c r="F66" i="4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70" i="4"/>
  <c r="AP24" i="9"/>
  <c r="AA52" i="4"/>
  <c r="AA53" i="4"/>
  <c r="AA54" i="4"/>
  <c r="J24" i="9"/>
  <c r="AA55" i="4"/>
  <c r="L24" i="9"/>
  <c r="AA56" i="4"/>
  <c r="N24" i="9"/>
  <c r="AA57" i="4"/>
  <c r="AA58" i="4"/>
  <c r="R24" i="9"/>
  <c r="AA59" i="4"/>
  <c r="T24" i="9"/>
  <c r="AA60" i="4"/>
  <c r="V24" i="9"/>
  <c r="AA61" i="4"/>
  <c r="AA62" i="4"/>
  <c r="Z24" i="9"/>
  <c r="AA63" i="4"/>
  <c r="AB24" i="9"/>
  <c r="AA64" i="4"/>
  <c r="AA65" i="4"/>
  <c r="AA66" i="4"/>
  <c r="AH24" i="9"/>
  <c r="AA67" i="4"/>
  <c r="AA68" i="4"/>
  <c r="AA69" i="4"/>
  <c r="AA71" i="4"/>
  <c r="AR24" i="9"/>
  <c r="AF71" i="4"/>
  <c r="AR30" i="9"/>
  <c r="AF52" i="4"/>
  <c r="F30" i="9"/>
  <c r="AF53" i="4"/>
  <c r="H30" i="9"/>
  <c r="AF54" i="4"/>
  <c r="J30" i="9"/>
  <c r="AF55" i="4"/>
  <c r="L30" i="9"/>
  <c r="AF56" i="4"/>
  <c r="AF57" i="4"/>
  <c r="P30" i="9"/>
  <c r="AF58" i="4"/>
  <c r="R30" i="9"/>
  <c r="AF59" i="4"/>
  <c r="T30" i="9"/>
  <c r="AF60" i="4"/>
  <c r="AF61" i="4"/>
  <c r="X30" i="9"/>
  <c r="AF62" i="4"/>
  <c r="AF63" i="4"/>
  <c r="AB30" i="9"/>
  <c r="AF64" i="4"/>
  <c r="AF65" i="4"/>
  <c r="AF66" i="4"/>
  <c r="AH30" i="9"/>
  <c r="AF67" i="4"/>
  <c r="AJ30" i="9"/>
  <c r="AF68" i="4"/>
  <c r="AF69" i="4"/>
  <c r="AN30" i="9"/>
  <c r="AF70" i="4"/>
  <c r="AP30" i="9"/>
  <c r="AF30" i="9"/>
  <c r="AK71" i="4"/>
  <c r="AR36" i="9"/>
  <c r="AK52" i="4"/>
  <c r="AK53" i="4"/>
  <c r="H36" i="9"/>
  <c r="AK54" i="4"/>
  <c r="J36" i="9"/>
  <c r="AK55" i="4"/>
  <c r="AK56" i="4"/>
  <c r="AK57" i="4"/>
  <c r="AK58" i="4"/>
  <c r="AK59" i="4"/>
  <c r="T36" i="9"/>
  <c r="AK60" i="4"/>
  <c r="AK61" i="4"/>
  <c r="X36" i="9"/>
  <c r="AK62" i="4"/>
  <c r="Z36" i="9"/>
  <c r="AK63" i="4"/>
  <c r="AK64" i="4"/>
  <c r="AK65" i="4"/>
  <c r="AF36" i="9"/>
  <c r="AK66" i="4"/>
  <c r="AH36" i="9"/>
  <c r="AK67" i="4"/>
  <c r="AJ36" i="9"/>
  <c r="AK68" i="4"/>
  <c r="AK69" i="4"/>
  <c r="AN36" i="9"/>
  <c r="AK70" i="4"/>
  <c r="AP36" i="9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B157" i="4"/>
  <c r="D20" i="14"/>
  <c r="A157" i="4"/>
  <c r="T157" i="4"/>
  <c r="L20" i="13"/>
  <c r="B156" i="4"/>
  <c r="A156" i="4"/>
  <c r="B19" i="13"/>
  <c r="T156" i="4"/>
  <c r="L19" i="13"/>
  <c r="B155" i="4"/>
  <c r="A155" i="4"/>
  <c r="B18" i="14"/>
  <c r="B154" i="4"/>
  <c r="D17" i="14"/>
  <c r="A154" i="4"/>
  <c r="B17" i="14"/>
  <c r="T154" i="4"/>
  <c r="B153" i="4"/>
  <c r="D16" i="14"/>
  <c r="A153" i="4"/>
  <c r="B16" i="13"/>
  <c r="T153" i="4"/>
  <c r="L16" i="13"/>
  <c r="B152" i="4"/>
  <c r="A152" i="4"/>
  <c r="T152" i="4"/>
  <c r="L15" i="13"/>
  <c r="B151" i="4"/>
  <c r="A151" i="4"/>
  <c r="B14" i="14"/>
  <c r="T151" i="4"/>
  <c r="L14" i="13"/>
  <c r="B150" i="4"/>
  <c r="D13" i="13"/>
  <c r="A150" i="4"/>
  <c r="B13" i="13"/>
  <c r="T150" i="4"/>
  <c r="L13" i="13"/>
  <c r="B149" i="4"/>
  <c r="D12" i="14"/>
  <c r="A149" i="4"/>
  <c r="B12" i="13"/>
  <c r="T149" i="4"/>
  <c r="L12" i="13"/>
  <c r="B148" i="4"/>
  <c r="A148" i="4"/>
  <c r="B11" i="13"/>
  <c r="T148" i="4"/>
  <c r="B147" i="4"/>
  <c r="D10" i="13"/>
  <c r="A147" i="4"/>
  <c r="B10" i="14"/>
  <c r="T147" i="4"/>
  <c r="B146" i="4"/>
  <c r="A146" i="4"/>
  <c r="B9" i="14"/>
  <c r="T146" i="4"/>
  <c r="B145" i="4"/>
  <c r="D8" i="14"/>
  <c r="A145" i="4"/>
  <c r="B8" i="14"/>
  <c r="T145" i="4"/>
  <c r="L8" i="13"/>
  <c r="B144" i="4"/>
  <c r="A144" i="4"/>
  <c r="T144" i="4"/>
  <c r="B143" i="4"/>
  <c r="A143" i="4"/>
  <c r="B6" i="14"/>
  <c r="T143" i="4"/>
  <c r="B142" i="4"/>
  <c r="D5" i="14"/>
  <c r="A142" i="4"/>
  <c r="B5" i="14"/>
  <c r="T142" i="4"/>
  <c r="L5" i="13"/>
  <c r="R1" i="4"/>
  <c r="T3" i="4"/>
  <c r="S3" i="4"/>
  <c r="R3" i="4"/>
  <c r="T2" i="4"/>
  <c r="S2" i="4"/>
  <c r="R2" i="4"/>
  <c r="T1" i="4"/>
  <c r="AU24" i="7"/>
  <c r="AU26" i="7"/>
  <c r="AU27" i="7"/>
  <c r="AU32" i="7"/>
  <c r="AU33" i="7"/>
  <c r="AV24" i="7"/>
  <c r="AV26" i="7"/>
  <c r="AV27" i="7"/>
  <c r="AV32" i="7"/>
  <c r="AV33" i="7"/>
  <c r="AW24" i="7"/>
  <c r="AW26" i="7"/>
  <c r="AW27" i="7"/>
  <c r="AW32" i="7"/>
  <c r="AW33" i="7"/>
  <c r="AX24" i="7"/>
  <c r="AX26" i="7"/>
  <c r="AX27" i="7"/>
  <c r="AX32" i="7"/>
  <c r="AX33" i="7"/>
  <c r="AY24" i="7"/>
  <c r="AY26" i="7"/>
  <c r="AY27" i="7"/>
  <c r="AY32" i="7"/>
  <c r="AY33" i="7"/>
  <c r="AZ24" i="7"/>
  <c r="AZ26" i="7"/>
  <c r="AZ27" i="7"/>
  <c r="AZ32" i="7"/>
  <c r="AZ33" i="7"/>
  <c r="BA24" i="7"/>
  <c r="BA26" i="7"/>
  <c r="BA27" i="7"/>
  <c r="BA32" i="7"/>
  <c r="BA33" i="7"/>
  <c r="BB24" i="7"/>
  <c r="BB26" i="7"/>
  <c r="BB27" i="7"/>
  <c r="BB32" i="7"/>
  <c r="BB33" i="7"/>
  <c r="BC24" i="7"/>
  <c r="BC26" i="7"/>
  <c r="BC27" i="7"/>
  <c r="BC32" i="7"/>
  <c r="BC33" i="7"/>
  <c r="BD24" i="7"/>
  <c r="BD26" i="7"/>
  <c r="BD27" i="7"/>
  <c r="BD32" i="7"/>
  <c r="BD33" i="7"/>
  <c r="BE24" i="7"/>
  <c r="BE26" i="7"/>
  <c r="BE27" i="7"/>
  <c r="BE32" i="7"/>
  <c r="BE33" i="7"/>
  <c r="BF24" i="7"/>
  <c r="BF26" i="7"/>
  <c r="BF27" i="7"/>
  <c r="BF32" i="7"/>
  <c r="BF33" i="7"/>
  <c r="BG24" i="7"/>
  <c r="BG26" i="7"/>
  <c r="BG27" i="7"/>
  <c r="BG32" i="7"/>
  <c r="BG33" i="7"/>
  <c r="BH24" i="7"/>
  <c r="BH26" i="7"/>
  <c r="BH27" i="7"/>
  <c r="BH32" i="7"/>
  <c r="BH33" i="7"/>
  <c r="BI24" i="7"/>
  <c r="BI26" i="7"/>
  <c r="BI27" i="7"/>
  <c r="BI32" i="7"/>
  <c r="BI33" i="7"/>
  <c r="BJ24" i="7"/>
  <c r="BJ26" i="7"/>
  <c r="BJ27" i="7"/>
  <c r="BJ32" i="7"/>
  <c r="BJ33" i="7"/>
  <c r="BK24" i="7"/>
  <c r="BK26" i="7"/>
  <c r="BK27" i="7"/>
  <c r="BK32" i="7"/>
  <c r="BK33" i="7"/>
  <c r="BL24" i="7"/>
  <c r="BL26" i="7"/>
  <c r="BL27" i="7"/>
  <c r="BL32" i="7"/>
  <c r="BL33" i="7"/>
  <c r="BM24" i="7"/>
  <c r="BM26" i="7"/>
  <c r="BM27" i="7"/>
  <c r="BM32" i="7"/>
  <c r="BM33" i="7"/>
  <c r="BN24" i="7"/>
  <c r="BN26" i="7"/>
  <c r="BN27" i="7"/>
  <c r="BN32" i="7"/>
  <c r="BN33" i="7"/>
  <c r="AT24" i="7"/>
  <c r="U71" i="11"/>
  <c r="S1" i="4"/>
  <c r="S157" i="4"/>
  <c r="R157" i="4"/>
  <c r="Q157" i="4"/>
  <c r="K20" i="13"/>
  <c r="P157" i="4"/>
  <c r="I20" i="13"/>
  <c r="O157" i="4"/>
  <c r="N157" i="4"/>
  <c r="M157" i="4"/>
  <c r="L157" i="4"/>
  <c r="G20" i="13"/>
  <c r="K157" i="4"/>
  <c r="S156" i="4"/>
  <c r="R156" i="4"/>
  <c r="Q156" i="4"/>
  <c r="P156" i="4"/>
  <c r="I19" i="13"/>
  <c r="H19" i="13"/>
  <c r="O156" i="4"/>
  <c r="N156" i="4"/>
  <c r="M156" i="4"/>
  <c r="L156" i="4"/>
  <c r="G19" i="13"/>
  <c r="K156" i="4"/>
  <c r="T155" i="4"/>
  <c r="S155" i="4"/>
  <c r="R155" i="4"/>
  <c r="Q155" i="4"/>
  <c r="K18" i="13"/>
  <c r="P155" i="4"/>
  <c r="O155" i="4"/>
  <c r="N155" i="4"/>
  <c r="M155" i="4"/>
  <c r="L155" i="4"/>
  <c r="G18" i="14"/>
  <c r="K155" i="4"/>
  <c r="S154" i="4"/>
  <c r="R154" i="4"/>
  <c r="Q154" i="4"/>
  <c r="P154" i="4"/>
  <c r="O154" i="4"/>
  <c r="N154" i="4"/>
  <c r="M154" i="4"/>
  <c r="L154" i="4"/>
  <c r="G17" i="14"/>
  <c r="K154" i="4"/>
  <c r="E17" i="14"/>
  <c r="S153" i="4"/>
  <c r="R153" i="4"/>
  <c r="Q153" i="4"/>
  <c r="P153" i="4"/>
  <c r="I16" i="14"/>
  <c r="O153" i="4"/>
  <c r="N153" i="4"/>
  <c r="M153" i="4"/>
  <c r="L153" i="4"/>
  <c r="G16" i="14"/>
  <c r="K153" i="4"/>
  <c r="E16" i="13"/>
  <c r="F16" i="13"/>
  <c r="S152" i="4"/>
  <c r="R152" i="4"/>
  <c r="Q152" i="4"/>
  <c r="P152" i="4"/>
  <c r="O152" i="4"/>
  <c r="N152" i="4"/>
  <c r="M152" i="4"/>
  <c r="L152" i="4"/>
  <c r="G15" i="13"/>
  <c r="K152" i="4"/>
  <c r="S151" i="4"/>
  <c r="R151" i="4"/>
  <c r="Q151" i="4"/>
  <c r="P151" i="4"/>
  <c r="I14" i="13"/>
  <c r="J14" i="13"/>
  <c r="O151" i="4"/>
  <c r="N151" i="4"/>
  <c r="M151" i="4"/>
  <c r="L151" i="4"/>
  <c r="G14" i="14"/>
  <c r="K151" i="4"/>
  <c r="E14" i="14"/>
  <c r="F14" i="14"/>
  <c r="S150" i="4"/>
  <c r="R150" i="4"/>
  <c r="Q150" i="4"/>
  <c r="K13" i="14"/>
  <c r="P150" i="4"/>
  <c r="I13" i="14"/>
  <c r="H13" i="14"/>
  <c r="O150" i="4"/>
  <c r="N150" i="4"/>
  <c r="M150" i="4"/>
  <c r="L150" i="4"/>
  <c r="G13" i="14"/>
  <c r="K150" i="4"/>
  <c r="S149" i="4"/>
  <c r="R149" i="4"/>
  <c r="Q149" i="4"/>
  <c r="K12" i="14"/>
  <c r="P149" i="4"/>
  <c r="I12" i="14"/>
  <c r="H12" i="14"/>
  <c r="O149" i="4"/>
  <c r="N149" i="4"/>
  <c r="M149" i="4"/>
  <c r="L149" i="4"/>
  <c r="G12" i="13"/>
  <c r="K149" i="4"/>
  <c r="E12" i="14"/>
  <c r="F12" i="14"/>
  <c r="S148" i="4"/>
  <c r="R148" i="4"/>
  <c r="Q148" i="4"/>
  <c r="P148" i="4"/>
  <c r="I11" i="13"/>
  <c r="H11" i="13"/>
  <c r="O148" i="4"/>
  <c r="N148" i="4"/>
  <c r="M148" i="4"/>
  <c r="L148" i="4"/>
  <c r="K148" i="4"/>
  <c r="S147" i="4"/>
  <c r="R147" i="4"/>
  <c r="Q147" i="4"/>
  <c r="K10" i="13"/>
  <c r="P147" i="4"/>
  <c r="O147" i="4"/>
  <c r="N147" i="4"/>
  <c r="M147" i="4"/>
  <c r="L147" i="4"/>
  <c r="G10" i="13"/>
  <c r="K147" i="4"/>
  <c r="E10" i="13"/>
  <c r="F10" i="13"/>
  <c r="S146" i="4"/>
  <c r="R146" i="4"/>
  <c r="Q146" i="4"/>
  <c r="P146" i="4"/>
  <c r="O146" i="4"/>
  <c r="N146" i="4"/>
  <c r="M146" i="4"/>
  <c r="L146" i="4"/>
  <c r="K146" i="4"/>
  <c r="S145" i="4"/>
  <c r="R145" i="4"/>
  <c r="Q145" i="4"/>
  <c r="P145" i="4"/>
  <c r="I8" i="14"/>
  <c r="O145" i="4"/>
  <c r="N145" i="4"/>
  <c r="M145" i="4"/>
  <c r="L145" i="4"/>
  <c r="K145" i="4"/>
  <c r="E8" i="14"/>
  <c r="F8" i="14"/>
  <c r="S144" i="4"/>
  <c r="R144" i="4"/>
  <c r="Q144" i="4"/>
  <c r="P144" i="4"/>
  <c r="O144" i="4"/>
  <c r="N144" i="4"/>
  <c r="M144" i="4"/>
  <c r="L144" i="4"/>
  <c r="K144" i="4"/>
  <c r="S143" i="4"/>
  <c r="R143" i="4"/>
  <c r="Q143" i="4"/>
  <c r="K6" i="13"/>
  <c r="P143" i="4"/>
  <c r="I6" i="14"/>
  <c r="O143" i="4"/>
  <c r="N143" i="4"/>
  <c r="M143" i="4"/>
  <c r="L143" i="4"/>
  <c r="K143" i="4"/>
  <c r="E6" i="14"/>
  <c r="F6" i="14"/>
  <c r="S142" i="4"/>
  <c r="R142" i="4"/>
  <c r="Q142" i="4"/>
  <c r="P142" i="4"/>
  <c r="I5" i="14"/>
  <c r="O142" i="4"/>
  <c r="N142" i="4"/>
  <c r="M142" i="4"/>
  <c r="L142" i="4"/>
  <c r="K142" i="4"/>
  <c r="E5" i="14"/>
  <c r="F5" i="14"/>
  <c r="J6" i="4"/>
  <c r="M6" i="4"/>
  <c r="L76" i="4"/>
  <c r="V76" i="4"/>
  <c r="O76" i="4"/>
  <c r="Y76" i="4"/>
  <c r="E2" i="4"/>
  <c r="Y97" i="4"/>
  <c r="L118" i="4"/>
  <c r="W118" i="4"/>
  <c r="Y118" i="4"/>
  <c r="CP119" i="4"/>
  <c r="CP120" i="4"/>
  <c r="CP121" i="4"/>
  <c r="CP122" i="4"/>
  <c r="CP123" i="4"/>
  <c r="CP124" i="4"/>
  <c r="CP125" i="4"/>
  <c r="CP126" i="4"/>
  <c r="CP127" i="4"/>
  <c r="CP128" i="4"/>
  <c r="CP129" i="4"/>
  <c r="CP130" i="4"/>
  <c r="CP131" i="4"/>
  <c r="CP132" i="4"/>
  <c r="CP133" i="4"/>
  <c r="CP134" i="4"/>
  <c r="CP135" i="4"/>
  <c r="CP136" i="4"/>
  <c r="CP137" i="4"/>
  <c r="CP118" i="4"/>
  <c r="CP117" i="4"/>
  <c r="CP98" i="4"/>
  <c r="CP99" i="4"/>
  <c r="CP100" i="4"/>
  <c r="CP101" i="4"/>
  <c r="CP102" i="4"/>
  <c r="CP103" i="4"/>
  <c r="CP104" i="4"/>
  <c r="CP105" i="4"/>
  <c r="CP106" i="4"/>
  <c r="CP107" i="4"/>
  <c r="CP108" i="4"/>
  <c r="CP109" i="4"/>
  <c r="CP110" i="4"/>
  <c r="CP111" i="4"/>
  <c r="CP112" i="4"/>
  <c r="CP113" i="4"/>
  <c r="CP114" i="4"/>
  <c r="CP115" i="4"/>
  <c r="CP116" i="4"/>
  <c r="CP97" i="4"/>
  <c r="CP96" i="4"/>
  <c r="CP77" i="4"/>
  <c r="CP78" i="4"/>
  <c r="CP79" i="4"/>
  <c r="CP80" i="4"/>
  <c r="CP81" i="4"/>
  <c r="CP82" i="4"/>
  <c r="CP83" i="4"/>
  <c r="CP84" i="4"/>
  <c r="CP85" i="4"/>
  <c r="CP86" i="4"/>
  <c r="CP87" i="4"/>
  <c r="CP88" i="4"/>
  <c r="CP89" i="4"/>
  <c r="CP90" i="4"/>
  <c r="CP91" i="4"/>
  <c r="CP92" i="4"/>
  <c r="CP93" i="4"/>
  <c r="CP94" i="4"/>
  <c r="CP95" i="4"/>
  <c r="CP76" i="4"/>
  <c r="CP75" i="4"/>
  <c r="CC77" i="4"/>
  <c r="CB77" i="4"/>
  <c r="CA77" i="4"/>
  <c r="BZ77" i="4"/>
  <c r="BY77" i="4"/>
  <c r="BX77" i="4"/>
  <c r="BW77" i="4"/>
  <c r="BV7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U77" i="4"/>
  <c r="BT77" i="4"/>
  <c r="BS77" i="4"/>
  <c r="BR77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J71" i="4"/>
  <c r="L71" i="4"/>
  <c r="B71" i="4"/>
  <c r="J70" i="4"/>
  <c r="B70" i="4"/>
  <c r="J69" i="4"/>
  <c r="L69" i="4"/>
  <c r="B69" i="4"/>
  <c r="J68" i="4"/>
  <c r="B68" i="4"/>
  <c r="J67" i="4"/>
  <c r="B67" i="4"/>
  <c r="J66" i="4"/>
  <c r="B66" i="4"/>
  <c r="J65" i="4"/>
  <c r="L65" i="4"/>
  <c r="B65" i="4"/>
  <c r="J64" i="4"/>
  <c r="B64" i="4"/>
  <c r="J63" i="4"/>
  <c r="L63" i="4"/>
  <c r="B63" i="4"/>
  <c r="J62" i="4"/>
  <c r="B62" i="4"/>
  <c r="J61" i="4"/>
  <c r="B61" i="4"/>
  <c r="J60" i="4"/>
  <c r="B60" i="4"/>
  <c r="B59" i="4"/>
  <c r="J58" i="4"/>
  <c r="L58" i="4"/>
  <c r="B58" i="4"/>
  <c r="J57" i="4"/>
  <c r="B57" i="4"/>
  <c r="J56" i="4"/>
  <c r="B56" i="4"/>
  <c r="J55" i="4"/>
  <c r="L55" i="4"/>
  <c r="B55" i="4"/>
  <c r="J54" i="4"/>
  <c r="L54" i="4"/>
  <c r="B54" i="4"/>
  <c r="J53" i="4"/>
  <c r="B53" i="4"/>
  <c r="J52" i="4"/>
  <c r="L52" i="4"/>
  <c r="B52" i="4"/>
  <c r="J50" i="4"/>
  <c r="L50" i="4"/>
  <c r="B50" i="4"/>
  <c r="J49" i="4"/>
  <c r="L49" i="4"/>
  <c r="B49" i="4"/>
  <c r="J48" i="4"/>
  <c r="L48" i="4"/>
  <c r="B48" i="4"/>
  <c r="J47" i="4"/>
  <c r="B47" i="4"/>
  <c r="J46" i="4"/>
  <c r="L46" i="4"/>
  <c r="B46" i="4"/>
  <c r="J45" i="4"/>
  <c r="L45" i="4"/>
  <c r="B45" i="4"/>
  <c r="J44" i="4"/>
  <c r="L44" i="4"/>
  <c r="B44" i="4"/>
  <c r="J43" i="4"/>
  <c r="L43" i="4"/>
  <c r="B43" i="4"/>
  <c r="J42" i="4"/>
  <c r="L42" i="4"/>
  <c r="B42" i="4"/>
  <c r="J41" i="4"/>
  <c r="L41" i="4"/>
  <c r="B41" i="4"/>
  <c r="J40" i="4"/>
  <c r="B40" i="4"/>
  <c r="J39" i="4"/>
  <c r="L39" i="4"/>
  <c r="B39" i="4"/>
  <c r="J38" i="4"/>
  <c r="B38" i="4"/>
  <c r="J37" i="4"/>
  <c r="L37" i="4"/>
  <c r="B37" i="4"/>
  <c r="J36" i="4"/>
  <c r="L36" i="4"/>
  <c r="B36" i="4"/>
  <c r="J35" i="4"/>
  <c r="L35" i="4"/>
  <c r="B35" i="4"/>
  <c r="J34" i="4"/>
  <c r="L34" i="4"/>
  <c r="B34" i="4"/>
  <c r="J33" i="4"/>
  <c r="L33" i="4"/>
  <c r="B33" i="4"/>
  <c r="J32" i="4"/>
  <c r="L32" i="4"/>
  <c r="B32" i="4"/>
  <c r="J31" i="4"/>
  <c r="L31" i="4"/>
  <c r="B31" i="4"/>
  <c r="J29" i="4"/>
  <c r="L29" i="4"/>
  <c r="B29" i="4"/>
  <c r="J28" i="4"/>
  <c r="L28" i="4"/>
  <c r="B28" i="4"/>
  <c r="J27" i="4"/>
  <c r="L27" i="4"/>
  <c r="B27" i="4"/>
  <c r="J26" i="4"/>
  <c r="L26" i="4"/>
  <c r="B26" i="4"/>
  <c r="J25" i="4"/>
  <c r="L25" i="4"/>
  <c r="B25" i="4"/>
  <c r="J24" i="4"/>
  <c r="L24" i="4"/>
  <c r="B24" i="4"/>
  <c r="J23" i="4"/>
  <c r="L23" i="4"/>
  <c r="B23" i="4"/>
  <c r="J22" i="4"/>
  <c r="L22" i="4"/>
  <c r="B22" i="4"/>
  <c r="J21" i="4"/>
  <c r="L21" i="4"/>
  <c r="B21" i="4"/>
  <c r="J20" i="4"/>
  <c r="L20" i="4"/>
  <c r="B20" i="4"/>
  <c r="J19" i="4"/>
  <c r="L19" i="4"/>
  <c r="B19" i="4"/>
  <c r="J18" i="4"/>
  <c r="L18" i="4"/>
  <c r="B18" i="4"/>
  <c r="J17" i="4"/>
  <c r="L17" i="4"/>
  <c r="B17" i="4"/>
  <c r="J16" i="4"/>
  <c r="L16" i="4"/>
  <c r="B16" i="4"/>
  <c r="J15" i="4"/>
  <c r="L15" i="4"/>
  <c r="B15" i="4"/>
  <c r="J14" i="4"/>
  <c r="L14" i="4"/>
  <c r="B14" i="4"/>
  <c r="J13" i="4"/>
  <c r="L13" i="4"/>
  <c r="B13" i="4"/>
  <c r="J12" i="4"/>
  <c r="L12" i="4"/>
  <c r="B12" i="4"/>
  <c r="P11" i="4"/>
  <c r="J11" i="4"/>
  <c r="L11" i="4"/>
  <c r="B11" i="4"/>
  <c r="P27" i="4"/>
  <c r="J10" i="4"/>
  <c r="L10" i="4"/>
  <c r="B10" i="4"/>
  <c r="U1" i="4"/>
  <c r="L40" i="4"/>
  <c r="J4" i="4"/>
  <c r="P4" i="4"/>
  <c r="M70" i="4"/>
  <c r="M58" i="4"/>
  <c r="T51" i="6"/>
  <c r="L64" i="4"/>
  <c r="AX137" i="4"/>
  <c r="AP137" i="4"/>
  <c r="U137" i="4"/>
  <c r="R137" i="4"/>
  <c r="P137" i="4"/>
  <c r="N137" i="4"/>
  <c r="AX136" i="4"/>
  <c r="AP136" i="4"/>
  <c r="U136" i="4"/>
  <c r="R136" i="4"/>
  <c r="P136" i="4"/>
  <c r="N136" i="4"/>
  <c r="AX135" i="4"/>
  <c r="AP135" i="4"/>
  <c r="U135" i="4"/>
  <c r="R135" i="4"/>
  <c r="P135" i="4"/>
  <c r="N135" i="4"/>
  <c r="AX134" i="4"/>
  <c r="AP134" i="4"/>
  <c r="U134" i="4"/>
  <c r="R134" i="4"/>
  <c r="P134" i="4"/>
  <c r="N134" i="4"/>
  <c r="AX133" i="4"/>
  <c r="AP133" i="4"/>
  <c r="U133" i="4"/>
  <c r="R133" i="4"/>
  <c r="P133" i="4"/>
  <c r="N133" i="4"/>
  <c r="AX132" i="4"/>
  <c r="AP132" i="4"/>
  <c r="U132" i="4"/>
  <c r="R132" i="4"/>
  <c r="P132" i="4"/>
  <c r="N132" i="4"/>
  <c r="AX131" i="4"/>
  <c r="AP131" i="4"/>
  <c r="U131" i="4"/>
  <c r="R131" i="4"/>
  <c r="P131" i="4"/>
  <c r="N131" i="4"/>
  <c r="AX130" i="4"/>
  <c r="AP130" i="4"/>
  <c r="U130" i="4"/>
  <c r="R130" i="4"/>
  <c r="P130" i="4"/>
  <c r="N130" i="4"/>
  <c r="AX129" i="4"/>
  <c r="AP129" i="4"/>
  <c r="U129" i="4"/>
  <c r="R129" i="4"/>
  <c r="P129" i="4"/>
  <c r="N129" i="4"/>
  <c r="AX128" i="4"/>
  <c r="AP128" i="4"/>
  <c r="U128" i="4"/>
  <c r="R128" i="4"/>
  <c r="P128" i="4"/>
  <c r="N128" i="4"/>
  <c r="AX127" i="4"/>
  <c r="AP127" i="4"/>
  <c r="U127" i="4"/>
  <c r="R127" i="4"/>
  <c r="P127" i="4"/>
  <c r="N127" i="4"/>
  <c r="AX126" i="4"/>
  <c r="AP126" i="4"/>
  <c r="U126" i="4"/>
  <c r="R126" i="4"/>
  <c r="P126" i="4"/>
  <c r="N126" i="4"/>
  <c r="AX125" i="4"/>
  <c r="AP125" i="4"/>
  <c r="U125" i="4"/>
  <c r="R125" i="4"/>
  <c r="P125" i="4"/>
  <c r="N125" i="4"/>
  <c r="AX124" i="4"/>
  <c r="AP124" i="4"/>
  <c r="U124" i="4"/>
  <c r="R124" i="4"/>
  <c r="P124" i="4"/>
  <c r="N124" i="4"/>
  <c r="AX123" i="4"/>
  <c r="AP123" i="4"/>
  <c r="U123" i="4"/>
  <c r="R123" i="4"/>
  <c r="P123" i="4"/>
  <c r="N123" i="4"/>
  <c r="AX122" i="4"/>
  <c r="AP122" i="4"/>
  <c r="U122" i="4"/>
  <c r="R122" i="4"/>
  <c r="P122" i="4"/>
  <c r="N122" i="4"/>
  <c r="AX121" i="4"/>
  <c r="AP121" i="4"/>
  <c r="U121" i="4"/>
  <c r="P121" i="4"/>
  <c r="N121" i="4"/>
  <c r="AX120" i="4"/>
  <c r="AP120" i="4"/>
  <c r="U120" i="4"/>
  <c r="R120" i="4"/>
  <c r="P120" i="4"/>
  <c r="N120" i="4"/>
  <c r="AX119" i="4"/>
  <c r="AP119" i="4"/>
  <c r="U119" i="4"/>
  <c r="R119" i="4"/>
  <c r="P119" i="4"/>
  <c r="N119" i="4"/>
  <c r="AX118" i="4"/>
  <c r="AP118" i="4"/>
  <c r="U118" i="4"/>
  <c r="R118" i="4"/>
  <c r="P118" i="4"/>
  <c r="N118" i="4"/>
  <c r="AX116" i="4"/>
  <c r="AP116" i="4"/>
  <c r="U116" i="4"/>
  <c r="R116" i="4"/>
  <c r="P116" i="4"/>
  <c r="N116" i="4"/>
  <c r="AX115" i="4"/>
  <c r="AP115" i="4"/>
  <c r="U115" i="4"/>
  <c r="R115" i="4"/>
  <c r="P115" i="4"/>
  <c r="N115" i="4"/>
  <c r="AX114" i="4"/>
  <c r="AP114" i="4"/>
  <c r="U114" i="4"/>
  <c r="R114" i="4"/>
  <c r="P114" i="4"/>
  <c r="N114" i="4"/>
  <c r="AX113" i="4"/>
  <c r="AP113" i="4"/>
  <c r="U113" i="4"/>
  <c r="R113" i="4"/>
  <c r="P113" i="4"/>
  <c r="N113" i="4"/>
  <c r="AX112" i="4"/>
  <c r="AP112" i="4"/>
  <c r="U112" i="4"/>
  <c r="R112" i="4"/>
  <c r="P112" i="4"/>
  <c r="N112" i="4"/>
  <c r="AX111" i="4"/>
  <c r="AP111" i="4"/>
  <c r="U111" i="4"/>
  <c r="R111" i="4"/>
  <c r="P111" i="4"/>
  <c r="N111" i="4"/>
  <c r="AX110" i="4"/>
  <c r="AP110" i="4"/>
  <c r="U110" i="4"/>
  <c r="R110" i="4"/>
  <c r="P110" i="4"/>
  <c r="N110" i="4"/>
  <c r="AX109" i="4"/>
  <c r="AP109" i="4"/>
  <c r="U109" i="4"/>
  <c r="R109" i="4"/>
  <c r="P109" i="4"/>
  <c r="N109" i="4"/>
  <c r="AX108" i="4"/>
  <c r="AP108" i="4"/>
  <c r="U108" i="4"/>
  <c r="R108" i="4"/>
  <c r="P108" i="4"/>
  <c r="N108" i="4"/>
  <c r="AX107" i="4"/>
  <c r="AP107" i="4"/>
  <c r="U107" i="4"/>
  <c r="R107" i="4"/>
  <c r="P107" i="4"/>
  <c r="N107" i="4"/>
  <c r="AX106" i="4"/>
  <c r="AP106" i="4"/>
  <c r="U106" i="4"/>
  <c r="R106" i="4"/>
  <c r="P106" i="4"/>
  <c r="N106" i="4"/>
  <c r="AX105" i="4"/>
  <c r="AP105" i="4"/>
  <c r="U105" i="4"/>
  <c r="R105" i="4"/>
  <c r="P105" i="4"/>
  <c r="N105" i="4"/>
  <c r="AX104" i="4"/>
  <c r="AP104" i="4"/>
  <c r="U104" i="4"/>
  <c r="R104" i="4"/>
  <c r="P104" i="4"/>
  <c r="N104" i="4"/>
  <c r="AX103" i="4"/>
  <c r="AP103" i="4"/>
  <c r="U103" i="4"/>
  <c r="R103" i="4"/>
  <c r="P103" i="4"/>
  <c r="N103" i="4"/>
  <c r="AX102" i="4"/>
  <c r="AP102" i="4"/>
  <c r="U102" i="4"/>
  <c r="R102" i="4"/>
  <c r="P102" i="4"/>
  <c r="N102" i="4"/>
  <c r="AX101" i="4"/>
  <c r="AP101" i="4"/>
  <c r="U101" i="4"/>
  <c r="R101" i="4"/>
  <c r="P101" i="4"/>
  <c r="N101" i="4"/>
  <c r="AX100" i="4"/>
  <c r="AP100" i="4"/>
  <c r="U100" i="4"/>
  <c r="R100" i="4"/>
  <c r="P100" i="4"/>
  <c r="N100" i="4"/>
  <c r="AX99" i="4"/>
  <c r="AP99" i="4"/>
  <c r="U99" i="4"/>
  <c r="R99" i="4"/>
  <c r="P99" i="4"/>
  <c r="N99" i="4"/>
  <c r="AX98" i="4"/>
  <c r="AP98" i="4"/>
  <c r="U98" i="4"/>
  <c r="R98" i="4"/>
  <c r="P98" i="4"/>
  <c r="N98" i="4"/>
  <c r="AX97" i="4"/>
  <c r="AP97" i="4"/>
  <c r="U97" i="4"/>
  <c r="P97" i="4"/>
  <c r="N97" i="4"/>
  <c r="AX95" i="4"/>
  <c r="AP95" i="4"/>
  <c r="U95" i="4"/>
  <c r="R95" i="4"/>
  <c r="P95" i="4"/>
  <c r="N95" i="4"/>
  <c r="AX94" i="4"/>
  <c r="AP94" i="4"/>
  <c r="U94" i="4"/>
  <c r="R94" i="4"/>
  <c r="P94" i="4"/>
  <c r="N94" i="4"/>
  <c r="AX93" i="4"/>
  <c r="AP93" i="4"/>
  <c r="U93" i="4"/>
  <c r="R93" i="4"/>
  <c r="P93" i="4"/>
  <c r="N93" i="4"/>
  <c r="AX92" i="4"/>
  <c r="AP92" i="4"/>
  <c r="U92" i="4"/>
  <c r="R92" i="4"/>
  <c r="P92" i="4"/>
  <c r="N92" i="4"/>
  <c r="AX91" i="4"/>
  <c r="AP91" i="4"/>
  <c r="U91" i="4"/>
  <c r="R91" i="4"/>
  <c r="P91" i="4"/>
  <c r="N91" i="4"/>
  <c r="AX90" i="4"/>
  <c r="AP90" i="4"/>
  <c r="U90" i="4"/>
  <c r="R90" i="4"/>
  <c r="P90" i="4"/>
  <c r="N90" i="4"/>
  <c r="AX89" i="4"/>
  <c r="AP89" i="4"/>
  <c r="U89" i="4"/>
  <c r="R89" i="4"/>
  <c r="P89" i="4"/>
  <c r="N89" i="4"/>
  <c r="AX88" i="4"/>
  <c r="AP88" i="4"/>
  <c r="U88" i="4"/>
  <c r="R88" i="4"/>
  <c r="P88" i="4"/>
  <c r="N88" i="4"/>
  <c r="AX87" i="4"/>
  <c r="AP87" i="4"/>
  <c r="U87" i="4"/>
  <c r="R87" i="4"/>
  <c r="P87" i="4"/>
  <c r="N87" i="4"/>
  <c r="AX86" i="4"/>
  <c r="AP86" i="4"/>
  <c r="U86" i="4"/>
  <c r="R86" i="4"/>
  <c r="P86" i="4"/>
  <c r="N86" i="4"/>
  <c r="AX85" i="4"/>
  <c r="AP85" i="4"/>
  <c r="U85" i="4"/>
  <c r="R85" i="4"/>
  <c r="P85" i="4"/>
  <c r="N85" i="4"/>
  <c r="AX84" i="4"/>
  <c r="AP84" i="4"/>
  <c r="U84" i="4"/>
  <c r="R84" i="4"/>
  <c r="P84" i="4"/>
  <c r="N84" i="4"/>
  <c r="AX83" i="4"/>
  <c r="AP83" i="4"/>
  <c r="U83" i="4"/>
  <c r="R83" i="4"/>
  <c r="P83" i="4"/>
  <c r="N83" i="4"/>
  <c r="AX82" i="4"/>
  <c r="AP82" i="4"/>
  <c r="U82" i="4"/>
  <c r="R82" i="4"/>
  <c r="P82" i="4"/>
  <c r="N82" i="4"/>
  <c r="AX81" i="4"/>
  <c r="AP81" i="4"/>
  <c r="U81" i="4"/>
  <c r="R81" i="4"/>
  <c r="P81" i="4"/>
  <c r="N81" i="4"/>
  <c r="AX80" i="4"/>
  <c r="AP80" i="4"/>
  <c r="U80" i="4"/>
  <c r="R80" i="4"/>
  <c r="P80" i="4"/>
  <c r="N80" i="4"/>
  <c r="AX79" i="4"/>
  <c r="AP79" i="4"/>
  <c r="U79" i="4"/>
  <c r="R79" i="4"/>
  <c r="P79" i="4"/>
  <c r="N79" i="4"/>
  <c r="AX78" i="4"/>
  <c r="AP78" i="4"/>
  <c r="U78" i="4"/>
  <c r="R78" i="4"/>
  <c r="P78" i="4"/>
  <c r="N78" i="4"/>
  <c r="AX77" i="4"/>
  <c r="AP77" i="4"/>
  <c r="U77" i="4"/>
  <c r="R77" i="4"/>
  <c r="P77" i="4"/>
  <c r="N77" i="4"/>
  <c r="AX76" i="4"/>
  <c r="AP76" i="4"/>
  <c r="U76" i="4"/>
  <c r="R76" i="4"/>
  <c r="P76" i="4"/>
  <c r="N76" i="4"/>
  <c r="S71" i="4"/>
  <c r="Q71" i="4"/>
  <c r="S70" i="4"/>
  <c r="Q70" i="4"/>
  <c r="CP69" i="4"/>
  <c r="CI69" i="4"/>
  <c r="CG69" i="4"/>
  <c r="CE69" i="4"/>
  <c r="CC69" i="4"/>
  <c r="CA69" i="4"/>
  <c r="BY69" i="4"/>
  <c r="BV69" i="4"/>
  <c r="BP69" i="4"/>
  <c r="S69" i="4"/>
  <c r="Q69" i="4"/>
  <c r="CP68" i="4"/>
  <c r="CI68" i="4"/>
  <c r="CG68" i="4"/>
  <c r="CE68" i="4"/>
  <c r="CC68" i="4"/>
  <c r="CA68" i="4"/>
  <c r="BY68" i="4"/>
  <c r="BV68" i="4"/>
  <c r="BP68" i="4"/>
  <c r="S68" i="4"/>
  <c r="Q68" i="4"/>
  <c r="CP67" i="4"/>
  <c r="CI67" i="4"/>
  <c r="CG67" i="4"/>
  <c r="CE67" i="4"/>
  <c r="CC67" i="4"/>
  <c r="CA67" i="4"/>
  <c r="BY67" i="4"/>
  <c r="BV67" i="4"/>
  <c r="BP67" i="4"/>
  <c r="S67" i="4"/>
  <c r="Q67" i="4"/>
  <c r="CP66" i="4"/>
  <c r="CI66" i="4"/>
  <c r="CG66" i="4"/>
  <c r="CE66" i="4"/>
  <c r="CC66" i="4"/>
  <c r="CA66" i="4"/>
  <c r="BY66" i="4"/>
  <c r="BV66" i="4"/>
  <c r="BP66" i="4"/>
  <c r="S66" i="4"/>
  <c r="Q66" i="4"/>
  <c r="CP65" i="4"/>
  <c r="CI65" i="4"/>
  <c r="CG65" i="4"/>
  <c r="CE65" i="4"/>
  <c r="CC65" i="4"/>
  <c r="CA65" i="4"/>
  <c r="BY65" i="4"/>
  <c r="BV65" i="4"/>
  <c r="BP65" i="4"/>
  <c r="S65" i="4"/>
  <c r="Q65" i="4"/>
  <c r="CP64" i="4"/>
  <c r="CI64" i="4"/>
  <c r="CG64" i="4"/>
  <c r="CE64" i="4"/>
  <c r="CC64" i="4"/>
  <c r="CA64" i="4"/>
  <c r="BY64" i="4"/>
  <c r="BV64" i="4"/>
  <c r="BP64" i="4"/>
  <c r="S64" i="4"/>
  <c r="Q64" i="4"/>
  <c r="CP63" i="4"/>
  <c r="CI63" i="4"/>
  <c r="CG63" i="4"/>
  <c r="CE63" i="4"/>
  <c r="CC63" i="4"/>
  <c r="CA63" i="4"/>
  <c r="BY63" i="4"/>
  <c r="BV63" i="4"/>
  <c r="BP63" i="4"/>
  <c r="S63" i="4"/>
  <c r="Q63" i="4"/>
  <c r="CP62" i="4"/>
  <c r="CI62" i="4"/>
  <c r="CG62" i="4"/>
  <c r="CE62" i="4"/>
  <c r="CC62" i="4"/>
  <c r="CA62" i="4"/>
  <c r="BY62" i="4"/>
  <c r="BV62" i="4"/>
  <c r="BP62" i="4"/>
  <c r="S62" i="4"/>
  <c r="Q62" i="4"/>
  <c r="CP61" i="4"/>
  <c r="CI61" i="4"/>
  <c r="CG61" i="4"/>
  <c r="CE61" i="4"/>
  <c r="CC61" i="4"/>
  <c r="CA61" i="4"/>
  <c r="BY61" i="4"/>
  <c r="BV61" i="4"/>
  <c r="BP61" i="4"/>
  <c r="S61" i="4"/>
  <c r="Q61" i="4"/>
  <c r="CP60" i="4"/>
  <c r="CI60" i="4"/>
  <c r="CG60" i="4"/>
  <c r="CE60" i="4"/>
  <c r="CC60" i="4"/>
  <c r="CA60" i="4"/>
  <c r="BY60" i="4"/>
  <c r="BV60" i="4"/>
  <c r="BP60" i="4"/>
  <c r="S60" i="4"/>
  <c r="Q60" i="4"/>
  <c r="CP59" i="4"/>
  <c r="CI59" i="4"/>
  <c r="CG59" i="4"/>
  <c r="CE59" i="4"/>
  <c r="CC59" i="4"/>
  <c r="CA59" i="4"/>
  <c r="BY59" i="4"/>
  <c r="BV59" i="4"/>
  <c r="BP59" i="4"/>
  <c r="S59" i="4"/>
  <c r="Q59" i="4"/>
  <c r="CP58" i="4"/>
  <c r="CI58" i="4"/>
  <c r="CG58" i="4"/>
  <c r="CE58" i="4"/>
  <c r="CC58" i="4"/>
  <c r="CA58" i="4"/>
  <c r="BY58" i="4"/>
  <c r="BV58" i="4"/>
  <c r="BP58" i="4"/>
  <c r="S58" i="4"/>
  <c r="Q58" i="4"/>
  <c r="CP57" i="4"/>
  <c r="CI57" i="4"/>
  <c r="CG57" i="4"/>
  <c r="CE57" i="4"/>
  <c r="CC57" i="4"/>
  <c r="CA57" i="4"/>
  <c r="BY57" i="4"/>
  <c r="BV57" i="4"/>
  <c r="BP57" i="4"/>
  <c r="S57" i="4"/>
  <c r="Q57" i="4"/>
  <c r="CP56" i="4"/>
  <c r="CI56" i="4"/>
  <c r="CG56" i="4"/>
  <c r="CE56" i="4"/>
  <c r="CC56" i="4"/>
  <c r="CA56" i="4"/>
  <c r="BY56" i="4"/>
  <c r="BV56" i="4"/>
  <c r="BP56" i="4"/>
  <c r="S56" i="4"/>
  <c r="Q56" i="4"/>
  <c r="CP55" i="4"/>
  <c r="CI55" i="4"/>
  <c r="CG55" i="4"/>
  <c r="CE55" i="4"/>
  <c r="CC55" i="4"/>
  <c r="CA55" i="4"/>
  <c r="BY55" i="4"/>
  <c r="BV55" i="4"/>
  <c r="BP55" i="4"/>
  <c r="S55" i="4"/>
  <c r="Q55" i="4"/>
  <c r="CP54" i="4"/>
  <c r="CI54" i="4"/>
  <c r="CG54" i="4"/>
  <c r="CE54" i="4"/>
  <c r="CC54" i="4"/>
  <c r="CA54" i="4"/>
  <c r="BY54" i="4"/>
  <c r="BV54" i="4"/>
  <c r="BP54" i="4"/>
  <c r="S54" i="4"/>
  <c r="Q54" i="4"/>
  <c r="CP53" i="4"/>
  <c r="CI53" i="4"/>
  <c r="CG53" i="4"/>
  <c r="CE53" i="4"/>
  <c r="CC53" i="4"/>
  <c r="CA53" i="4"/>
  <c r="BY53" i="4"/>
  <c r="BV53" i="4"/>
  <c r="BP53" i="4"/>
  <c r="S53" i="4"/>
  <c r="Q53" i="4"/>
  <c r="CP52" i="4"/>
  <c r="CI52" i="4"/>
  <c r="CG52" i="4"/>
  <c r="CE52" i="4"/>
  <c r="CC52" i="4"/>
  <c r="CA52" i="4"/>
  <c r="BY52" i="4"/>
  <c r="BV52" i="4"/>
  <c r="BP52" i="4"/>
  <c r="S52" i="4"/>
  <c r="Q52" i="4"/>
  <c r="CP51" i="4"/>
  <c r="CI51" i="4"/>
  <c r="CG51" i="4"/>
  <c r="CE51" i="4"/>
  <c r="CC51" i="4"/>
  <c r="CA51" i="4"/>
  <c r="BY51" i="4"/>
  <c r="BV51" i="4"/>
  <c r="BP51" i="4"/>
  <c r="CP50" i="4"/>
  <c r="CI50" i="4"/>
  <c r="CG50" i="4"/>
  <c r="CE50" i="4"/>
  <c r="CC50" i="4"/>
  <c r="CA50" i="4"/>
  <c r="BY50" i="4"/>
  <c r="BV50" i="4"/>
  <c r="BP50" i="4"/>
  <c r="S50" i="4"/>
  <c r="Q50" i="4"/>
  <c r="CP49" i="4"/>
  <c r="CI49" i="4"/>
  <c r="CG49" i="4"/>
  <c r="CE49" i="4"/>
  <c r="CC49" i="4"/>
  <c r="CA49" i="4"/>
  <c r="BY49" i="4"/>
  <c r="BV49" i="4"/>
  <c r="BP49" i="4"/>
  <c r="S49" i="4"/>
  <c r="Q49" i="4"/>
  <c r="CP48" i="4"/>
  <c r="CI48" i="4"/>
  <c r="CG48" i="4"/>
  <c r="CE48" i="4"/>
  <c r="CC48" i="4"/>
  <c r="CA48" i="4"/>
  <c r="BY48" i="4"/>
  <c r="BV48" i="4"/>
  <c r="BP48" i="4"/>
  <c r="S48" i="4"/>
  <c r="Q48" i="4"/>
  <c r="CP47" i="4"/>
  <c r="CI47" i="4"/>
  <c r="CG47" i="4"/>
  <c r="CE47" i="4"/>
  <c r="CC47" i="4"/>
  <c r="CA47" i="4"/>
  <c r="BY47" i="4"/>
  <c r="BV47" i="4"/>
  <c r="BP47" i="4"/>
  <c r="S47" i="4"/>
  <c r="Q47" i="4"/>
  <c r="CP46" i="4"/>
  <c r="CI46" i="4"/>
  <c r="CG46" i="4"/>
  <c r="CE46" i="4"/>
  <c r="CC46" i="4"/>
  <c r="CA46" i="4"/>
  <c r="BY46" i="4"/>
  <c r="BV46" i="4"/>
  <c r="BP46" i="4"/>
  <c r="S46" i="4"/>
  <c r="Q46" i="4"/>
  <c r="CP45" i="4"/>
  <c r="CI45" i="4"/>
  <c r="CG45" i="4"/>
  <c r="CE45" i="4"/>
  <c r="CC45" i="4"/>
  <c r="CA45" i="4"/>
  <c r="BY45" i="4"/>
  <c r="BV45" i="4"/>
  <c r="BP45" i="4"/>
  <c r="S45" i="4"/>
  <c r="Q45" i="4"/>
  <c r="CP44" i="4"/>
  <c r="CI44" i="4"/>
  <c r="CG44" i="4"/>
  <c r="CE44" i="4"/>
  <c r="CC44" i="4"/>
  <c r="CA44" i="4"/>
  <c r="BY44" i="4"/>
  <c r="BV44" i="4"/>
  <c r="BP44" i="4"/>
  <c r="S44" i="4"/>
  <c r="Q44" i="4"/>
  <c r="CP43" i="4"/>
  <c r="CI43" i="4"/>
  <c r="CG43" i="4"/>
  <c r="CE43" i="4"/>
  <c r="CC43" i="4"/>
  <c r="CA43" i="4"/>
  <c r="BY43" i="4"/>
  <c r="BV43" i="4"/>
  <c r="BP43" i="4"/>
  <c r="S43" i="4"/>
  <c r="Q43" i="4"/>
  <c r="CP42" i="4"/>
  <c r="CI42" i="4"/>
  <c r="CG42" i="4"/>
  <c r="CE42" i="4"/>
  <c r="CC42" i="4"/>
  <c r="CA42" i="4"/>
  <c r="BY42" i="4"/>
  <c r="BV42" i="4"/>
  <c r="BP42" i="4"/>
  <c r="S42" i="4"/>
  <c r="Q42" i="4"/>
  <c r="CP41" i="4"/>
  <c r="CI41" i="4"/>
  <c r="CG41" i="4"/>
  <c r="CE41" i="4"/>
  <c r="CC41" i="4"/>
  <c r="CA41" i="4"/>
  <c r="BY41" i="4"/>
  <c r="BV41" i="4"/>
  <c r="BP41" i="4"/>
  <c r="S41" i="4"/>
  <c r="Q41" i="4"/>
  <c r="CP40" i="4"/>
  <c r="CI40" i="4"/>
  <c r="CG40" i="4"/>
  <c r="CE40" i="4"/>
  <c r="CC40" i="4"/>
  <c r="CA40" i="4"/>
  <c r="BY40" i="4"/>
  <c r="BV40" i="4"/>
  <c r="BP40" i="4"/>
  <c r="S40" i="4"/>
  <c r="Q40" i="4"/>
  <c r="CP39" i="4"/>
  <c r="CI39" i="4"/>
  <c r="CG39" i="4"/>
  <c r="CE39" i="4"/>
  <c r="CC39" i="4"/>
  <c r="CA39" i="4"/>
  <c r="BY39" i="4"/>
  <c r="BV39" i="4"/>
  <c r="BP39" i="4"/>
  <c r="S39" i="4"/>
  <c r="Q39" i="4"/>
  <c r="CP38" i="4"/>
  <c r="CI38" i="4"/>
  <c r="CG38" i="4"/>
  <c r="CE38" i="4"/>
  <c r="CC38" i="4"/>
  <c r="CA38" i="4"/>
  <c r="BY38" i="4"/>
  <c r="BV38" i="4"/>
  <c r="BP38" i="4"/>
  <c r="S38" i="4"/>
  <c r="Q38" i="4"/>
  <c r="CP37" i="4"/>
  <c r="CI37" i="4"/>
  <c r="CG37" i="4"/>
  <c r="CE37" i="4"/>
  <c r="CC37" i="4"/>
  <c r="CA37" i="4"/>
  <c r="BY37" i="4"/>
  <c r="BV37" i="4"/>
  <c r="BP37" i="4"/>
  <c r="S37" i="4"/>
  <c r="Q37" i="4"/>
  <c r="CP36" i="4"/>
  <c r="CI36" i="4"/>
  <c r="CG36" i="4"/>
  <c r="CE36" i="4"/>
  <c r="CC36" i="4"/>
  <c r="CA36" i="4"/>
  <c r="BY36" i="4"/>
  <c r="BV36" i="4"/>
  <c r="BP36" i="4"/>
  <c r="S36" i="4"/>
  <c r="Q36" i="4"/>
  <c r="CP35" i="4"/>
  <c r="CI35" i="4"/>
  <c r="CG35" i="4"/>
  <c r="CE35" i="4"/>
  <c r="CC35" i="4"/>
  <c r="CA35" i="4"/>
  <c r="BY35" i="4"/>
  <c r="BV35" i="4"/>
  <c r="BP35" i="4"/>
  <c r="S35" i="4"/>
  <c r="Q35" i="4"/>
  <c r="CP34" i="4"/>
  <c r="CI34" i="4"/>
  <c r="CG34" i="4"/>
  <c r="CE34" i="4"/>
  <c r="CC34" i="4"/>
  <c r="CA34" i="4"/>
  <c r="BY34" i="4"/>
  <c r="BV34" i="4"/>
  <c r="BP34" i="4"/>
  <c r="S34" i="4"/>
  <c r="Q34" i="4"/>
  <c r="CP33" i="4"/>
  <c r="CI33" i="4"/>
  <c r="CG33" i="4"/>
  <c r="CE33" i="4"/>
  <c r="CC33" i="4"/>
  <c r="CA33" i="4"/>
  <c r="BY33" i="4"/>
  <c r="BV33" i="4"/>
  <c r="BP33" i="4"/>
  <c r="S33" i="4"/>
  <c r="Q33" i="4"/>
  <c r="CP32" i="4"/>
  <c r="CI32" i="4"/>
  <c r="CG32" i="4"/>
  <c r="CE32" i="4"/>
  <c r="CC32" i="4"/>
  <c r="CA32" i="4"/>
  <c r="BY32" i="4"/>
  <c r="BV32" i="4"/>
  <c r="BP32" i="4"/>
  <c r="S32" i="4"/>
  <c r="Q32" i="4"/>
  <c r="CP31" i="4"/>
  <c r="CI31" i="4"/>
  <c r="CG31" i="4"/>
  <c r="CE31" i="4"/>
  <c r="CC31" i="4"/>
  <c r="CA31" i="4"/>
  <c r="BY31" i="4"/>
  <c r="BV31" i="4"/>
  <c r="BP31" i="4"/>
  <c r="S31" i="4"/>
  <c r="Q31" i="4"/>
  <c r="CP30" i="4"/>
  <c r="CI30" i="4"/>
  <c r="CG30" i="4"/>
  <c r="CE30" i="4"/>
  <c r="CC30" i="4"/>
  <c r="CA30" i="4"/>
  <c r="BY30" i="4"/>
  <c r="BV30" i="4"/>
  <c r="BP30" i="4"/>
  <c r="CP29" i="4"/>
  <c r="CI29" i="4"/>
  <c r="CG29" i="4"/>
  <c r="CE29" i="4"/>
  <c r="CC29" i="4"/>
  <c r="CA29" i="4"/>
  <c r="BY29" i="4"/>
  <c r="BV29" i="4"/>
  <c r="BP29" i="4"/>
  <c r="S29" i="4"/>
  <c r="Q29" i="4"/>
  <c r="CP28" i="4"/>
  <c r="CI28" i="4"/>
  <c r="CG28" i="4"/>
  <c r="CE28" i="4"/>
  <c r="CC28" i="4"/>
  <c r="CA28" i="4"/>
  <c r="BY28" i="4"/>
  <c r="BV28" i="4"/>
  <c r="BP28" i="4"/>
  <c r="S28" i="4"/>
  <c r="Q28" i="4"/>
  <c r="CP27" i="4"/>
  <c r="CI27" i="4"/>
  <c r="CG27" i="4"/>
  <c r="CE27" i="4"/>
  <c r="CC27" i="4"/>
  <c r="CA27" i="4"/>
  <c r="BY27" i="4"/>
  <c r="BV27" i="4"/>
  <c r="BP27" i="4"/>
  <c r="S27" i="4"/>
  <c r="Q27" i="4"/>
  <c r="CP26" i="4"/>
  <c r="CI26" i="4"/>
  <c r="CG26" i="4"/>
  <c r="CE26" i="4"/>
  <c r="CC26" i="4"/>
  <c r="CA26" i="4"/>
  <c r="BY26" i="4"/>
  <c r="BV26" i="4"/>
  <c r="BP26" i="4"/>
  <c r="S26" i="4"/>
  <c r="Q26" i="4"/>
  <c r="CP25" i="4"/>
  <c r="CI25" i="4"/>
  <c r="CG25" i="4"/>
  <c r="CE25" i="4"/>
  <c r="CC25" i="4"/>
  <c r="CA25" i="4"/>
  <c r="BY25" i="4"/>
  <c r="BV25" i="4"/>
  <c r="BP25" i="4"/>
  <c r="S25" i="4"/>
  <c r="Q25" i="4"/>
  <c r="CP24" i="4"/>
  <c r="CI24" i="4"/>
  <c r="CG24" i="4"/>
  <c r="CE24" i="4"/>
  <c r="CC24" i="4"/>
  <c r="CA24" i="4"/>
  <c r="BY24" i="4"/>
  <c r="BV24" i="4"/>
  <c r="BP24" i="4"/>
  <c r="S24" i="4"/>
  <c r="Q24" i="4"/>
  <c r="CP23" i="4"/>
  <c r="CI23" i="4"/>
  <c r="CG23" i="4"/>
  <c r="CE23" i="4"/>
  <c r="CC23" i="4"/>
  <c r="CA23" i="4"/>
  <c r="BY23" i="4"/>
  <c r="BV23" i="4"/>
  <c r="BP23" i="4"/>
  <c r="S23" i="4"/>
  <c r="Q23" i="4"/>
  <c r="CP22" i="4"/>
  <c r="CI22" i="4"/>
  <c r="CG22" i="4"/>
  <c r="CE22" i="4"/>
  <c r="CC22" i="4"/>
  <c r="CA22" i="4"/>
  <c r="BY22" i="4"/>
  <c r="BV22" i="4"/>
  <c r="BP22" i="4"/>
  <c r="S22" i="4"/>
  <c r="Q22" i="4"/>
  <c r="CP21" i="4"/>
  <c r="CI21" i="4"/>
  <c r="CG21" i="4"/>
  <c r="CE21" i="4"/>
  <c r="CC21" i="4"/>
  <c r="CA21" i="4"/>
  <c r="BY21" i="4"/>
  <c r="BV21" i="4"/>
  <c r="BP21" i="4"/>
  <c r="S21" i="4"/>
  <c r="Q21" i="4"/>
  <c r="CP20" i="4"/>
  <c r="CI20" i="4"/>
  <c r="CG20" i="4"/>
  <c r="CE20" i="4"/>
  <c r="CC20" i="4"/>
  <c r="CA20" i="4"/>
  <c r="BY20" i="4"/>
  <c r="BV20" i="4"/>
  <c r="BP20" i="4"/>
  <c r="S20" i="4"/>
  <c r="Q20" i="4"/>
  <c r="CP19" i="4"/>
  <c r="CI19" i="4"/>
  <c r="CG19" i="4"/>
  <c r="CE19" i="4"/>
  <c r="CC19" i="4"/>
  <c r="CA19" i="4"/>
  <c r="BY19" i="4"/>
  <c r="BV19" i="4"/>
  <c r="BP19" i="4"/>
  <c r="S19" i="4"/>
  <c r="Q19" i="4"/>
  <c r="CP18" i="4"/>
  <c r="CI18" i="4"/>
  <c r="CG18" i="4"/>
  <c r="CE18" i="4"/>
  <c r="CC18" i="4"/>
  <c r="CA18" i="4"/>
  <c r="BY18" i="4"/>
  <c r="BV18" i="4"/>
  <c r="BP18" i="4"/>
  <c r="S18" i="4"/>
  <c r="Q18" i="4"/>
  <c r="CP17" i="4"/>
  <c r="CI17" i="4"/>
  <c r="CG17" i="4"/>
  <c r="CE17" i="4"/>
  <c r="CC17" i="4"/>
  <c r="CA17" i="4"/>
  <c r="BY17" i="4"/>
  <c r="BV17" i="4"/>
  <c r="BP17" i="4"/>
  <c r="S17" i="4"/>
  <c r="Q17" i="4"/>
  <c r="CP16" i="4"/>
  <c r="CI16" i="4"/>
  <c r="CG16" i="4"/>
  <c r="CE16" i="4"/>
  <c r="CC16" i="4"/>
  <c r="CA16" i="4"/>
  <c r="BY16" i="4"/>
  <c r="BV16" i="4"/>
  <c r="BP16" i="4"/>
  <c r="S16" i="4"/>
  <c r="Q16" i="4"/>
  <c r="CP15" i="4"/>
  <c r="CI15" i="4"/>
  <c r="CG15" i="4"/>
  <c r="CE15" i="4"/>
  <c r="CC15" i="4"/>
  <c r="CA15" i="4"/>
  <c r="BY15" i="4"/>
  <c r="BV15" i="4"/>
  <c r="BP15" i="4"/>
  <c r="S15" i="4"/>
  <c r="Q15" i="4"/>
  <c r="CP14" i="4"/>
  <c r="CI14" i="4"/>
  <c r="CG14" i="4"/>
  <c r="CE14" i="4"/>
  <c r="CC14" i="4"/>
  <c r="CA14" i="4"/>
  <c r="BY14" i="4"/>
  <c r="BV14" i="4"/>
  <c r="BP14" i="4"/>
  <c r="S14" i="4"/>
  <c r="Q14" i="4"/>
  <c r="CP13" i="4"/>
  <c r="CI13" i="4"/>
  <c r="CG13" i="4"/>
  <c r="CE13" i="4"/>
  <c r="CC13" i="4"/>
  <c r="CA13" i="4"/>
  <c r="BY13" i="4"/>
  <c r="BV13" i="4"/>
  <c r="BP13" i="4"/>
  <c r="S13" i="4"/>
  <c r="Q13" i="4"/>
  <c r="CP12" i="4"/>
  <c r="CI12" i="4"/>
  <c r="CG12" i="4"/>
  <c r="CE12" i="4"/>
  <c r="CC12" i="4"/>
  <c r="CA12" i="4"/>
  <c r="BY12" i="4"/>
  <c r="BV12" i="4"/>
  <c r="BP12" i="4"/>
  <c r="S12" i="4"/>
  <c r="Q12" i="4"/>
  <c r="CP11" i="4"/>
  <c r="CI11" i="4"/>
  <c r="CG11" i="4"/>
  <c r="CE11" i="4"/>
  <c r="CC11" i="4"/>
  <c r="CA11" i="4"/>
  <c r="BY11" i="4"/>
  <c r="BV11" i="4"/>
  <c r="BP11" i="4"/>
  <c r="S11" i="4"/>
  <c r="Q11" i="4"/>
  <c r="CP10" i="4"/>
  <c r="CI10" i="4"/>
  <c r="CG10" i="4"/>
  <c r="CE10" i="4"/>
  <c r="CC10" i="4"/>
  <c r="CA10" i="4"/>
  <c r="BY10" i="4"/>
  <c r="BV10" i="4"/>
  <c r="BS10" i="4"/>
  <c r="BP10" i="4"/>
  <c r="S10" i="4"/>
  <c r="Q10" i="4"/>
  <c r="L119" i="4"/>
  <c r="W119" i="4"/>
  <c r="L120" i="4"/>
  <c r="L122" i="4"/>
  <c r="L123" i="4"/>
  <c r="L124" i="4"/>
  <c r="L125" i="4"/>
  <c r="L126" i="4"/>
  <c r="W126" i="4"/>
  <c r="L127" i="4"/>
  <c r="W127" i="4"/>
  <c r="L128" i="4"/>
  <c r="L129" i="4"/>
  <c r="L130" i="4"/>
  <c r="L131" i="4"/>
  <c r="W131" i="4"/>
  <c r="L132" i="4"/>
  <c r="L133" i="4"/>
  <c r="W133" i="4"/>
  <c r="L134" i="4"/>
  <c r="W134" i="4"/>
  <c r="L135" i="4"/>
  <c r="W135" i="4"/>
  <c r="L136" i="4"/>
  <c r="L137" i="4"/>
  <c r="W13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77" i="4"/>
  <c r="V77" i="4"/>
  <c r="L78" i="4"/>
  <c r="S78" i="4"/>
  <c r="L79" i="4"/>
  <c r="M79" i="4"/>
  <c r="L80" i="4"/>
  <c r="V80" i="4"/>
  <c r="L81" i="4"/>
  <c r="V81" i="4"/>
  <c r="L82" i="4"/>
  <c r="V82" i="4"/>
  <c r="L83" i="4"/>
  <c r="L84" i="4"/>
  <c r="L85" i="4"/>
  <c r="V85" i="4"/>
  <c r="L86" i="4"/>
  <c r="S86" i="4"/>
  <c r="L87" i="4"/>
  <c r="L88" i="4"/>
  <c r="V88" i="4"/>
  <c r="L89" i="4"/>
  <c r="Q89" i="4"/>
  <c r="L90" i="4"/>
  <c r="S90" i="4"/>
  <c r="L91" i="4"/>
  <c r="V91" i="4"/>
  <c r="L92" i="4"/>
  <c r="M92" i="4"/>
  <c r="Q92" i="4"/>
  <c r="L93" i="4"/>
  <c r="V93" i="4"/>
  <c r="L94" i="4"/>
  <c r="V94" i="4"/>
  <c r="L95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10" i="4"/>
  <c r="V87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Z108" i="4"/>
  <c r="AD9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I9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Y95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AD137" i="4"/>
  <c r="AD118" i="4"/>
  <c r="AD133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4" i="4"/>
  <c r="AD135" i="4"/>
  <c r="AD136" i="4"/>
  <c r="AE133" i="4"/>
  <c r="AI13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J118" i="4"/>
  <c r="Y137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W129" i="4"/>
  <c r="W130" i="4"/>
  <c r="AA144" i="4"/>
  <c r="A1" i="6"/>
  <c r="A1" i="12"/>
  <c r="A3" i="14"/>
  <c r="J12" i="14"/>
  <c r="I14" i="14"/>
  <c r="H14" i="14"/>
  <c r="I17" i="14"/>
  <c r="H17" i="14"/>
  <c r="I19" i="14"/>
  <c r="I20" i="14"/>
  <c r="J20" i="14"/>
  <c r="K20" i="14"/>
  <c r="K19" i="14"/>
  <c r="B19" i="14"/>
  <c r="K18" i="14"/>
  <c r="E18" i="14"/>
  <c r="F18" i="14"/>
  <c r="F17" i="14"/>
  <c r="K16" i="14"/>
  <c r="E16" i="14"/>
  <c r="F16" i="14"/>
  <c r="B16" i="14"/>
  <c r="B15" i="14"/>
  <c r="E13" i="14"/>
  <c r="F13" i="14"/>
  <c r="D13" i="14"/>
  <c r="B13" i="14"/>
  <c r="G12" i="14"/>
  <c r="K11" i="14"/>
  <c r="E11" i="14"/>
  <c r="F11" i="14"/>
  <c r="D11" i="14"/>
  <c r="G10" i="14"/>
  <c r="E9" i="14"/>
  <c r="F9" i="14"/>
  <c r="D9" i="14"/>
  <c r="G8" i="14"/>
  <c r="K7" i="14"/>
  <c r="G7" i="14"/>
  <c r="D6" i="14"/>
  <c r="K5" i="14"/>
  <c r="G5" i="14"/>
  <c r="A3" i="13"/>
  <c r="A1" i="13"/>
  <c r="L6" i="13"/>
  <c r="L7" i="13"/>
  <c r="L9" i="13"/>
  <c r="L11" i="13"/>
  <c r="L17" i="13"/>
  <c r="L18" i="13"/>
  <c r="I5" i="13"/>
  <c r="I6" i="13"/>
  <c r="H6" i="13"/>
  <c r="I8" i="13"/>
  <c r="H8" i="13"/>
  <c r="I12" i="13"/>
  <c r="J12" i="13"/>
  <c r="I16" i="13"/>
  <c r="I17" i="13"/>
  <c r="H20" i="13"/>
  <c r="D20" i="13"/>
  <c r="B20" i="13"/>
  <c r="K19" i="13"/>
  <c r="G18" i="13"/>
  <c r="E18" i="13"/>
  <c r="F18" i="13"/>
  <c r="G17" i="13"/>
  <c r="E17" i="13"/>
  <c r="F17" i="13"/>
  <c r="D17" i="13"/>
  <c r="B17" i="13"/>
  <c r="K16" i="13"/>
  <c r="G16" i="13"/>
  <c r="B15" i="13"/>
  <c r="B14" i="13"/>
  <c r="E13" i="13"/>
  <c r="F13" i="13"/>
  <c r="K12" i="13"/>
  <c r="E12" i="13"/>
  <c r="F12" i="13"/>
  <c r="K11" i="13"/>
  <c r="E11" i="13"/>
  <c r="F11" i="13"/>
  <c r="D11" i="13"/>
  <c r="B10" i="13"/>
  <c r="E9" i="13"/>
  <c r="F9" i="13"/>
  <c r="D9" i="13"/>
  <c r="G8" i="13"/>
  <c r="E8" i="13"/>
  <c r="F8" i="13"/>
  <c r="D8" i="13"/>
  <c r="B8" i="13"/>
  <c r="K7" i="13"/>
  <c r="G7" i="13"/>
  <c r="D6" i="13"/>
  <c r="B6" i="13"/>
  <c r="K5" i="13"/>
  <c r="G5" i="13"/>
  <c r="E5" i="13"/>
  <c r="F5" i="13"/>
  <c r="D5" i="13"/>
  <c r="B5" i="13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BD30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Q97" i="6"/>
  <c r="ER97" i="6"/>
  <c r="BD46" i="6"/>
  <c r="BA30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AX30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A97" i="6"/>
  <c r="EB97" i="6"/>
  <c r="AX4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U97" i="6"/>
  <c r="CV97" i="6"/>
  <c r="AL46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M96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D96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O97" i="6"/>
  <c r="BE97" i="6"/>
  <c r="BF97" i="6"/>
  <c r="BG97" i="6"/>
  <c r="W30" i="6"/>
  <c r="BH97" i="6"/>
  <c r="W46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T30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N30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K30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B30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BG9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W81" i="6"/>
  <c r="EX82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X81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FD81" i="6"/>
  <c r="EY82" i="6"/>
  <c r="EZ82" i="6"/>
  <c r="BG25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H82" i="6"/>
  <c r="AX9" i="6"/>
  <c r="DY82" i="6"/>
  <c r="DZ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A82" i="6"/>
  <c r="EB82" i="6"/>
  <c r="AX25" i="6"/>
  <c r="AU9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Q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S82" i="6"/>
  <c r="DT82" i="6"/>
  <c r="AU25" i="6"/>
  <c r="AR9" i="6"/>
  <c r="DI82" i="6"/>
  <c r="DJ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K82" i="6"/>
  <c r="DL82" i="6"/>
  <c r="AR25" i="6"/>
  <c r="AO9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B82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S81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T81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T82" i="6"/>
  <c r="AI9" i="6"/>
  <c r="CK82" i="6"/>
  <c r="CL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M82" i="6"/>
  <c r="CN82" i="6"/>
  <c r="AI25" i="6"/>
  <c r="AF9" i="6"/>
  <c r="CC82" i="6"/>
  <c r="CD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E82" i="6"/>
  <c r="CF82" i="6"/>
  <c r="AF25" i="6"/>
  <c r="AC9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BV82" i="6"/>
  <c r="Z9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N82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T9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1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P82" i="6"/>
  <c r="N9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K9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Z82" i="6"/>
  <c r="H9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R82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J82" i="6"/>
  <c r="B9" i="6"/>
  <c r="A82" i="6"/>
  <c r="B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C82" i="6"/>
  <c r="D82" i="6"/>
  <c r="B25" i="6"/>
  <c r="DZ112" i="6"/>
  <c r="DY112" i="6"/>
  <c r="AW112" i="6"/>
  <c r="AX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AY112" i="6"/>
  <c r="AZ112" i="6"/>
  <c r="T67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G111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G112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V111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W111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E112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U112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C112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EI112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C98" i="6"/>
  <c r="C99" i="6"/>
  <c r="C100" i="6"/>
  <c r="C101" i="6"/>
  <c r="C102" i="6"/>
  <c r="C103" i="6"/>
  <c r="C104" i="6"/>
  <c r="C105" i="6"/>
  <c r="C106" i="6"/>
  <c r="C107" i="6"/>
  <c r="C109" i="6"/>
  <c r="C110" i="6"/>
  <c r="C108" i="6"/>
  <c r="D98" i="6"/>
  <c r="D99" i="6"/>
  <c r="D100" i="6"/>
  <c r="D101" i="6"/>
  <c r="D102" i="6"/>
  <c r="D103" i="6"/>
  <c r="D104" i="6"/>
  <c r="D105" i="6"/>
  <c r="D106" i="6"/>
  <c r="D107" i="6"/>
  <c r="D109" i="6"/>
  <c r="D110" i="6"/>
  <c r="D108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98" i="6"/>
  <c r="G99" i="6"/>
  <c r="G100" i="6"/>
  <c r="G101" i="6"/>
  <c r="G102" i="6"/>
  <c r="G103" i="6"/>
  <c r="G104" i="6"/>
  <c r="G105" i="6"/>
  <c r="G106" i="6"/>
  <c r="G107" i="6"/>
  <c r="G109" i="6"/>
  <c r="G110" i="6"/>
  <c r="G108" i="6"/>
  <c r="H98" i="6"/>
  <c r="H99" i="6"/>
  <c r="H100" i="6"/>
  <c r="H101" i="6"/>
  <c r="H102" i="6"/>
  <c r="H103" i="6"/>
  <c r="H104" i="6"/>
  <c r="H105" i="6"/>
  <c r="H106" i="6"/>
  <c r="H107" i="6"/>
  <c r="H109" i="6"/>
  <c r="H110" i="6"/>
  <c r="H108" i="6"/>
  <c r="B110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F110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C111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G112" i="6"/>
  <c r="AH112" i="6"/>
  <c r="AI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W125" i="4"/>
  <c r="AE130" i="4"/>
  <c r="Z120" i="4"/>
  <c r="H20" i="14"/>
  <c r="H12" i="13"/>
  <c r="Q81" i="4"/>
  <c r="Z126" i="4"/>
  <c r="Z107" i="4"/>
  <c r="Z119" i="4"/>
  <c r="AE122" i="4"/>
  <c r="P10" i="4"/>
  <c r="P29" i="4"/>
  <c r="L60" i="4"/>
  <c r="L62" i="4"/>
  <c r="L66" i="4"/>
  <c r="L68" i="4"/>
  <c r="L70" i="4"/>
  <c r="Z133" i="4"/>
  <c r="AE121" i="4"/>
  <c r="S89" i="4"/>
  <c r="AL68" i="4"/>
  <c r="AL37" i="9"/>
  <c r="AL36" i="9"/>
  <c r="AL64" i="4"/>
  <c r="AD37" i="9"/>
  <c r="AD36" i="9"/>
  <c r="AL60" i="4"/>
  <c r="V37" i="9"/>
  <c r="V36" i="9"/>
  <c r="AL56" i="4"/>
  <c r="N37" i="9"/>
  <c r="N36" i="9"/>
  <c r="AL69" i="4"/>
  <c r="AN37" i="9"/>
  <c r="AL65" i="4"/>
  <c r="AF37" i="9"/>
  <c r="AL61" i="4"/>
  <c r="X37" i="9"/>
  <c r="AL57" i="4"/>
  <c r="P37" i="9"/>
  <c r="AL53" i="4"/>
  <c r="H37" i="9"/>
  <c r="AL52" i="4"/>
  <c r="F37" i="9"/>
  <c r="F36" i="9"/>
  <c r="AB40" i="4"/>
  <c r="X24" i="8"/>
  <c r="AB36" i="4"/>
  <c r="M80" i="4"/>
  <c r="AL71" i="4"/>
  <c r="AR37" i="9"/>
  <c r="AD30" i="9"/>
  <c r="V30" i="9"/>
  <c r="N30" i="9"/>
  <c r="AB71" i="4"/>
  <c r="AB62" i="4"/>
  <c r="Z25" i="9"/>
  <c r="AB54" i="4"/>
  <c r="D60" i="4"/>
  <c r="P24" i="8"/>
  <c r="AB46" i="4"/>
  <c r="AJ25" i="8"/>
  <c r="AL34" i="4"/>
  <c r="L37" i="8"/>
  <c r="AG47" i="4"/>
  <c r="AL30" i="8"/>
  <c r="AG39" i="4"/>
  <c r="V31" i="8"/>
  <c r="AG35" i="4"/>
  <c r="N31" i="8"/>
  <c r="AG32" i="4"/>
  <c r="H31" i="8"/>
  <c r="F30" i="8"/>
  <c r="AB49" i="4"/>
  <c r="AB37" i="4"/>
  <c r="R25" i="8"/>
  <c r="AB50" i="4"/>
  <c r="AR25" i="8"/>
  <c r="M85" i="4"/>
  <c r="M77" i="4"/>
  <c r="AL66" i="4"/>
  <c r="AH37" i="9"/>
  <c r="AL6" i="9"/>
  <c r="E50" i="6"/>
  <c r="N30" i="8"/>
  <c r="AB33" i="4"/>
  <c r="AG36" i="4"/>
  <c r="P31" i="8"/>
  <c r="AL40" i="4"/>
  <c r="X37" i="8"/>
  <c r="AG43" i="4"/>
  <c r="AD31" i="8"/>
  <c r="AL47" i="4"/>
  <c r="AL37" i="8"/>
  <c r="AL49" i="4"/>
  <c r="AL45" i="4"/>
  <c r="AH37" i="8"/>
  <c r="AH36" i="8"/>
  <c r="AL41" i="4"/>
  <c r="Z37" i="8"/>
  <c r="AL37" i="4"/>
  <c r="R37" i="8"/>
  <c r="R36" i="8"/>
  <c r="AL33" i="4"/>
  <c r="J37" i="8"/>
  <c r="AL44" i="4"/>
  <c r="AF37" i="8"/>
  <c r="AL31" i="4"/>
  <c r="F37" i="8"/>
  <c r="AB30" i="8"/>
  <c r="AG42" i="4"/>
  <c r="AB31" i="8"/>
  <c r="L30" i="8"/>
  <c r="AG34" i="4"/>
  <c r="L31" i="8"/>
  <c r="AJ83" i="4"/>
  <c r="AE115" i="4"/>
  <c r="AL59" i="4"/>
  <c r="T37" i="9"/>
  <c r="AL67" i="4"/>
  <c r="AD24" i="9"/>
  <c r="AB64" i="4"/>
  <c r="AB60" i="4"/>
  <c r="AB66" i="4"/>
  <c r="AB55" i="4"/>
  <c r="AB70" i="4"/>
  <c r="AB59" i="4"/>
  <c r="T25" i="9"/>
  <c r="F24" i="9"/>
  <c r="AG31" i="4"/>
  <c r="F31" i="8"/>
  <c r="AL38" i="4"/>
  <c r="T37" i="8"/>
  <c r="AB41" i="4"/>
  <c r="AG44" i="4"/>
  <c r="AF31" i="8"/>
  <c r="AL48" i="4"/>
  <c r="AN37" i="8"/>
  <c r="AB45" i="4"/>
  <c r="I53" i="4"/>
  <c r="D53" i="4"/>
  <c r="I58" i="4"/>
  <c r="D58" i="4"/>
  <c r="I71" i="4"/>
  <c r="D71" i="4"/>
  <c r="AG49" i="4"/>
  <c r="AP31" i="8"/>
  <c r="AG45" i="4"/>
  <c r="AG41" i="4"/>
  <c r="Z31" i="8"/>
  <c r="AG37" i="4"/>
  <c r="AG33" i="4"/>
  <c r="D40" i="4"/>
  <c r="AL28" i="4"/>
  <c r="AP37" i="7"/>
  <c r="AL21" i="4"/>
  <c r="AB37" i="7"/>
  <c r="AL12" i="4"/>
  <c r="J37" i="7"/>
  <c r="AG24" i="4"/>
  <c r="AH31" i="7"/>
  <c r="AG17" i="4"/>
  <c r="AG18" i="4"/>
  <c r="V31" i="7"/>
  <c r="AG21" i="4"/>
  <c r="AL11" i="4"/>
  <c r="H37" i="7"/>
  <c r="AL13" i="4"/>
  <c r="L37" i="7"/>
  <c r="AL17" i="4"/>
  <c r="T37" i="7"/>
  <c r="AL10" i="4"/>
  <c r="F37" i="7"/>
  <c r="AN6" i="8"/>
  <c r="I41" i="4"/>
  <c r="D41" i="4"/>
  <c r="D35" i="4"/>
  <c r="AL27" i="4"/>
  <c r="AN37" i="7"/>
  <c r="AL24" i="4"/>
  <c r="AH37" i="7"/>
  <c r="AL20" i="4"/>
  <c r="Z37" i="7"/>
  <c r="CX18" i="7"/>
  <c r="CW18" i="7"/>
  <c r="K8" i="6"/>
  <c r="CV18" i="7"/>
  <c r="CR18" i="7"/>
  <c r="S18" i="7"/>
  <c r="BB12" i="7"/>
  <c r="BB13" i="7"/>
  <c r="Y10" i="4"/>
  <c r="Y11" i="4"/>
  <c r="V16" i="4"/>
  <c r="W16" i="4"/>
  <c r="V21" i="4"/>
  <c r="Y25" i="4"/>
  <c r="T25" i="4"/>
  <c r="T11" i="4"/>
  <c r="V17" i="4"/>
  <c r="W17" i="4"/>
  <c r="Y18" i="4"/>
  <c r="T18" i="4"/>
  <c r="T21" i="4"/>
  <c r="Y21" i="4"/>
  <c r="V25" i="4"/>
  <c r="W25" i="4"/>
  <c r="V26" i="4"/>
  <c r="W26" i="4"/>
  <c r="V10" i="4"/>
  <c r="W10" i="4"/>
  <c r="V11" i="4"/>
  <c r="W11" i="4"/>
  <c r="T27" i="4"/>
  <c r="Y29" i="4"/>
  <c r="Q5" i="4"/>
  <c r="L5" i="4"/>
  <c r="J6" i="7"/>
  <c r="V12" i="4"/>
  <c r="W12" i="4"/>
  <c r="Y12" i="4"/>
  <c r="AG16" i="4"/>
  <c r="R31" i="7"/>
  <c r="V14" i="4"/>
  <c r="W14" i="4"/>
  <c r="V18" i="4"/>
  <c r="W18" i="4"/>
  <c r="Y27" i="4"/>
  <c r="V27" i="4"/>
  <c r="W27" i="4"/>
  <c r="AL6" i="7"/>
  <c r="Y26" i="4"/>
  <c r="AH6" i="7"/>
  <c r="Y24" i="4"/>
  <c r="V24" i="4"/>
  <c r="W24" i="4"/>
  <c r="Y14" i="4"/>
  <c r="Z6" i="7"/>
  <c r="Y20" i="4"/>
  <c r="V20" i="4"/>
  <c r="W20" i="4"/>
  <c r="O87" i="4"/>
  <c r="Y28" i="4"/>
  <c r="V28" i="4"/>
  <c r="W28" i="4"/>
  <c r="Y17" i="4"/>
  <c r="D11" i="4"/>
  <c r="O91" i="4"/>
  <c r="O90" i="4"/>
  <c r="R12" i="4"/>
  <c r="I18" i="4"/>
  <c r="D18" i="4"/>
  <c r="R22" i="4"/>
  <c r="I23" i="4"/>
  <c r="D23" i="4"/>
  <c r="T17" i="4"/>
  <c r="J19" i="13"/>
  <c r="J11" i="13"/>
  <c r="L96" i="6"/>
  <c r="CN96" i="6"/>
  <c r="H5" i="13"/>
  <c r="J5" i="13"/>
  <c r="M90" i="4"/>
  <c r="V90" i="4"/>
  <c r="Q82" i="4"/>
  <c r="M82" i="4"/>
  <c r="S82" i="4"/>
  <c r="S92" i="4"/>
  <c r="S84" i="4"/>
  <c r="O84" i="4"/>
  <c r="W132" i="4"/>
  <c r="W124" i="4"/>
  <c r="M94" i="4"/>
  <c r="S94" i="4"/>
  <c r="Q86" i="4"/>
  <c r="M86" i="4"/>
  <c r="V86" i="4"/>
  <c r="M78" i="4"/>
  <c r="V78" i="4"/>
  <c r="S88" i="4"/>
  <c r="S80" i="4"/>
  <c r="W128" i="4"/>
  <c r="W120" i="4"/>
  <c r="AN24" i="9"/>
  <c r="AB69" i="4"/>
  <c r="AB65" i="4"/>
  <c r="AF24" i="9"/>
  <c r="AB61" i="4"/>
  <c r="X24" i="9"/>
  <c r="AB57" i="4"/>
  <c r="P24" i="9"/>
  <c r="AB53" i="4"/>
  <c r="H25" i="9"/>
  <c r="H24" i="9"/>
  <c r="J25" i="9"/>
  <c r="V25" i="9"/>
  <c r="AH25" i="9"/>
  <c r="AB6" i="9"/>
  <c r="J25" i="8"/>
  <c r="AL36" i="7"/>
  <c r="AL26" i="4"/>
  <c r="AD36" i="7"/>
  <c r="AL22" i="4"/>
  <c r="AD37" i="7"/>
  <c r="V36" i="7"/>
  <c r="AL18" i="4"/>
  <c r="V37" i="7"/>
  <c r="N36" i="7"/>
  <c r="AL14" i="4"/>
  <c r="AN30" i="7"/>
  <c r="AG27" i="4"/>
  <c r="AF30" i="7"/>
  <c r="AG23" i="4"/>
  <c r="AF31" i="7"/>
  <c r="X30" i="7"/>
  <c r="AG19" i="4"/>
  <c r="P30" i="7"/>
  <c r="AG15" i="4"/>
  <c r="H30" i="7"/>
  <c r="AG11" i="4"/>
  <c r="AP24" i="7"/>
  <c r="AB28" i="4"/>
  <c r="AP25" i="7"/>
  <c r="AB20" i="4"/>
  <c r="Z24" i="7"/>
  <c r="AB12" i="4"/>
  <c r="J24" i="7"/>
  <c r="X6" i="9"/>
  <c r="I66" i="4"/>
  <c r="D66" i="4"/>
  <c r="AD6" i="9"/>
  <c r="Z6" i="9"/>
  <c r="D57" i="4"/>
  <c r="D62" i="4"/>
  <c r="J6" i="9"/>
  <c r="Z36" i="8"/>
  <c r="AG38" i="4"/>
  <c r="T31" i="8"/>
  <c r="AB47" i="4"/>
  <c r="AL24" i="8"/>
  <c r="AB43" i="4"/>
  <c r="AD25" i="8"/>
  <c r="AD24" i="8"/>
  <c r="AB39" i="4"/>
  <c r="V24" i="8"/>
  <c r="AB35" i="4"/>
  <c r="N24" i="8"/>
  <c r="AB31" i="4"/>
  <c r="F24" i="8"/>
  <c r="R6" i="9"/>
  <c r="AH25" i="8"/>
  <c r="J36" i="8"/>
  <c r="AP36" i="8"/>
  <c r="AG46" i="4"/>
  <c r="AJ31" i="8"/>
  <c r="X6" i="8"/>
  <c r="N6" i="8"/>
  <c r="GW16" i="8"/>
  <c r="B29" i="6"/>
  <c r="E29" i="6"/>
  <c r="N29" i="6"/>
  <c r="GV16" i="8"/>
  <c r="GR16" i="8"/>
  <c r="AS16" i="8"/>
  <c r="GW19" i="8"/>
  <c r="GV19" i="8"/>
  <c r="GR19" i="8"/>
  <c r="AS19" i="8"/>
  <c r="GT20" i="8"/>
  <c r="GS20" i="8"/>
  <c r="GQ20" i="8"/>
  <c r="AR20" i="8"/>
  <c r="GW12" i="8"/>
  <c r="GV12" i="8"/>
  <c r="GR12" i="8"/>
  <c r="AS12" i="8"/>
  <c r="GW9" i="8"/>
  <c r="GV9" i="8"/>
  <c r="GR9" i="8"/>
  <c r="AS9" i="8"/>
  <c r="GW18" i="8"/>
  <c r="GV18" i="8"/>
  <c r="GR18" i="8"/>
  <c r="AS18" i="8"/>
  <c r="GT19" i="8"/>
  <c r="GS19" i="8"/>
  <c r="GQ19" i="8"/>
  <c r="AR19" i="8"/>
  <c r="GT12" i="8"/>
  <c r="GS12" i="8"/>
  <c r="GQ12" i="8"/>
  <c r="AR12" i="8"/>
  <c r="I42" i="4"/>
  <c r="D42" i="4"/>
  <c r="V6" i="8"/>
  <c r="I47" i="4"/>
  <c r="D47" i="4"/>
  <c r="CT17" i="8"/>
  <c r="CS17" i="8"/>
  <c r="CQ17" i="8"/>
  <c r="R17" i="8"/>
  <c r="CT21" i="8"/>
  <c r="CS21" i="8"/>
  <c r="CQ21" i="8"/>
  <c r="R21" i="8"/>
  <c r="CW21" i="8"/>
  <c r="CV21" i="8"/>
  <c r="CR21" i="8"/>
  <c r="S21" i="8"/>
  <c r="BA32" i="8"/>
  <c r="AO29" i="6"/>
  <c r="I34" i="4"/>
  <c r="D34" i="4"/>
  <c r="T6" i="8"/>
  <c r="F6" i="8"/>
  <c r="H6" i="8"/>
  <c r="L6" i="8"/>
  <c r="J6" i="8"/>
  <c r="GS14" i="7"/>
  <c r="GQ14" i="7"/>
  <c r="AR14" i="7"/>
  <c r="GV18" i="7"/>
  <c r="GR18" i="7"/>
  <c r="AS18" i="7"/>
  <c r="I22" i="4"/>
  <c r="D22" i="4"/>
  <c r="AF6" i="7"/>
  <c r="V23" i="4"/>
  <c r="W23" i="4"/>
  <c r="Y23" i="4"/>
  <c r="AD6" i="7"/>
  <c r="V22" i="4"/>
  <c r="W22" i="4"/>
  <c r="Y22" i="4"/>
  <c r="Z22" i="4"/>
  <c r="X6" i="7"/>
  <c r="Y19" i="4"/>
  <c r="V19" i="4"/>
  <c r="CU13" i="7"/>
  <c r="CU21" i="7"/>
  <c r="CX19" i="7"/>
  <c r="CW19" i="7"/>
  <c r="CV19" i="7"/>
  <c r="CR19" i="7"/>
  <c r="S19" i="7"/>
  <c r="CU14" i="7"/>
  <c r="CX12" i="7"/>
  <c r="CU11" i="7"/>
  <c r="CU19" i="7"/>
  <c r="CX21" i="7"/>
  <c r="CX10" i="7"/>
  <c r="CU12" i="7"/>
  <c r="CT12" i="7"/>
  <c r="CS12" i="7"/>
  <c r="CQ12" i="7"/>
  <c r="R12" i="7"/>
  <c r="D19" i="4"/>
  <c r="O92" i="4"/>
  <c r="P6" i="7"/>
  <c r="V15" i="4"/>
  <c r="W15" i="4"/>
  <c r="T15" i="4"/>
  <c r="Y15" i="4"/>
  <c r="R15" i="4"/>
  <c r="D17" i="4"/>
  <c r="V13" i="4"/>
  <c r="W13" i="4"/>
  <c r="T13" i="4"/>
  <c r="L6" i="7"/>
  <c r="Y13" i="4"/>
  <c r="Y16" i="4"/>
  <c r="Z16" i="4"/>
  <c r="I25" i="4"/>
  <c r="D25" i="4"/>
  <c r="R10" i="4"/>
  <c r="V29" i="4"/>
  <c r="O83" i="4"/>
  <c r="R14" i="4"/>
  <c r="R27" i="4"/>
  <c r="Z14" i="4"/>
  <c r="Z24" i="4"/>
  <c r="CL12" i="8"/>
  <c r="CT20" i="8"/>
  <c r="CS20" i="8"/>
  <c r="CQ20" i="8"/>
  <c r="R20" i="8"/>
  <c r="CW12" i="8"/>
  <c r="CV12" i="8"/>
  <c r="CR12" i="8"/>
  <c r="S12" i="8"/>
  <c r="AP41" i="4"/>
  <c r="Z41" i="8"/>
  <c r="Z25" i="8"/>
  <c r="AP25" i="9"/>
  <c r="CL11" i="8"/>
  <c r="CL19" i="8"/>
  <c r="CK19" i="8"/>
  <c r="CI19" i="8"/>
  <c r="P19" i="8"/>
  <c r="CO9" i="8"/>
  <c r="CN9" i="8"/>
  <c r="CJ9" i="8"/>
  <c r="Q9" i="8"/>
  <c r="Z20" i="4"/>
  <c r="Z29" i="4"/>
  <c r="Z21" i="4"/>
  <c r="GE12" i="8"/>
  <c r="GE16" i="8"/>
  <c r="AF29" i="6"/>
  <c r="GD16" i="8"/>
  <c r="GC16" i="8"/>
  <c r="GA16" i="8"/>
  <c r="AN16" i="8"/>
  <c r="GE20" i="8"/>
  <c r="GH19" i="8"/>
  <c r="GG19" i="8"/>
  <c r="GF19" i="8"/>
  <c r="GB19" i="8"/>
  <c r="AO19" i="8"/>
  <c r="GH10" i="8"/>
  <c r="GH14" i="8"/>
  <c r="GG14" i="8"/>
  <c r="GF14" i="8"/>
  <c r="GB14" i="8"/>
  <c r="AO14" i="8"/>
  <c r="GE9" i="8"/>
  <c r="GE13" i="8"/>
  <c r="GE17" i="8"/>
  <c r="GD17" i="8"/>
  <c r="GC17" i="8"/>
  <c r="GA17" i="8"/>
  <c r="AN17" i="8"/>
  <c r="GE21" i="8"/>
  <c r="GD21" i="8"/>
  <c r="GC21" i="8"/>
  <c r="GA21" i="8"/>
  <c r="AN21" i="8"/>
  <c r="GH20" i="8"/>
  <c r="GG20" i="8"/>
  <c r="GF20" i="8"/>
  <c r="GB20" i="8"/>
  <c r="AO20" i="8"/>
  <c r="GH11" i="8"/>
  <c r="GG11" i="8"/>
  <c r="GF11" i="8"/>
  <c r="GB11" i="8"/>
  <c r="AO11" i="8"/>
  <c r="GH15" i="8"/>
  <c r="GE11" i="8"/>
  <c r="GD11" i="8"/>
  <c r="GC11" i="8"/>
  <c r="GA11" i="8"/>
  <c r="AN11" i="8"/>
  <c r="GE19" i="8"/>
  <c r="GD19" i="8"/>
  <c r="GC19" i="8"/>
  <c r="GA19" i="8"/>
  <c r="AN19" i="8"/>
  <c r="GH9" i="8"/>
  <c r="GE14" i="8"/>
  <c r="GD14" i="8"/>
  <c r="GC14" i="8"/>
  <c r="GA14" i="8"/>
  <c r="AN14" i="8"/>
  <c r="GH17" i="8"/>
  <c r="GH12" i="8"/>
  <c r="GE15" i="8"/>
  <c r="GD15" i="8"/>
  <c r="GC15" i="8"/>
  <c r="GA15" i="8"/>
  <c r="AN15" i="8"/>
  <c r="GH18" i="8"/>
  <c r="GG18" i="8"/>
  <c r="GF18" i="8"/>
  <c r="GB18" i="8"/>
  <c r="AO18" i="8"/>
  <c r="GH13" i="8"/>
  <c r="GG13" i="8"/>
  <c r="GF13" i="8"/>
  <c r="GB13" i="8"/>
  <c r="AO13" i="8"/>
  <c r="GE10" i="8"/>
  <c r="GE18" i="8"/>
  <c r="GD18" i="8"/>
  <c r="GC18" i="8"/>
  <c r="GA18" i="8"/>
  <c r="AN18" i="8"/>
  <c r="GH21" i="8"/>
  <c r="GG21" i="8"/>
  <c r="GF21" i="8"/>
  <c r="GB21" i="8"/>
  <c r="AO21" i="8"/>
  <c r="BL32" i="8"/>
  <c r="GH16" i="8"/>
  <c r="GG16" i="8"/>
  <c r="GF16" i="8"/>
  <c r="GB16" i="8"/>
  <c r="AO16" i="8"/>
  <c r="T31" i="7"/>
  <c r="CO21" i="8"/>
  <c r="CN21" i="8"/>
  <c r="CJ21" i="8"/>
  <c r="Q21" i="8"/>
  <c r="AZ32" i="8"/>
  <c r="CT16" i="8"/>
  <c r="CS16" i="8"/>
  <c r="CQ16" i="8"/>
  <c r="R16" i="8"/>
  <c r="Z17" i="4"/>
  <c r="Z28" i="4"/>
  <c r="Z12" i="4"/>
  <c r="R25" i="4"/>
  <c r="Z18" i="4"/>
  <c r="CT10" i="8"/>
  <c r="CS10" i="8"/>
  <c r="CQ10" i="8"/>
  <c r="R10" i="8"/>
  <c r="Z11" i="4"/>
  <c r="Z26" i="4"/>
  <c r="BL22" i="7"/>
  <c r="AN7" i="7"/>
  <c r="Z27" i="4"/>
  <c r="AB31" i="7"/>
  <c r="CL14" i="8"/>
  <c r="CK14" i="8"/>
  <c r="CI14" i="8"/>
  <c r="P14" i="8"/>
  <c r="CW14" i="8"/>
  <c r="CV14" i="8"/>
  <c r="CR14" i="8"/>
  <c r="S14" i="8"/>
  <c r="CW16" i="8"/>
  <c r="CV16" i="8"/>
  <c r="CR16" i="8"/>
  <c r="S16" i="8"/>
  <c r="P25" i="8"/>
  <c r="AR25" i="9"/>
  <c r="X25" i="8"/>
  <c r="J25" i="7"/>
  <c r="Z25" i="7"/>
  <c r="Z23" i="4"/>
  <c r="AP31" i="4"/>
  <c r="F41" i="8"/>
  <c r="F25" i="8"/>
  <c r="V25" i="8"/>
  <c r="AL25" i="8"/>
  <c r="BN16" i="9"/>
  <c r="BQ16" i="9"/>
  <c r="BQ21" i="9"/>
  <c r="B50" i="6"/>
  <c r="H50" i="6"/>
  <c r="K50" i="6"/>
  <c r="N50" i="6"/>
  <c r="Q50" i="6"/>
  <c r="BP21" i="9"/>
  <c r="BL21" i="9"/>
  <c r="K21" i="9"/>
  <c r="AW33" i="9"/>
  <c r="H31" i="7"/>
  <c r="X31" i="7"/>
  <c r="AN31" i="7"/>
  <c r="AL37" i="7"/>
  <c r="P25" i="9"/>
  <c r="AF25" i="9"/>
  <c r="Z13" i="4"/>
  <c r="AN25" i="9"/>
  <c r="Z19" i="4"/>
  <c r="CK10" i="7"/>
  <c r="CI10" i="7"/>
  <c r="P10" i="7"/>
  <c r="CK14" i="7"/>
  <c r="CI14" i="7"/>
  <c r="P14" i="7"/>
  <c r="CK12" i="7"/>
  <c r="CI12" i="7"/>
  <c r="P12" i="7"/>
  <c r="CK16" i="7"/>
  <c r="CI16" i="7"/>
  <c r="P16" i="7"/>
  <c r="CK20" i="7"/>
  <c r="CI20" i="7"/>
  <c r="P20" i="7"/>
  <c r="CN18" i="7"/>
  <c r="CJ18" i="7"/>
  <c r="Q18" i="7"/>
  <c r="CN10" i="7"/>
  <c r="CJ10" i="7"/>
  <c r="Q10" i="7"/>
  <c r="CN14" i="7"/>
  <c r="CJ14" i="7"/>
  <c r="Q14" i="7"/>
  <c r="CK15" i="7"/>
  <c r="CI15" i="7"/>
  <c r="P15" i="7"/>
  <c r="CN16" i="7"/>
  <c r="CJ16" i="7"/>
  <c r="Q16" i="7"/>
  <c r="CK11" i="7"/>
  <c r="CI11" i="7"/>
  <c r="P11" i="7"/>
  <c r="CK19" i="7"/>
  <c r="CI19" i="7"/>
  <c r="P19" i="7"/>
  <c r="CN12" i="7"/>
  <c r="CJ12" i="7"/>
  <c r="Q12" i="7"/>
  <c r="CN13" i="7"/>
  <c r="CJ13" i="7"/>
  <c r="Q13" i="7"/>
  <c r="CK21" i="7"/>
  <c r="CI21" i="7"/>
  <c r="P21" i="7"/>
  <c r="CN19" i="7"/>
  <c r="CJ19" i="7"/>
  <c r="Q19" i="7"/>
  <c r="CK13" i="7"/>
  <c r="CI13" i="7"/>
  <c r="P13" i="7"/>
  <c r="N25" i="8"/>
  <c r="P31" i="7"/>
  <c r="N37" i="7"/>
  <c r="X25" i="9"/>
  <c r="DJ96" i="6"/>
  <c r="R81" i="6"/>
  <c r="X81" i="6"/>
  <c r="T81" i="6"/>
  <c r="AL111" i="6"/>
  <c r="ED111" i="6"/>
  <c r="AR111" i="6"/>
  <c r="AI111" i="6"/>
  <c r="AK111" i="6"/>
  <c r="U111" i="6"/>
  <c r="Q111" i="6"/>
  <c r="R111" i="6"/>
  <c r="S111" i="6"/>
  <c r="T111" i="6"/>
  <c r="V111" i="6"/>
  <c r="S112" i="6"/>
  <c r="FD96" i="6"/>
  <c r="EZ96" i="6"/>
  <c r="FC96" i="6"/>
  <c r="DD96" i="6"/>
  <c r="DG96" i="6"/>
  <c r="DH96" i="6"/>
  <c r="DB96" i="6"/>
  <c r="BD96" i="6"/>
  <c r="Z96" i="6"/>
  <c r="AC96" i="6"/>
  <c r="I96" i="6"/>
  <c r="L47" i="4"/>
  <c r="AT21" i="8"/>
  <c r="AL6" i="8"/>
  <c r="F45" i="4"/>
  <c r="AR30" i="6"/>
  <c r="F33" i="4"/>
  <c r="H30" i="6"/>
  <c r="J31" i="8"/>
  <c r="AP33" i="4"/>
  <c r="J41" i="8"/>
  <c r="H17" i="13"/>
  <c r="J17" i="13"/>
  <c r="P36" i="7"/>
  <c r="AL15" i="4"/>
  <c r="Z30" i="7"/>
  <c r="AG20" i="4"/>
  <c r="J30" i="7"/>
  <c r="AG12" i="4"/>
  <c r="AH24" i="7"/>
  <c r="AB24" i="4"/>
  <c r="AB16" i="4"/>
  <c r="R25" i="7"/>
  <c r="R24" i="7"/>
  <c r="AY20" i="7"/>
  <c r="AY21" i="7"/>
  <c r="CU10" i="7"/>
  <c r="CU15" i="7"/>
  <c r="CU16" i="7"/>
  <c r="CT16" i="7"/>
  <c r="CS16" i="7"/>
  <c r="CQ16" i="7"/>
  <c r="R16" i="7"/>
  <c r="BB17" i="7"/>
  <c r="CX15" i="7"/>
  <c r="CW15" i="7"/>
  <c r="CV15" i="7"/>
  <c r="CR15" i="7"/>
  <c r="S15" i="7"/>
  <c r="BB18" i="7"/>
  <c r="BB19" i="7"/>
  <c r="AY9" i="7"/>
  <c r="BB20" i="7"/>
  <c r="CU9" i="7"/>
  <c r="CT9" i="7"/>
  <c r="CS9" i="7"/>
  <c r="CQ9" i="7"/>
  <c r="R9" i="7"/>
  <c r="CU18" i="7"/>
  <c r="CT18" i="7"/>
  <c r="CS18" i="7"/>
  <c r="CQ18" i="7"/>
  <c r="R18" i="7"/>
  <c r="CX17" i="7"/>
  <c r="AY10" i="7"/>
  <c r="BB21" i="7"/>
  <c r="AY11" i="7"/>
  <c r="BB9" i="7"/>
  <c r="AY12" i="7"/>
  <c r="AX12" i="7"/>
  <c r="AW12" i="7"/>
  <c r="AU12" i="7"/>
  <c r="F12" i="7"/>
  <c r="BB10" i="7"/>
  <c r="AY13" i="7"/>
  <c r="BB11" i="7"/>
  <c r="CU17" i="7"/>
  <c r="CT17" i="7"/>
  <c r="CS17" i="7"/>
  <c r="CQ17" i="7"/>
  <c r="R17" i="7"/>
  <c r="CX20" i="7"/>
  <c r="CX9" i="7"/>
  <c r="CX13" i="7"/>
  <c r="AY16" i="7"/>
  <c r="AX16" i="7"/>
  <c r="AW16" i="7"/>
  <c r="AU16" i="7"/>
  <c r="F16" i="7"/>
  <c r="BB14" i="7"/>
  <c r="AY17" i="7"/>
  <c r="AX17" i="7"/>
  <c r="AW17" i="7"/>
  <c r="AU17" i="7"/>
  <c r="F17" i="7"/>
  <c r="BB15" i="7"/>
  <c r="CX16" i="7"/>
  <c r="CW16" i="7"/>
  <c r="CV16" i="7"/>
  <c r="CR16" i="7"/>
  <c r="S16" i="7"/>
  <c r="CX11" i="7"/>
  <c r="CU20" i="7"/>
  <c r="CX14" i="7"/>
  <c r="AY18" i="7"/>
  <c r="AX18" i="7"/>
  <c r="AW18" i="7"/>
  <c r="AU18" i="7"/>
  <c r="F18" i="7"/>
  <c r="BB16" i="7"/>
  <c r="AY19" i="7"/>
  <c r="AX19" i="7"/>
  <c r="AW19" i="7"/>
  <c r="AU19" i="7"/>
  <c r="F19" i="7"/>
  <c r="AG50" i="4"/>
  <c r="AR31" i="8"/>
  <c r="AR30" i="8"/>
  <c r="AB24" i="8"/>
  <c r="AB42" i="4"/>
  <c r="AB25" i="8"/>
  <c r="L24" i="8"/>
  <c r="AB34" i="4"/>
  <c r="L25" i="9"/>
  <c r="AP37" i="8"/>
  <c r="Z121" i="4"/>
  <c r="Z124" i="4"/>
  <c r="S95" i="4"/>
  <c r="H5" i="14"/>
  <c r="J5" i="14"/>
  <c r="F46" i="4"/>
  <c r="AU30" i="6"/>
  <c r="F40" i="4"/>
  <c r="AC30" i="6"/>
  <c r="Q6" i="4"/>
  <c r="Q4" i="4"/>
  <c r="AE86" i="4"/>
  <c r="AE77" i="4"/>
  <c r="F59" i="4"/>
  <c r="F69" i="4"/>
  <c r="I7" i="13"/>
  <c r="I7" i="14"/>
  <c r="J7" i="14"/>
  <c r="G11" i="13"/>
  <c r="G11" i="14"/>
  <c r="K14" i="13"/>
  <c r="K14" i="14"/>
  <c r="I15" i="13"/>
  <c r="I15" i="14"/>
  <c r="J15" i="14"/>
  <c r="E19" i="13"/>
  <c r="F19" i="13"/>
  <c r="E19" i="14"/>
  <c r="F19" i="14"/>
  <c r="B9" i="13"/>
  <c r="B20" i="14"/>
  <c r="E51" i="6"/>
  <c r="F53" i="4"/>
  <c r="V6" i="9"/>
  <c r="AP6" i="8"/>
  <c r="Z6" i="8"/>
  <c r="O5" i="4"/>
  <c r="O4" i="4"/>
  <c r="O6" i="4"/>
  <c r="L6" i="4"/>
  <c r="L4" i="4"/>
  <c r="H4" i="4"/>
  <c r="H6" i="4"/>
  <c r="F22" i="4"/>
  <c r="AL9" i="6"/>
  <c r="H19" i="14"/>
  <c r="J19" i="14"/>
  <c r="W122" i="4"/>
  <c r="R36" i="9"/>
  <c r="AL58" i="4"/>
  <c r="R37" i="9"/>
  <c r="AL30" i="9"/>
  <c r="AG68" i="4"/>
  <c r="AL31" i="9"/>
  <c r="AJ6" i="9"/>
  <c r="H24" i="8"/>
  <c r="AB32" i="4"/>
  <c r="H25" i="8"/>
  <c r="AB6" i="8"/>
  <c r="AP6" i="9"/>
  <c r="M55" i="4"/>
  <c r="K51" i="6"/>
  <c r="GT11" i="8"/>
  <c r="GW21" i="8"/>
  <c r="GV21" i="8"/>
  <c r="GR21" i="8"/>
  <c r="AS21" i="8"/>
  <c r="BN32" i="8"/>
  <c r="GW10" i="8"/>
  <c r="GV10" i="8"/>
  <c r="GR10" i="8"/>
  <c r="AS10" i="8"/>
  <c r="S91" i="4"/>
  <c r="Q91" i="4"/>
  <c r="E7" i="14"/>
  <c r="F7" i="14"/>
  <c r="E7" i="13"/>
  <c r="F7" i="13"/>
  <c r="K9" i="14"/>
  <c r="K9" i="13"/>
  <c r="I10" i="14"/>
  <c r="J10" i="14"/>
  <c r="I10" i="13"/>
  <c r="H10" i="13"/>
  <c r="D7" i="13"/>
  <c r="D7" i="14"/>
  <c r="D15" i="14"/>
  <c r="D15" i="13"/>
  <c r="D18" i="13"/>
  <c r="D18" i="14"/>
  <c r="F63" i="4"/>
  <c r="N36" i="8"/>
  <c r="AL35" i="4"/>
  <c r="J14" i="14"/>
  <c r="M91" i="4"/>
  <c r="AB36" i="9"/>
  <c r="AL63" i="4"/>
  <c r="AB37" i="9"/>
  <c r="L36" i="9"/>
  <c r="AL55" i="4"/>
  <c r="L37" i="9"/>
  <c r="F32" i="4"/>
  <c r="E30" i="6"/>
  <c r="F4" i="4"/>
  <c r="N5" i="4"/>
  <c r="V92" i="4"/>
  <c r="O77" i="4"/>
  <c r="I70" i="4"/>
  <c r="D70" i="4"/>
  <c r="L53" i="4"/>
  <c r="AL43" i="4"/>
  <c r="I29" i="4"/>
  <c r="D29" i="4"/>
  <c r="I26" i="4"/>
  <c r="D26" i="4"/>
  <c r="S77" i="4"/>
  <c r="I61" i="4"/>
  <c r="I39" i="4"/>
  <c r="I49" i="4"/>
  <c r="D49" i="4"/>
  <c r="M88" i="4"/>
  <c r="D63" i="4"/>
  <c r="L61" i="4"/>
  <c r="I64" i="4"/>
  <c r="AG13" i="4"/>
  <c r="L31" i="7"/>
  <c r="Z105" i="4"/>
  <c r="L57" i="4"/>
  <c r="GT9" i="8"/>
  <c r="GS9" i="8"/>
  <c r="GQ9" i="8"/>
  <c r="AR9" i="8"/>
  <c r="D45" i="4"/>
  <c r="D46" i="4"/>
  <c r="AG28" i="4"/>
  <c r="K5" i="4"/>
  <c r="O4" i="11"/>
  <c r="O70" i="11"/>
  <c r="Z35" i="7"/>
  <c r="AK89" i="4"/>
  <c r="O89" i="4"/>
  <c r="AL89" i="4"/>
  <c r="J35" i="7"/>
  <c r="AK76" i="4"/>
  <c r="AL76" i="4"/>
  <c r="F35" i="7"/>
  <c r="AK77" i="4"/>
  <c r="AL77" i="4"/>
  <c r="X35" i="7"/>
  <c r="AK78" i="4"/>
  <c r="AL78" i="4"/>
  <c r="AD35" i="7"/>
  <c r="AK79" i="4"/>
  <c r="AL79" i="4"/>
  <c r="AH35" i="7"/>
  <c r="AK80" i="4"/>
  <c r="AL80" i="4"/>
  <c r="V35" i="7"/>
  <c r="AK81" i="4"/>
  <c r="AL81" i="4"/>
  <c r="T35" i="7"/>
  <c r="AK82" i="4"/>
  <c r="AL82" i="4"/>
  <c r="AB35" i="7"/>
  <c r="AK83" i="4"/>
  <c r="AL83" i="4"/>
  <c r="P35" i="7"/>
  <c r="AK84" i="4"/>
  <c r="AL84" i="4"/>
  <c r="H35" i="7"/>
  <c r="AK85" i="4"/>
  <c r="AL85" i="4"/>
  <c r="L35" i="7"/>
  <c r="AK86" i="4"/>
  <c r="AL86" i="4"/>
  <c r="N35" i="7"/>
  <c r="AK87" i="4"/>
  <c r="AL87" i="4"/>
  <c r="AL35" i="7"/>
  <c r="AK88" i="4"/>
  <c r="AL88" i="4"/>
  <c r="AR35" i="7"/>
  <c r="AK90" i="4"/>
  <c r="AL90" i="4"/>
  <c r="AN35" i="7"/>
  <c r="AK91" i="4"/>
  <c r="AL91" i="4"/>
  <c r="AJ35" i="7"/>
  <c r="AK92" i="4"/>
  <c r="AL92" i="4"/>
  <c r="R35" i="7"/>
  <c r="AK93" i="4"/>
  <c r="AL93" i="4"/>
  <c r="AF35" i="7"/>
  <c r="AK94" i="4"/>
  <c r="AL94" i="4"/>
  <c r="AP35" i="7"/>
  <c r="AK95" i="4"/>
  <c r="AL95" i="4"/>
  <c r="AM89" i="4"/>
  <c r="AW28" i="7"/>
  <c r="J29" i="7"/>
  <c r="AH12" i="4"/>
  <c r="BE28" i="7"/>
  <c r="Z29" i="7"/>
  <c r="AH20" i="4"/>
  <c r="P7" i="14"/>
  <c r="Z23" i="7"/>
  <c r="AC20" i="4"/>
  <c r="R20" i="4"/>
  <c r="T20" i="4"/>
  <c r="AD20" i="4"/>
  <c r="F23" i="7"/>
  <c r="AC10" i="4"/>
  <c r="AD10" i="4"/>
  <c r="H23" i="7"/>
  <c r="AC11" i="4"/>
  <c r="AD11" i="4"/>
  <c r="J23" i="7"/>
  <c r="AC12" i="4"/>
  <c r="AD12" i="4"/>
  <c r="L23" i="7"/>
  <c r="AC13" i="4"/>
  <c r="AD13" i="4"/>
  <c r="N23" i="7"/>
  <c r="AC14" i="4"/>
  <c r="AD14" i="4"/>
  <c r="P23" i="7"/>
  <c r="AC15" i="4"/>
  <c r="AD15" i="4"/>
  <c r="R23" i="7"/>
  <c r="AC16" i="4"/>
  <c r="AD16" i="4"/>
  <c r="T23" i="7"/>
  <c r="AC17" i="4"/>
  <c r="AD17" i="4"/>
  <c r="V23" i="7"/>
  <c r="AC18" i="4"/>
  <c r="AD18" i="4"/>
  <c r="X23" i="7"/>
  <c r="AC19" i="4"/>
  <c r="AD19" i="4"/>
  <c r="AB23" i="7"/>
  <c r="AC21" i="4"/>
  <c r="AD21" i="4"/>
  <c r="AD23" i="7"/>
  <c r="AC22" i="4"/>
  <c r="AD22" i="4"/>
  <c r="AF23" i="7"/>
  <c r="AC23" i="4"/>
  <c r="AD23" i="4"/>
  <c r="AH23" i="7"/>
  <c r="AC24" i="4"/>
  <c r="AD24" i="4"/>
  <c r="AJ23" i="7"/>
  <c r="AC25" i="4"/>
  <c r="AD25" i="4"/>
  <c r="AL23" i="7"/>
  <c r="AC26" i="4"/>
  <c r="AD26" i="4"/>
  <c r="AN23" i="7"/>
  <c r="AC27" i="4"/>
  <c r="AD27" i="4"/>
  <c r="AP23" i="7"/>
  <c r="AC28" i="4"/>
  <c r="AD28" i="4"/>
  <c r="AR23" i="7"/>
  <c r="AC29" i="4"/>
  <c r="AD29" i="4"/>
  <c r="AE20" i="4"/>
  <c r="F28" i="4"/>
  <c r="T12" i="4"/>
  <c r="AE12" i="4"/>
  <c r="BI24" i="8"/>
  <c r="BI26" i="8"/>
  <c r="BI27" i="8"/>
  <c r="AH23" i="8"/>
  <c r="AC45" i="4"/>
  <c r="V145" i="4"/>
  <c r="U145" i="4"/>
  <c r="BG25" i="9"/>
  <c r="BG27" i="9"/>
  <c r="BG28" i="9"/>
  <c r="AD23" i="9"/>
  <c r="AC64" i="4"/>
  <c r="X145" i="4"/>
  <c r="W145" i="4"/>
  <c r="Y145" i="4"/>
  <c r="Z145" i="4"/>
  <c r="AA145" i="4"/>
  <c r="P8" i="14"/>
  <c r="AM12" i="4"/>
  <c r="AN12" i="4"/>
  <c r="AM10" i="4"/>
  <c r="AN10" i="4"/>
  <c r="AM11" i="4"/>
  <c r="AN11" i="4"/>
  <c r="AM13" i="4"/>
  <c r="AN13" i="4"/>
  <c r="AM14" i="4"/>
  <c r="AN14" i="4"/>
  <c r="AM15" i="4"/>
  <c r="AN15" i="4"/>
  <c r="AM16" i="4"/>
  <c r="AN16" i="4"/>
  <c r="AM17" i="4"/>
  <c r="AN17" i="4"/>
  <c r="AM18" i="4"/>
  <c r="AN18" i="4"/>
  <c r="AM19" i="4"/>
  <c r="AN19" i="4"/>
  <c r="AM20" i="4"/>
  <c r="AN20" i="4"/>
  <c r="AM21" i="4"/>
  <c r="AN21" i="4"/>
  <c r="AM22" i="4"/>
  <c r="AN22" i="4"/>
  <c r="AM23" i="4"/>
  <c r="AN23" i="4"/>
  <c r="AM24" i="4"/>
  <c r="AN24" i="4"/>
  <c r="AM25" i="4"/>
  <c r="AN25" i="4"/>
  <c r="AM26" i="4"/>
  <c r="AN26" i="4"/>
  <c r="AM27" i="4"/>
  <c r="AN27" i="4"/>
  <c r="AM28" i="4"/>
  <c r="AN28" i="4"/>
  <c r="AM29" i="4"/>
  <c r="AN29" i="4"/>
  <c r="AO12" i="4"/>
  <c r="AZ28" i="7"/>
  <c r="P29" i="7"/>
  <c r="AF84" i="4"/>
  <c r="BK28" i="7"/>
  <c r="AL29" i="7"/>
  <c r="AF88" i="4"/>
  <c r="O88" i="4"/>
  <c r="Q88" i="4"/>
  <c r="AG88" i="4"/>
  <c r="AF76" i="4"/>
  <c r="AG76" i="4"/>
  <c r="AU28" i="7"/>
  <c r="F29" i="7"/>
  <c r="AF77" i="4"/>
  <c r="AG77" i="4"/>
  <c r="BD28" i="7"/>
  <c r="X29" i="7"/>
  <c r="AF78" i="4"/>
  <c r="AG78" i="4"/>
  <c r="BG28" i="7"/>
  <c r="AD29" i="7"/>
  <c r="AF79" i="4"/>
  <c r="AG79" i="4"/>
  <c r="BI28" i="7"/>
  <c r="AH29" i="7"/>
  <c r="AF80" i="4"/>
  <c r="AG80" i="4"/>
  <c r="BC28" i="7"/>
  <c r="V29" i="7"/>
  <c r="AF81" i="4"/>
  <c r="AG81" i="4"/>
  <c r="BB28" i="7"/>
  <c r="T29" i="7"/>
  <c r="AF82" i="4"/>
  <c r="AG82" i="4"/>
  <c r="BF28" i="7"/>
  <c r="AB29" i="7"/>
  <c r="AF83" i="4"/>
  <c r="AG83" i="4"/>
  <c r="AG84" i="4"/>
  <c r="AV28" i="7"/>
  <c r="H29" i="7"/>
  <c r="AF85" i="4"/>
  <c r="AG85" i="4"/>
  <c r="AX28" i="7"/>
  <c r="L29" i="7"/>
  <c r="AF86" i="4"/>
  <c r="AG86" i="4"/>
  <c r="AY28" i="7"/>
  <c r="N29" i="7"/>
  <c r="AF87" i="4"/>
  <c r="AG87" i="4"/>
  <c r="AF89" i="4"/>
  <c r="AG89" i="4"/>
  <c r="BN28" i="7"/>
  <c r="AR29" i="7"/>
  <c r="AF90" i="4"/>
  <c r="AG90" i="4"/>
  <c r="BL28" i="7"/>
  <c r="AN29" i="7"/>
  <c r="AF91" i="4"/>
  <c r="AG91" i="4"/>
  <c r="BJ28" i="7"/>
  <c r="AJ29" i="7"/>
  <c r="AF92" i="4"/>
  <c r="AG92" i="4"/>
  <c r="BA28" i="7"/>
  <c r="R29" i="7"/>
  <c r="AF93" i="4"/>
  <c r="AG93" i="4"/>
  <c r="BH28" i="7"/>
  <c r="AF29" i="7"/>
  <c r="AF94" i="4"/>
  <c r="AG94" i="4"/>
  <c r="BM28" i="7"/>
  <c r="AP29" i="7"/>
  <c r="AF95" i="4"/>
  <c r="AG95" i="4"/>
  <c r="AH88" i="4"/>
  <c r="AM88" i="4"/>
  <c r="CF16" i="7"/>
  <c r="CB16" i="7"/>
  <c r="O16" i="7"/>
  <c r="CF13" i="7"/>
  <c r="CB13" i="7"/>
  <c r="O13" i="7"/>
  <c r="CF14" i="7"/>
  <c r="CB14" i="7"/>
  <c r="O14" i="7"/>
  <c r="GS20" i="7"/>
  <c r="GQ20" i="7"/>
  <c r="AR20" i="7"/>
  <c r="GC14" i="7"/>
  <c r="GA14" i="7"/>
  <c r="AN14" i="7"/>
  <c r="GC11" i="7"/>
  <c r="GA11" i="7"/>
  <c r="AN11" i="7"/>
  <c r="GC20" i="7"/>
  <c r="GA20" i="7"/>
  <c r="AN20" i="7"/>
  <c r="GF12" i="7"/>
  <c r="GB12" i="7"/>
  <c r="AO12" i="7"/>
  <c r="GC19" i="7"/>
  <c r="GA19" i="7"/>
  <c r="AN19" i="7"/>
  <c r="GC15" i="7"/>
  <c r="GA15" i="7"/>
  <c r="AN15" i="7"/>
  <c r="GS17" i="7"/>
  <c r="GQ17" i="7"/>
  <c r="AR17" i="7"/>
  <c r="GS10" i="7"/>
  <c r="GQ10" i="7"/>
  <c r="AR10" i="7"/>
  <c r="GV16" i="7"/>
  <c r="GR16" i="7"/>
  <c r="AS16" i="7"/>
  <c r="GS13" i="7"/>
  <c r="GQ13" i="7"/>
  <c r="AR13" i="7"/>
  <c r="GV19" i="7"/>
  <c r="GR19" i="7"/>
  <c r="AS19" i="7"/>
  <c r="GV11" i="7"/>
  <c r="GR11" i="7"/>
  <c r="AS11" i="7"/>
  <c r="GS15" i="7"/>
  <c r="GQ15" i="7"/>
  <c r="AR15" i="7"/>
  <c r="GV20" i="7"/>
  <c r="GR20" i="7"/>
  <c r="AS20" i="7"/>
  <c r="GV12" i="7"/>
  <c r="GR12" i="7"/>
  <c r="AS12" i="7"/>
  <c r="GS18" i="7"/>
  <c r="GQ18" i="7"/>
  <c r="AR18" i="7"/>
  <c r="GV17" i="7"/>
  <c r="GR17" i="7"/>
  <c r="AS17" i="7"/>
  <c r="GS12" i="7"/>
  <c r="GQ12" i="7"/>
  <c r="AR12" i="7"/>
  <c r="GV10" i="7"/>
  <c r="GR10" i="7"/>
  <c r="AS10" i="7"/>
  <c r="GV21" i="7"/>
  <c r="GR21" i="7"/>
  <c r="AS21" i="7"/>
  <c r="GS9" i="7"/>
  <c r="GQ9" i="7"/>
  <c r="AR9" i="7"/>
  <c r="GV14" i="7"/>
  <c r="GR14" i="7"/>
  <c r="AS14" i="7"/>
  <c r="GS11" i="7"/>
  <c r="GQ11" i="7"/>
  <c r="AR11" i="7"/>
  <c r="GS16" i="7"/>
  <c r="GQ16" i="7"/>
  <c r="AR16" i="7"/>
  <c r="GV13" i="7"/>
  <c r="GR13" i="7"/>
  <c r="AS13" i="7"/>
  <c r="GS19" i="7"/>
  <c r="GQ19" i="7"/>
  <c r="AR19" i="7"/>
  <c r="GV15" i="7"/>
  <c r="GR15" i="7"/>
  <c r="AS15" i="7"/>
  <c r="W19" i="4"/>
  <c r="CW10" i="8"/>
  <c r="CV10" i="8"/>
  <c r="CR10" i="8"/>
  <c r="S10" i="8"/>
  <c r="CT19" i="8"/>
  <c r="CS19" i="8"/>
  <c r="CQ19" i="8"/>
  <c r="R19" i="8"/>
  <c r="CT12" i="8"/>
  <c r="CS12" i="8"/>
  <c r="CQ12" i="8"/>
  <c r="R12" i="8"/>
  <c r="CW15" i="8"/>
  <c r="CV15" i="8"/>
  <c r="CR15" i="8"/>
  <c r="S15" i="8"/>
  <c r="CT9" i="8"/>
  <c r="CS9" i="8"/>
  <c r="CQ9" i="8"/>
  <c r="R9" i="8"/>
  <c r="CW13" i="8"/>
  <c r="CW17" i="8"/>
  <c r="CT14" i="8"/>
  <c r="CS14" i="8"/>
  <c r="CQ14" i="8"/>
  <c r="R14" i="8"/>
  <c r="CT15" i="8"/>
  <c r="CS15" i="8"/>
  <c r="CQ15" i="8"/>
  <c r="R15" i="8"/>
  <c r="CT13" i="8"/>
  <c r="CS13" i="8"/>
  <c r="CQ13" i="8"/>
  <c r="R13" i="8"/>
  <c r="W121" i="4"/>
  <c r="CF18" i="7"/>
  <c r="CB18" i="7"/>
  <c r="O18" i="7"/>
  <c r="CC16" i="7"/>
  <c r="CA16" i="7"/>
  <c r="N16" i="7"/>
  <c r="CC10" i="7"/>
  <c r="CA10" i="7"/>
  <c r="N10" i="7"/>
  <c r="CF20" i="7"/>
  <c r="CB20" i="7"/>
  <c r="O20" i="7"/>
  <c r="CC18" i="7"/>
  <c r="CA18" i="7"/>
  <c r="N18" i="7"/>
  <c r="CC20" i="7"/>
  <c r="CA20" i="7"/>
  <c r="N20" i="7"/>
  <c r="CF10" i="7"/>
  <c r="CB10" i="7"/>
  <c r="O10" i="7"/>
  <c r="GC10" i="7"/>
  <c r="GA10" i="7"/>
  <c r="AN10" i="7"/>
  <c r="GF20" i="7"/>
  <c r="GB20" i="7"/>
  <c r="AO20" i="7"/>
  <c r="GF18" i="7"/>
  <c r="GB18" i="7"/>
  <c r="AO18" i="7"/>
  <c r="GC13" i="7"/>
  <c r="GA13" i="7"/>
  <c r="AN13" i="7"/>
  <c r="GF14" i="7"/>
  <c r="GB14" i="7"/>
  <c r="AO14" i="7"/>
  <c r="GC9" i="7"/>
  <c r="GA9" i="7"/>
  <c r="AN9" i="7"/>
  <c r="GF19" i="7"/>
  <c r="GB19" i="7"/>
  <c r="AO19" i="7"/>
  <c r="GC17" i="7"/>
  <c r="GA17" i="7"/>
  <c r="AN17" i="7"/>
  <c r="GC12" i="7"/>
  <c r="GA12" i="7"/>
  <c r="AN12" i="7"/>
  <c r="GF13" i="7"/>
  <c r="GB13" i="7"/>
  <c r="AO13" i="7"/>
  <c r="GC16" i="7"/>
  <c r="GA16" i="7"/>
  <c r="AN16" i="7"/>
  <c r="GF9" i="7"/>
  <c r="GB9" i="7"/>
  <c r="AO9" i="7"/>
  <c r="GF21" i="7"/>
  <c r="GB21" i="7"/>
  <c r="AO21" i="7"/>
  <c r="AH111" i="6"/>
  <c r="AM111" i="6"/>
  <c r="AJ111" i="6"/>
  <c r="FB111" i="6"/>
  <c r="DL111" i="6"/>
  <c r="CP96" i="6"/>
  <c r="DF81" i="6"/>
  <c r="AE97" i="4"/>
  <c r="AE112" i="4"/>
  <c r="AE114" i="4"/>
  <c r="AE111" i="4"/>
  <c r="AE116" i="4"/>
  <c r="AE110" i="4"/>
  <c r="AE104" i="4"/>
  <c r="AE100" i="4"/>
  <c r="AE106" i="4"/>
  <c r="AE103" i="4"/>
  <c r="AE109" i="4"/>
  <c r="AE102" i="4"/>
  <c r="AE99" i="4"/>
  <c r="AE105" i="4"/>
  <c r="AE98" i="4"/>
  <c r="AE111" i="6"/>
  <c r="N96" i="6"/>
  <c r="CU81" i="6"/>
  <c r="DA81" i="6"/>
  <c r="O96" i="6"/>
  <c r="AE96" i="6"/>
  <c r="EW96" i="6"/>
  <c r="Z82" i="4"/>
  <c r="Z76" i="4"/>
  <c r="Z89" i="4"/>
  <c r="Z79" i="4"/>
  <c r="Z80" i="4"/>
  <c r="Z81" i="4"/>
  <c r="Z91" i="4"/>
  <c r="Z95" i="4"/>
  <c r="Z90" i="4"/>
  <c r="Z78" i="4"/>
  <c r="Z87" i="4"/>
  <c r="Z92" i="4"/>
  <c r="Z88" i="4"/>
  <c r="Z93" i="4"/>
  <c r="Z85" i="4"/>
  <c r="AJ90" i="4"/>
  <c r="AJ85" i="4"/>
  <c r="AJ79" i="4"/>
  <c r="AJ81" i="4"/>
  <c r="AJ92" i="4"/>
  <c r="AJ78" i="4"/>
  <c r="AJ77" i="4"/>
  <c r="AJ80" i="4"/>
  <c r="AJ86" i="4"/>
  <c r="AJ82" i="4"/>
  <c r="AJ84" i="4"/>
  <c r="AJ76" i="4"/>
  <c r="AJ91" i="4"/>
  <c r="EY96" i="6"/>
  <c r="AJ88" i="4"/>
  <c r="DE96" i="6"/>
  <c r="EX96" i="6"/>
  <c r="FA96" i="6"/>
  <c r="EY97" i="6"/>
  <c r="Z113" i="4"/>
  <c r="AE113" i="4"/>
  <c r="L67" i="4"/>
  <c r="H6" i="9"/>
  <c r="J30" i="8"/>
  <c r="AG48" i="4"/>
  <c r="AN31" i="8"/>
  <c r="AB38" i="4"/>
  <c r="T24" i="8"/>
  <c r="DC96" i="6"/>
  <c r="H16" i="13"/>
  <c r="J16" i="13"/>
  <c r="AJ131" i="4"/>
  <c r="AE136" i="4"/>
  <c r="AE132" i="4"/>
  <c r="AJ94" i="4"/>
  <c r="AJ100" i="4"/>
  <c r="Z111" i="4"/>
  <c r="Z106" i="4"/>
  <c r="AJ99" i="4"/>
  <c r="AL70" i="4"/>
  <c r="AP37" i="9"/>
  <c r="P36" i="9"/>
  <c r="L6" i="9"/>
  <c r="DF96" i="6"/>
  <c r="DA96" i="6"/>
  <c r="DC97" i="6"/>
  <c r="J10" i="13"/>
  <c r="AJ129" i="4"/>
  <c r="Z110" i="4"/>
  <c r="AB56" i="4"/>
  <c r="AB63" i="4"/>
  <c r="AB25" i="9"/>
  <c r="B18" i="13"/>
  <c r="Z125" i="4"/>
  <c r="AJ135" i="4"/>
  <c r="AJ127" i="4"/>
  <c r="AE108" i="4"/>
  <c r="AG62" i="4"/>
  <c r="AG70" i="4"/>
  <c r="AG59" i="4"/>
  <c r="AP59" i="4"/>
  <c r="T41" i="9"/>
  <c r="AG67" i="4"/>
  <c r="AJ31" i="9"/>
  <c r="AG58" i="4"/>
  <c r="R31" i="9"/>
  <c r="AU50" i="6"/>
  <c r="M67" i="4"/>
  <c r="AU51" i="6"/>
  <c r="H14" i="13"/>
  <c r="J17" i="14"/>
  <c r="V95" i="4"/>
  <c r="AL54" i="4"/>
  <c r="J37" i="9"/>
  <c r="I56" i="4"/>
  <c r="D56" i="4"/>
  <c r="O121" i="4"/>
  <c r="Q121" i="4"/>
  <c r="V121" i="4"/>
  <c r="X121" i="4"/>
  <c r="D1" i="4"/>
  <c r="AY121" i="4"/>
  <c r="AL32" i="4"/>
  <c r="H36" i="8"/>
  <c r="AL42" i="4"/>
  <c r="AP42" i="4"/>
  <c r="AB41" i="8"/>
  <c r="H30" i="8"/>
  <c r="AG40" i="4"/>
  <c r="AE93" i="4"/>
  <c r="Z99" i="4"/>
  <c r="AN99" i="4"/>
  <c r="M95" i="4"/>
  <c r="AG66" i="4"/>
  <c r="AB68" i="4"/>
  <c r="AL24" i="9"/>
  <c r="AL39" i="4"/>
  <c r="D39" i="4"/>
  <c r="AB67" i="4"/>
  <c r="AJ24" i="9"/>
  <c r="I69" i="4"/>
  <c r="D69" i="4"/>
  <c r="M65" i="4"/>
  <c r="AO51" i="6"/>
  <c r="AO50" i="6"/>
  <c r="AL50" i="4"/>
  <c r="ED18" i="8"/>
  <c r="EC18" i="8"/>
  <c r="EB18" i="8"/>
  <c r="DX18" i="8"/>
  <c r="AA18" i="8"/>
  <c r="ED12" i="8"/>
  <c r="EC12" i="8"/>
  <c r="EB12" i="8"/>
  <c r="DX12" i="8"/>
  <c r="AA12" i="8"/>
  <c r="EA21" i="8"/>
  <c r="DZ21" i="8"/>
  <c r="DY21" i="8"/>
  <c r="DW21" i="8"/>
  <c r="Z21" i="8"/>
  <c r="EA17" i="8"/>
  <c r="EA9" i="8"/>
  <c r="ED17" i="8"/>
  <c r="ED11" i="8"/>
  <c r="EC11" i="8"/>
  <c r="EB11" i="8"/>
  <c r="DX11" i="8"/>
  <c r="AA11" i="8"/>
  <c r="EA20" i="8"/>
  <c r="EA16" i="8"/>
  <c r="DZ16" i="8"/>
  <c r="DY16" i="8"/>
  <c r="DW16" i="8"/>
  <c r="Z16" i="8"/>
  <c r="ED10" i="8"/>
  <c r="EC10" i="8"/>
  <c r="EB10" i="8"/>
  <c r="DX10" i="8"/>
  <c r="AA10" i="8"/>
  <c r="EA19" i="8"/>
  <c r="EA15" i="8"/>
  <c r="DZ15" i="8"/>
  <c r="DY15" i="8"/>
  <c r="DW15" i="8"/>
  <c r="Z15" i="8"/>
  <c r="ED13" i="8"/>
  <c r="EA18" i="8"/>
  <c r="EA10" i="8"/>
  <c r="ED20" i="8"/>
  <c r="EC20" i="8"/>
  <c r="EB20" i="8"/>
  <c r="DX20" i="8"/>
  <c r="AA20" i="8"/>
  <c r="ED15" i="8"/>
  <c r="EC15" i="8"/>
  <c r="EB15" i="8"/>
  <c r="DX15" i="8"/>
  <c r="AA15" i="8"/>
  <c r="EA11" i="8"/>
  <c r="DZ11" i="8"/>
  <c r="DY11" i="8"/>
  <c r="DW11" i="8"/>
  <c r="Z11" i="8"/>
  <c r="D61" i="4"/>
  <c r="AL62" i="4"/>
  <c r="Z37" i="9"/>
  <c r="AG54" i="4"/>
  <c r="L59" i="4"/>
  <c r="I55" i="4"/>
  <c r="D55" i="4"/>
  <c r="M52" i="4"/>
  <c r="B51" i="6"/>
  <c r="AB48" i="4"/>
  <c r="GW11" i="8"/>
  <c r="CO12" i="8"/>
  <c r="CN12" i="8"/>
  <c r="CJ12" i="8"/>
  <c r="Q12" i="8"/>
  <c r="Q93" i="4"/>
  <c r="Q83" i="4"/>
  <c r="AB58" i="4"/>
  <c r="AL36" i="4"/>
  <c r="P37" i="8"/>
  <c r="AL16" i="4"/>
  <c r="R36" i="7"/>
  <c r="AL29" i="4"/>
  <c r="AR37" i="7"/>
  <c r="AF24" i="8"/>
  <c r="AB44" i="4"/>
  <c r="GT15" i="8"/>
  <c r="GS15" i="8"/>
  <c r="GQ15" i="8"/>
  <c r="AR15" i="8"/>
  <c r="GW20" i="8"/>
  <c r="GV20" i="8"/>
  <c r="GR20" i="8"/>
  <c r="AS20" i="8"/>
  <c r="GT10" i="8"/>
  <c r="GS10" i="8"/>
  <c r="GQ10" i="8"/>
  <c r="AR10" i="8"/>
  <c r="GT18" i="8"/>
  <c r="GT14" i="8"/>
  <c r="GW17" i="8"/>
  <c r="GV17" i="8"/>
  <c r="GR17" i="8"/>
  <c r="AS17" i="8"/>
  <c r="CL9" i="8"/>
  <c r="CK9" i="8"/>
  <c r="CI9" i="8"/>
  <c r="P9" i="8"/>
  <c r="CL17" i="8"/>
  <c r="CK17" i="8"/>
  <c r="CI17" i="8"/>
  <c r="P17" i="8"/>
  <c r="CO11" i="8"/>
  <c r="CN11" i="8"/>
  <c r="CJ11" i="8"/>
  <c r="Q11" i="8"/>
  <c r="CL15" i="8"/>
  <c r="CK15" i="8"/>
  <c r="CI15" i="8"/>
  <c r="P15" i="8"/>
  <c r="CL20" i="8"/>
  <c r="CK20" i="8"/>
  <c r="CI20" i="8"/>
  <c r="P20" i="8"/>
  <c r="CO17" i="8"/>
  <c r="CN17" i="8"/>
  <c r="CJ17" i="8"/>
  <c r="Q17" i="8"/>
  <c r="CO13" i="8"/>
  <c r="CL16" i="8"/>
  <c r="CK16" i="8"/>
  <c r="CI16" i="8"/>
  <c r="P16" i="8"/>
  <c r="CO18" i="8"/>
  <c r="CN18" i="8"/>
  <c r="CJ18" i="8"/>
  <c r="Q18" i="8"/>
  <c r="CO14" i="8"/>
  <c r="CN14" i="8"/>
  <c r="CJ14" i="8"/>
  <c r="Q14" i="8"/>
  <c r="CL18" i="8"/>
  <c r="CO19" i="8"/>
  <c r="CN19" i="8"/>
  <c r="CJ19" i="8"/>
  <c r="Q19" i="8"/>
  <c r="CO15" i="8"/>
  <c r="CN15" i="8"/>
  <c r="CJ15" i="8"/>
  <c r="Q15" i="8"/>
  <c r="CL10" i="8"/>
  <c r="CK10" i="8"/>
  <c r="CI10" i="8"/>
  <c r="P10" i="8"/>
  <c r="CO20" i="8"/>
  <c r="CN20" i="8"/>
  <c r="CJ20" i="8"/>
  <c r="Q20" i="8"/>
  <c r="CO16" i="8"/>
  <c r="CN16" i="8"/>
  <c r="CJ16" i="8"/>
  <c r="Q16" i="8"/>
  <c r="CL13" i="8"/>
  <c r="CK13" i="8"/>
  <c r="CI13" i="8"/>
  <c r="P13" i="8"/>
  <c r="CO10" i="8"/>
  <c r="GT21" i="8"/>
  <c r="CL21" i="8"/>
  <c r="CK21" i="8"/>
  <c r="CI21" i="8"/>
  <c r="P21" i="8"/>
  <c r="AL23" i="4"/>
  <c r="I32" i="4"/>
  <c r="D32" i="4"/>
  <c r="AG22" i="4"/>
  <c r="AD31" i="7"/>
  <c r="AR24" i="7"/>
  <c r="AB29" i="4"/>
  <c r="AB24" i="7"/>
  <c r="AB21" i="4"/>
  <c r="AB25" i="4"/>
  <c r="AB27" i="4"/>
  <c r="AN25" i="7"/>
  <c r="AB14" i="4"/>
  <c r="AB22" i="4"/>
  <c r="AB10" i="4"/>
  <c r="AB13" i="4"/>
  <c r="AB19" i="4"/>
  <c r="CC9" i="7"/>
  <c r="CA9" i="7"/>
  <c r="N9" i="7"/>
  <c r="CC15" i="7"/>
  <c r="CA15" i="7"/>
  <c r="N15" i="7"/>
  <c r="CF9" i="7"/>
  <c r="CB9" i="7"/>
  <c r="O9" i="7"/>
  <c r="CF12" i="7"/>
  <c r="CB12" i="7"/>
  <c r="O12" i="7"/>
  <c r="CF15" i="7"/>
  <c r="CB15" i="7"/>
  <c r="O15" i="7"/>
  <c r="CF17" i="7"/>
  <c r="CB17" i="7"/>
  <c r="O17" i="7"/>
  <c r="CC11" i="7"/>
  <c r="CA11" i="7"/>
  <c r="N11" i="7"/>
  <c r="CC17" i="7"/>
  <c r="CA17" i="7"/>
  <c r="N17" i="7"/>
  <c r="CC19" i="7"/>
  <c r="CA19" i="7"/>
  <c r="N19" i="7"/>
  <c r="CF19" i="7"/>
  <c r="CB19" i="7"/>
  <c r="O19" i="7"/>
  <c r="CC21" i="7"/>
  <c r="CA21" i="7"/>
  <c r="N21" i="7"/>
  <c r="CF11" i="7"/>
  <c r="CB11" i="7"/>
  <c r="O11" i="7"/>
  <c r="CF21" i="7"/>
  <c r="CB21" i="7"/>
  <c r="O21" i="7"/>
  <c r="CC12" i="7"/>
  <c r="CA12" i="7"/>
  <c r="N12" i="7"/>
  <c r="CC14" i="7"/>
  <c r="CA14" i="7"/>
  <c r="N14" i="7"/>
  <c r="CC13" i="7"/>
  <c r="CA13" i="7"/>
  <c r="N13" i="7"/>
  <c r="GS21" i="7"/>
  <c r="GQ21" i="7"/>
  <c r="AR21" i="7"/>
  <c r="AL19" i="4"/>
  <c r="X37" i="7"/>
  <c r="AL25" i="4"/>
  <c r="AJ37" i="7"/>
  <c r="AG14" i="4"/>
  <c r="N31" i="7"/>
  <c r="AG26" i="4"/>
  <c r="GC21" i="7"/>
  <c r="GA21" i="7"/>
  <c r="AN21" i="7"/>
  <c r="GF16" i="7"/>
  <c r="GB16" i="7"/>
  <c r="AO16" i="7"/>
  <c r="GF11" i="7"/>
  <c r="GB11" i="7"/>
  <c r="AO11" i="7"/>
  <c r="GV9" i="7"/>
  <c r="GR9" i="7"/>
  <c r="AS9" i="7"/>
  <c r="AG25" i="4"/>
  <c r="AG10" i="4"/>
  <c r="F31" i="7"/>
  <c r="GF17" i="7"/>
  <c r="GB17" i="7"/>
  <c r="AO17" i="7"/>
  <c r="GC18" i="7"/>
  <c r="GA18" i="7"/>
  <c r="AN18" i="7"/>
  <c r="GF15" i="7"/>
  <c r="GB15" i="7"/>
  <c r="AO15" i="7"/>
  <c r="GF10" i="7"/>
  <c r="GB10" i="7"/>
  <c r="AO10" i="7"/>
  <c r="EI17" i="8"/>
  <c r="N37" i="8"/>
  <c r="AP35" i="4"/>
  <c r="N41" i="8"/>
  <c r="L25" i="8"/>
  <c r="AP34" i="4"/>
  <c r="L41" i="8"/>
  <c r="H10" i="14"/>
  <c r="ED19" i="8"/>
  <c r="ED16" i="8"/>
  <c r="ED9" i="8"/>
  <c r="EC9" i="8"/>
  <c r="EB9" i="8"/>
  <c r="DX9" i="8"/>
  <c r="AA9" i="8"/>
  <c r="EA14" i="8"/>
  <c r="DZ14" i="8"/>
  <c r="DY14" i="8"/>
  <c r="DW14" i="8"/>
  <c r="Z14" i="8"/>
  <c r="EA12" i="8"/>
  <c r="DZ12" i="8"/>
  <c r="DY12" i="8"/>
  <c r="DW12" i="8"/>
  <c r="Z12" i="8"/>
  <c r="ED21" i="8"/>
  <c r="EC21" i="8"/>
  <c r="EB21" i="8"/>
  <c r="DX21" i="8"/>
  <c r="AA21" i="8"/>
  <c r="BE32" i="8"/>
  <c r="ED14" i="8"/>
  <c r="EA13" i="8"/>
  <c r="P37" i="7"/>
  <c r="EL17" i="8"/>
  <c r="EI20" i="8"/>
  <c r="EH20" i="8"/>
  <c r="EG20" i="8"/>
  <c r="EE20" i="8"/>
  <c r="AB20" i="8"/>
  <c r="AP31" i="7"/>
  <c r="W144" i="4"/>
  <c r="O7" i="14"/>
  <c r="Z31" i="7"/>
  <c r="AP20" i="4"/>
  <c r="Z41" i="7"/>
  <c r="AP24" i="4"/>
  <c r="AH41" i="7"/>
  <c r="AH25" i="7"/>
  <c r="O94" i="4"/>
  <c r="Q94" i="4"/>
  <c r="AH94" i="4"/>
  <c r="FW14" i="8"/>
  <c r="FV14" i="8"/>
  <c r="FU14" i="8"/>
  <c r="FS14" i="8"/>
  <c r="AL14" i="8"/>
  <c r="FZ18" i="8"/>
  <c r="FY18" i="8"/>
  <c r="FX18" i="8"/>
  <c r="FT18" i="8"/>
  <c r="AM18" i="8"/>
  <c r="FZ14" i="8"/>
  <c r="FW15" i="8"/>
  <c r="FZ20" i="8"/>
  <c r="FZ15" i="8"/>
  <c r="FY15" i="8"/>
  <c r="FX15" i="8"/>
  <c r="FT15" i="8"/>
  <c r="AM15" i="8"/>
  <c r="FW17" i="8"/>
  <c r="FZ9" i="8"/>
  <c r="FY9" i="8"/>
  <c r="FX9" i="8"/>
  <c r="FT9" i="8"/>
  <c r="AM9" i="8"/>
  <c r="FW9" i="8"/>
  <c r="FV9" i="8"/>
  <c r="FU9" i="8"/>
  <c r="FS9" i="8"/>
  <c r="AL9" i="8"/>
  <c r="FW18" i="8"/>
  <c r="FV18" i="8"/>
  <c r="FU18" i="8"/>
  <c r="FS18" i="8"/>
  <c r="AL18" i="8"/>
  <c r="FZ10" i="8"/>
  <c r="FY10" i="8"/>
  <c r="FX10" i="8"/>
  <c r="FT10" i="8"/>
  <c r="AM10" i="8"/>
  <c r="FW11" i="8"/>
  <c r="FV11" i="8"/>
  <c r="FU11" i="8"/>
  <c r="FS11" i="8"/>
  <c r="AL11" i="8"/>
  <c r="FW21" i="8"/>
  <c r="FZ12" i="8"/>
  <c r="FW13" i="8"/>
  <c r="FZ17" i="8"/>
  <c r="FY17" i="8"/>
  <c r="FX17" i="8"/>
  <c r="FT17" i="8"/>
  <c r="AM17" i="8"/>
  <c r="FZ13" i="8"/>
  <c r="FY13" i="8"/>
  <c r="FX13" i="8"/>
  <c r="FT13" i="8"/>
  <c r="AM13" i="8"/>
  <c r="FW16" i="8"/>
  <c r="FV16" i="8"/>
  <c r="FU16" i="8"/>
  <c r="FS16" i="8"/>
  <c r="AL16" i="8"/>
  <c r="FW19" i="8"/>
  <c r="FV19" i="8"/>
  <c r="FU19" i="8"/>
  <c r="FS19" i="8"/>
  <c r="AL19" i="8"/>
  <c r="FZ21" i="8"/>
  <c r="FZ11" i="8"/>
  <c r="FZ16" i="8"/>
  <c r="FW10" i="8"/>
  <c r="EL12" i="8"/>
  <c r="EK12" i="8"/>
  <c r="EJ12" i="8"/>
  <c r="EF12" i="8"/>
  <c r="AC12" i="8"/>
  <c r="EI19" i="8"/>
  <c r="EH19" i="8"/>
  <c r="EG19" i="8"/>
  <c r="EE19" i="8"/>
  <c r="AB19" i="8"/>
  <c r="H15" i="14"/>
  <c r="J31" i="7"/>
  <c r="AP12" i="4"/>
  <c r="J41" i="7"/>
  <c r="U144" i="4"/>
  <c r="M7" i="14"/>
  <c r="N7" i="14"/>
  <c r="EL18" i="8"/>
  <c r="EL20" i="8"/>
  <c r="J15" i="13"/>
  <c r="H15" i="13"/>
  <c r="O85" i="4"/>
  <c r="Q85" i="4"/>
  <c r="AH85" i="4"/>
  <c r="AB37" i="8"/>
  <c r="T31" i="9"/>
  <c r="R26" i="4"/>
  <c r="T26" i="4"/>
  <c r="AE26" i="4"/>
  <c r="X25" i="7"/>
  <c r="L25" i="7"/>
  <c r="AP13" i="4"/>
  <c r="L41" i="7"/>
  <c r="AR25" i="7"/>
  <c r="AN25" i="8"/>
  <c r="AP48" i="4"/>
  <c r="AN41" i="8"/>
  <c r="AJ25" i="9"/>
  <c r="AP31" i="9"/>
  <c r="AP70" i="4"/>
  <c r="AP41" i="9"/>
  <c r="N25" i="9"/>
  <c r="R37" i="7"/>
  <c r="AP16" i="4"/>
  <c r="R41" i="7"/>
  <c r="AH31" i="9"/>
  <c r="AP66" i="4"/>
  <c r="AH41" i="9"/>
  <c r="EA18" i="9"/>
  <c r="AC50" i="6"/>
  <c r="AF50" i="6"/>
  <c r="AI50" i="6"/>
  <c r="DZ18" i="9"/>
  <c r="DY18" i="9"/>
  <c r="DW18" i="9"/>
  <c r="Z18" i="9"/>
  <c r="ED16" i="9"/>
  <c r="EC16" i="9"/>
  <c r="EB16" i="9"/>
  <c r="DX16" i="9"/>
  <c r="AA16" i="9"/>
  <c r="EA17" i="9"/>
  <c r="DZ17" i="9"/>
  <c r="DY17" i="9"/>
  <c r="DW17" i="9"/>
  <c r="Z17" i="9"/>
  <c r="ED17" i="9"/>
  <c r="EA20" i="9"/>
  <c r="EA19" i="9"/>
  <c r="DZ19" i="9"/>
  <c r="DY19" i="9"/>
  <c r="DW19" i="9"/>
  <c r="Z19" i="9"/>
  <c r="EA10" i="9"/>
  <c r="ED21" i="9"/>
  <c r="EA14" i="9"/>
  <c r="DZ14" i="9"/>
  <c r="DY14" i="9"/>
  <c r="DW14" i="9"/>
  <c r="Z14" i="9"/>
  <c r="ED12" i="9"/>
  <c r="EC12" i="9"/>
  <c r="EB12" i="9"/>
  <c r="DX12" i="9"/>
  <c r="AA12" i="9"/>
  <c r="EA15" i="9"/>
  <c r="CX11" i="9"/>
  <c r="CW11" i="9"/>
  <c r="CV11" i="9"/>
  <c r="CR11" i="9"/>
  <c r="S11" i="9"/>
  <c r="CU9" i="9"/>
  <c r="CX13" i="9"/>
  <c r="CW13" i="9"/>
  <c r="CV13" i="9"/>
  <c r="CR13" i="9"/>
  <c r="S13" i="9"/>
  <c r="CX10" i="9"/>
  <c r="EA13" i="9"/>
  <c r="DZ13" i="9"/>
  <c r="DY13" i="9"/>
  <c r="DW13" i="9"/>
  <c r="Z13" i="9"/>
  <c r="ED14" i="9"/>
  <c r="EC14" i="9"/>
  <c r="EB14" i="9"/>
  <c r="DX14" i="9"/>
  <c r="AA14" i="9"/>
  <c r="CU18" i="9"/>
  <c r="CT18" i="9"/>
  <c r="CS18" i="9"/>
  <c r="CQ18" i="9"/>
  <c r="R18" i="9"/>
  <c r="CX19" i="9"/>
  <c r="CW19" i="9"/>
  <c r="CV19" i="9"/>
  <c r="CR19" i="9"/>
  <c r="S19" i="9"/>
  <c r="CX12" i="9"/>
  <c r="CU12" i="9"/>
  <c r="ED18" i="9"/>
  <c r="EC18" i="9"/>
  <c r="EB18" i="9"/>
  <c r="DX18" i="9"/>
  <c r="AA18" i="9"/>
  <c r="EA11" i="9"/>
  <c r="DZ11" i="9"/>
  <c r="DY11" i="9"/>
  <c r="DW11" i="9"/>
  <c r="Z11" i="9"/>
  <c r="ED15" i="9"/>
  <c r="EC15" i="9"/>
  <c r="EB15" i="9"/>
  <c r="DX15" i="9"/>
  <c r="AA15" i="9"/>
  <c r="CU21" i="9"/>
  <c r="CT21" i="9"/>
  <c r="CS21" i="9"/>
  <c r="CQ21" i="9"/>
  <c r="R21" i="9"/>
  <c r="CX9" i="9"/>
  <c r="CW9" i="9"/>
  <c r="CV9" i="9"/>
  <c r="CR9" i="9"/>
  <c r="S9" i="9"/>
  <c r="CX15" i="9"/>
  <c r="CW15" i="9"/>
  <c r="CV15" i="9"/>
  <c r="CR15" i="9"/>
  <c r="S15" i="9"/>
  <c r="CX18" i="9"/>
  <c r="ED10" i="9"/>
  <c r="EA21" i="9"/>
  <c r="DZ21" i="9"/>
  <c r="DY21" i="9"/>
  <c r="DW21" i="9"/>
  <c r="Z21" i="9"/>
  <c r="CU10" i="9"/>
  <c r="CU16" i="9"/>
  <c r="CT16" i="9"/>
  <c r="CS16" i="9"/>
  <c r="CQ16" i="9"/>
  <c r="R16" i="9"/>
  <c r="CX17" i="9"/>
  <c r="CW17" i="9"/>
  <c r="CV17" i="9"/>
  <c r="CR17" i="9"/>
  <c r="S17" i="9"/>
  <c r="EA16" i="9"/>
  <c r="DZ16" i="9"/>
  <c r="DY16" i="9"/>
  <c r="DW16" i="9"/>
  <c r="Z16" i="9"/>
  <c r="CU13" i="9"/>
  <c r="CT13" i="9"/>
  <c r="CS13" i="9"/>
  <c r="CQ13" i="9"/>
  <c r="R13" i="9"/>
  <c r="CU19" i="9"/>
  <c r="CX20" i="9"/>
  <c r="CW20" i="9"/>
  <c r="CV20" i="9"/>
  <c r="CR20" i="9"/>
  <c r="S20" i="9"/>
  <c r="ED13" i="9"/>
  <c r="EC13" i="9"/>
  <c r="EB13" i="9"/>
  <c r="DX13" i="9"/>
  <c r="AA13" i="9"/>
  <c r="ED20" i="9"/>
  <c r="CX16" i="9"/>
  <c r="CW16" i="9"/>
  <c r="CV16" i="9"/>
  <c r="CR16" i="9"/>
  <c r="S16" i="9"/>
  <c r="CU14" i="9"/>
  <c r="CT14" i="9"/>
  <c r="CS14" i="9"/>
  <c r="CQ14" i="9"/>
  <c r="R14" i="9"/>
  <c r="EA12" i="9"/>
  <c r="ED11" i="9"/>
  <c r="EC11" i="9"/>
  <c r="EB11" i="9"/>
  <c r="DX11" i="9"/>
  <c r="AA11" i="9"/>
  <c r="ED19" i="9"/>
  <c r="CU11" i="9"/>
  <c r="CU17" i="9"/>
  <c r="CT17" i="9"/>
  <c r="CS17" i="9"/>
  <c r="CQ17" i="9"/>
  <c r="R17" i="9"/>
  <c r="CX21" i="9"/>
  <c r="ED9" i="9"/>
  <c r="EC9" i="9"/>
  <c r="EB9" i="9"/>
  <c r="DX9" i="9"/>
  <c r="AA9" i="9"/>
  <c r="CU20" i="9"/>
  <c r="CT20" i="9"/>
  <c r="CS20" i="9"/>
  <c r="CQ20" i="9"/>
  <c r="R20" i="9"/>
  <c r="EA9" i="9"/>
  <c r="DZ9" i="9"/>
  <c r="DY9" i="9"/>
  <c r="DW9" i="9"/>
  <c r="Z9" i="9"/>
  <c r="CU15" i="9"/>
  <c r="CT15" i="9"/>
  <c r="CS15" i="9"/>
  <c r="CQ15" i="9"/>
  <c r="R15" i="9"/>
  <c r="CX14" i="9"/>
  <c r="Z31" i="9"/>
  <c r="AP62" i="4"/>
  <c r="Z41" i="9"/>
  <c r="V37" i="8"/>
  <c r="AP39" i="4"/>
  <c r="V41" i="8"/>
  <c r="BX18" i="9"/>
  <c r="BT18" i="9"/>
  <c r="M18" i="9"/>
  <c r="BX13" i="9"/>
  <c r="BT13" i="9"/>
  <c r="M13" i="9"/>
  <c r="BU20" i="9"/>
  <c r="BS20" i="9"/>
  <c r="L20" i="9"/>
  <c r="BU11" i="9"/>
  <c r="BS11" i="9"/>
  <c r="L11" i="9"/>
  <c r="BX16" i="9"/>
  <c r="BT16" i="9"/>
  <c r="M16" i="9"/>
  <c r="BU13" i="9"/>
  <c r="BS13" i="9"/>
  <c r="L13" i="9"/>
  <c r="BU12" i="9"/>
  <c r="BS12" i="9"/>
  <c r="L12" i="9"/>
  <c r="BX19" i="9"/>
  <c r="BT19" i="9"/>
  <c r="M19" i="9"/>
  <c r="BU19" i="9"/>
  <c r="BS19" i="9"/>
  <c r="L19" i="9"/>
  <c r="BU21" i="9"/>
  <c r="BS21" i="9"/>
  <c r="L21" i="9"/>
  <c r="BX21" i="9"/>
  <c r="BT21" i="9"/>
  <c r="M21" i="9"/>
  <c r="AX33" i="9"/>
  <c r="BX20" i="9"/>
  <c r="BT20" i="9"/>
  <c r="M20" i="9"/>
  <c r="BU10" i="9"/>
  <c r="BS10" i="9"/>
  <c r="L10" i="9"/>
  <c r="BU15" i="9"/>
  <c r="BS15" i="9"/>
  <c r="L15" i="9"/>
  <c r="BU14" i="9"/>
  <c r="BS14" i="9"/>
  <c r="L14" i="9"/>
  <c r="AH29" i="4"/>
  <c r="AH25" i="4"/>
  <c r="AI25" i="4"/>
  <c r="AH10" i="4"/>
  <c r="AI10" i="4"/>
  <c r="AH11" i="4"/>
  <c r="AI11" i="4"/>
  <c r="AI12" i="4"/>
  <c r="AH13" i="4"/>
  <c r="AI13" i="4"/>
  <c r="AH14" i="4"/>
  <c r="AI14" i="4"/>
  <c r="AH15" i="4"/>
  <c r="AI15" i="4"/>
  <c r="AH16" i="4"/>
  <c r="AI16" i="4"/>
  <c r="AH17" i="4"/>
  <c r="AI17" i="4"/>
  <c r="AH18" i="4"/>
  <c r="AI18" i="4"/>
  <c r="AH19" i="4"/>
  <c r="AI19" i="4"/>
  <c r="AI20" i="4"/>
  <c r="AH21" i="4"/>
  <c r="AI21" i="4"/>
  <c r="AH22" i="4"/>
  <c r="AI22" i="4"/>
  <c r="AH23" i="4"/>
  <c r="AI23" i="4"/>
  <c r="AH24" i="4"/>
  <c r="AI24" i="4"/>
  <c r="AH26" i="4"/>
  <c r="AI26" i="4"/>
  <c r="AH27" i="4"/>
  <c r="AI27" i="4"/>
  <c r="AH28" i="4"/>
  <c r="AI28" i="4"/>
  <c r="AI29" i="4"/>
  <c r="AJ25" i="4"/>
  <c r="R13" i="4"/>
  <c r="AJ13" i="4"/>
  <c r="AR37" i="8"/>
  <c r="AP50" i="4"/>
  <c r="AR41" i="8"/>
  <c r="R28" i="4"/>
  <c r="F17" i="4"/>
  <c r="T28" i="4"/>
  <c r="AJ28" i="4"/>
  <c r="AD25" i="7"/>
  <c r="AP22" i="4"/>
  <c r="AD41" i="7"/>
  <c r="AP27" i="4"/>
  <c r="AN41" i="7"/>
  <c r="T25" i="8"/>
  <c r="AP38" i="4"/>
  <c r="T41" i="8"/>
  <c r="N25" i="7"/>
  <c r="AP14" i="4"/>
  <c r="N41" i="7"/>
  <c r="AJ25" i="7"/>
  <c r="AF37" i="7"/>
  <c r="GV15" i="9"/>
  <c r="GR15" i="9"/>
  <c r="AS15" i="9"/>
  <c r="GV17" i="9"/>
  <c r="GR17" i="9"/>
  <c r="AS17" i="9"/>
  <c r="GS10" i="9"/>
  <c r="GQ10" i="9"/>
  <c r="AR10" i="9"/>
  <c r="GS14" i="9"/>
  <c r="GQ14" i="9"/>
  <c r="AR14" i="9"/>
  <c r="GS15" i="9"/>
  <c r="GQ15" i="9"/>
  <c r="AR15" i="9"/>
  <c r="GS19" i="9"/>
  <c r="GQ19" i="9"/>
  <c r="AR19" i="9"/>
  <c r="GS18" i="9"/>
  <c r="GQ18" i="9"/>
  <c r="AR18" i="9"/>
  <c r="GV10" i="9"/>
  <c r="GR10" i="9"/>
  <c r="AS10" i="9"/>
  <c r="GV14" i="9"/>
  <c r="GR14" i="9"/>
  <c r="AS14" i="9"/>
  <c r="GS11" i="9"/>
  <c r="GQ11" i="9"/>
  <c r="AR11" i="9"/>
  <c r="GV19" i="9"/>
  <c r="GR19" i="9"/>
  <c r="AS19" i="9"/>
  <c r="GS13" i="9"/>
  <c r="GQ13" i="9"/>
  <c r="AR13" i="9"/>
  <c r="GS21" i="9"/>
  <c r="GQ21" i="9"/>
  <c r="AR21" i="9"/>
  <c r="GV13" i="9"/>
  <c r="GR13" i="9"/>
  <c r="AS13" i="9"/>
  <c r="GV11" i="9"/>
  <c r="GR11" i="9"/>
  <c r="AS11" i="9"/>
  <c r="GS17" i="9"/>
  <c r="GQ17" i="9"/>
  <c r="AR17" i="9"/>
  <c r="GV16" i="9"/>
  <c r="GR16" i="9"/>
  <c r="AS16" i="9"/>
  <c r="GV12" i="9"/>
  <c r="GR12" i="9"/>
  <c r="AS12" i="9"/>
  <c r="GS20" i="9"/>
  <c r="GQ20" i="9"/>
  <c r="AR20" i="9"/>
  <c r="GV21" i="9"/>
  <c r="GR21" i="9"/>
  <c r="AS21" i="9"/>
  <c r="BN33" i="9"/>
  <c r="GS16" i="9"/>
  <c r="GQ16" i="9"/>
  <c r="AR16" i="9"/>
  <c r="GS12" i="9"/>
  <c r="GQ12" i="9"/>
  <c r="AR12" i="9"/>
  <c r="GV9" i="9"/>
  <c r="GR9" i="9"/>
  <c r="AS9" i="9"/>
  <c r="GS9" i="9"/>
  <c r="GQ9" i="9"/>
  <c r="AR9" i="9"/>
  <c r="GV20" i="9"/>
  <c r="GR20" i="9"/>
  <c r="AS20" i="9"/>
  <c r="X31" i="8"/>
  <c r="AP40" i="4"/>
  <c r="X41" i="8"/>
  <c r="D20" i="4"/>
  <c r="O82" i="4"/>
  <c r="AH82" i="4"/>
  <c r="AL31" i="7"/>
  <c r="AB25" i="7"/>
  <c r="AP21" i="4"/>
  <c r="AB41" i="7"/>
  <c r="FE18" i="8"/>
  <c r="FC18" i="8"/>
  <c r="AH18" i="8"/>
  <c r="FH21" i="8"/>
  <c r="FD21" i="8"/>
  <c r="AI21" i="8"/>
  <c r="BI32" i="8"/>
  <c r="FH17" i="8"/>
  <c r="FD17" i="8"/>
  <c r="AI17" i="8"/>
  <c r="FE12" i="8"/>
  <c r="FC12" i="8"/>
  <c r="AH12" i="8"/>
  <c r="FE15" i="8"/>
  <c r="FC15" i="8"/>
  <c r="AH15" i="8"/>
  <c r="FH10" i="8"/>
  <c r="FD10" i="8"/>
  <c r="AI10" i="8"/>
  <c r="FE9" i="8"/>
  <c r="FC9" i="8"/>
  <c r="AH9" i="8"/>
  <c r="FE20" i="8"/>
  <c r="FC20" i="8"/>
  <c r="AH20" i="8"/>
  <c r="FH9" i="8"/>
  <c r="FD9" i="8"/>
  <c r="AI9" i="8"/>
  <c r="FH19" i="8"/>
  <c r="FD19" i="8"/>
  <c r="AI19" i="8"/>
  <c r="FH18" i="8"/>
  <c r="FD18" i="8"/>
  <c r="AI18" i="8"/>
  <c r="FE21" i="8"/>
  <c r="FC21" i="8"/>
  <c r="AH21" i="8"/>
  <c r="FE11" i="8"/>
  <c r="FC11" i="8"/>
  <c r="AH11" i="8"/>
  <c r="FH16" i="8"/>
  <c r="FD16" i="8"/>
  <c r="AI16" i="8"/>
  <c r="FH15" i="8"/>
  <c r="FD15" i="8"/>
  <c r="AI15" i="8"/>
  <c r="FH13" i="8"/>
  <c r="FD13" i="8"/>
  <c r="AI13" i="8"/>
  <c r="FE17" i="8"/>
  <c r="FC17" i="8"/>
  <c r="AH17" i="8"/>
  <c r="FE10" i="8"/>
  <c r="FC10" i="8"/>
  <c r="AH10" i="8"/>
  <c r="FE16" i="8"/>
  <c r="FC16" i="8"/>
  <c r="AH16" i="8"/>
  <c r="EW11" i="8"/>
  <c r="EU11" i="8"/>
  <c r="AF11" i="8"/>
  <c r="EZ14" i="8"/>
  <c r="EV14" i="8"/>
  <c r="AG14" i="8"/>
  <c r="EW16" i="8"/>
  <c r="EU16" i="8"/>
  <c r="AF16" i="8"/>
  <c r="FH20" i="8"/>
  <c r="FD20" i="8"/>
  <c r="AI20" i="8"/>
  <c r="EW9" i="8"/>
  <c r="EU9" i="8"/>
  <c r="AF9" i="8"/>
  <c r="EW21" i="8"/>
  <c r="EU21" i="8"/>
  <c r="AF21" i="8"/>
  <c r="EW18" i="8"/>
  <c r="EU18" i="8"/>
  <c r="AF18" i="8"/>
  <c r="EW15" i="8"/>
  <c r="EU15" i="8"/>
  <c r="AF15" i="8"/>
  <c r="EW13" i="8"/>
  <c r="EU13" i="8"/>
  <c r="AF13" i="8"/>
  <c r="EZ18" i="8"/>
  <c r="EV18" i="8"/>
  <c r="AG18" i="8"/>
  <c r="EW10" i="8"/>
  <c r="EU10" i="8"/>
  <c r="AF10" i="8"/>
  <c r="EW14" i="8"/>
  <c r="EU14" i="8"/>
  <c r="AF14" i="8"/>
  <c r="FE13" i="8"/>
  <c r="FC13" i="8"/>
  <c r="AH13" i="8"/>
  <c r="FE19" i="8"/>
  <c r="FC19" i="8"/>
  <c r="AH19" i="8"/>
  <c r="EZ10" i="8"/>
  <c r="EV10" i="8"/>
  <c r="AG10" i="8"/>
  <c r="EZ13" i="8"/>
  <c r="EV13" i="8"/>
  <c r="AG13" i="8"/>
  <c r="CK11" i="8"/>
  <c r="CI11" i="8"/>
  <c r="P11" i="8"/>
  <c r="EZ17" i="8"/>
  <c r="EV17" i="8"/>
  <c r="AG17" i="8"/>
  <c r="FH12" i="8"/>
  <c r="FD12" i="8"/>
  <c r="AI12" i="8"/>
  <c r="EZ21" i="8"/>
  <c r="EV21" i="8"/>
  <c r="AG21" i="8"/>
  <c r="BH32" i="8"/>
  <c r="EW12" i="8"/>
  <c r="EU12" i="8"/>
  <c r="AF12" i="8"/>
  <c r="BE9" i="8"/>
  <c r="BC9" i="8"/>
  <c r="H9" i="8"/>
  <c r="BE11" i="8"/>
  <c r="BC11" i="8"/>
  <c r="H11" i="8"/>
  <c r="BE13" i="8"/>
  <c r="BC13" i="8"/>
  <c r="H13" i="8"/>
  <c r="BE15" i="8"/>
  <c r="BC15" i="8"/>
  <c r="H15" i="8"/>
  <c r="BE17" i="8"/>
  <c r="BC17" i="8"/>
  <c r="H17" i="8"/>
  <c r="BE19" i="8"/>
  <c r="BC19" i="8"/>
  <c r="H19" i="8"/>
  <c r="BE21" i="8"/>
  <c r="BC21" i="8"/>
  <c r="H21" i="8"/>
  <c r="BH10" i="8"/>
  <c r="BD10" i="8"/>
  <c r="I10" i="8"/>
  <c r="BH12" i="8"/>
  <c r="BD12" i="8"/>
  <c r="I12" i="8"/>
  <c r="BH14" i="8"/>
  <c r="BD14" i="8"/>
  <c r="I14" i="8"/>
  <c r="BH16" i="8"/>
  <c r="BD16" i="8"/>
  <c r="I16" i="8"/>
  <c r="BH18" i="8"/>
  <c r="BD18" i="8"/>
  <c r="I18" i="8"/>
  <c r="BH20" i="8"/>
  <c r="BD20" i="8"/>
  <c r="I20" i="8"/>
  <c r="DD12" i="8"/>
  <c r="CZ12" i="8"/>
  <c r="U12" i="8"/>
  <c r="DD14" i="8"/>
  <c r="CZ14" i="8"/>
  <c r="U14" i="8"/>
  <c r="DD17" i="8"/>
  <c r="CZ17" i="8"/>
  <c r="U17" i="8"/>
  <c r="DD15" i="8"/>
  <c r="CZ15" i="8"/>
  <c r="U15" i="8"/>
  <c r="DD19" i="8"/>
  <c r="CZ19" i="8"/>
  <c r="U19" i="8"/>
  <c r="EW20" i="8"/>
  <c r="EU20" i="8"/>
  <c r="AF20" i="8"/>
  <c r="EZ15" i="8"/>
  <c r="EV15" i="8"/>
  <c r="AG15" i="8"/>
  <c r="DD13" i="8"/>
  <c r="CZ13" i="8"/>
  <c r="U13" i="8"/>
  <c r="DD11" i="8"/>
  <c r="CZ11" i="8"/>
  <c r="U11" i="8"/>
  <c r="EW19" i="8"/>
  <c r="EU19" i="8"/>
  <c r="AF19" i="8"/>
  <c r="FH11" i="8"/>
  <c r="FD11" i="8"/>
  <c r="AI11" i="8"/>
  <c r="FE14" i="8"/>
  <c r="FC14" i="8"/>
  <c r="AH14" i="8"/>
  <c r="EZ19" i="8"/>
  <c r="EV19" i="8"/>
  <c r="AG19" i="8"/>
  <c r="EZ11" i="8"/>
  <c r="EV11" i="8"/>
  <c r="AG11" i="8"/>
  <c r="DD20" i="8"/>
  <c r="CZ20" i="8"/>
  <c r="U20" i="8"/>
  <c r="DA19" i="8"/>
  <c r="CY19" i="8"/>
  <c r="T19" i="8"/>
  <c r="EZ12" i="8"/>
  <c r="EV12" i="8"/>
  <c r="AG12" i="8"/>
  <c r="EZ9" i="8"/>
  <c r="EV9" i="8"/>
  <c r="AG9" i="8"/>
  <c r="EW17" i="8"/>
  <c r="EU17" i="8"/>
  <c r="AF17" i="8"/>
  <c r="BE10" i="8"/>
  <c r="BC10" i="8"/>
  <c r="H10" i="8"/>
  <c r="BE12" i="8"/>
  <c r="BC12" i="8"/>
  <c r="H12" i="8"/>
  <c r="BE14" i="8"/>
  <c r="BC14" i="8"/>
  <c r="H14" i="8"/>
  <c r="BE16" i="8"/>
  <c r="BC16" i="8"/>
  <c r="H16" i="8"/>
  <c r="BE18" i="8"/>
  <c r="BC18" i="8"/>
  <c r="H18" i="8"/>
  <c r="BE20" i="8"/>
  <c r="BC20" i="8"/>
  <c r="H20" i="8"/>
  <c r="BH9" i="8"/>
  <c r="BD9" i="8"/>
  <c r="I9" i="8"/>
  <c r="BH11" i="8"/>
  <c r="BD11" i="8"/>
  <c r="I11" i="8"/>
  <c r="BH13" i="8"/>
  <c r="BD13" i="8"/>
  <c r="I13" i="8"/>
  <c r="BH15" i="8"/>
  <c r="BD15" i="8"/>
  <c r="I15" i="8"/>
  <c r="BH17" i="8"/>
  <c r="BD17" i="8"/>
  <c r="I17" i="8"/>
  <c r="BH19" i="8"/>
  <c r="BD19" i="8"/>
  <c r="I19" i="8"/>
  <c r="BH21" i="8"/>
  <c r="BD21" i="8"/>
  <c r="I21" i="8"/>
  <c r="AV32" i="8"/>
  <c r="DA18" i="8"/>
  <c r="CY18" i="8"/>
  <c r="T18" i="8"/>
  <c r="DA20" i="8"/>
  <c r="CY20" i="8"/>
  <c r="T20" i="8"/>
  <c r="DD10" i="8"/>
  <c r="CZ10" i="8"/>
  <c r="U10" i="8"/>
  <c r="FH14" i="8"/>
  <c r="FD14" i="8"/>
  <c r="AI14" i="8"/>
  <c r="EZ20" i="8"/>
  <c r="EV20" i="8"/>
  <c r="AG20" i="8"/>
  <c r="DA12" i="8"/>
  <c r="CY12" i="8"/>
  <c r="T12" i="8"/>
  <c r="DA21" i="8"/>
  <c r="CY21" i="8"/>
  <c r="T21" i="8"/>
  <c r="CC15" i="8"/>
  <c r="CA15" i="8"/>
  <c r="N15" i="8"/>
  <c r="CF13" i="8"/>
  <c r="CB13" i="8"/>
  <c r="O13" i="8"/>
  <c r="CF11" i="8"/>
  <c r="CB11" i="8"/>
  <c r="O11" i="8"/>
  <c r="CC10" i="8"/>
  <c r="CA10" i="8"/>
  <c r="N10" i="8"/>
  <c r="DA15" i="8"/>
  <c r="CY15" i="8"/>
  <c r="T15" i="8"/>
  <c r="CF19" i="8"/>
  <c r="CB19" i="8"/>
  <c r="O19" i="8"/>
  <c r="CC12" i="8"/>
  <c r="CA12" i="8"/>
  <c r="N12" i="8"/>
  <c r="CF18" i="8"/>
  <c r="CB18" i="8"/>
  <c r="O18" i="8"/>
  <c r="CC16" i="8"/>
  <c r="CA16" i="8"/>
  <c r="N16" i="8"/>
  <c r="CF14" i="8"/>
  <c r="CB14" i="8"/>
  <c r="O14" i="8"/>
  <c r="DA11" i="8"/>
  <c r="CY11" i="8"/>
  <c r="T11" i="8"/>
  <c r="DD9" i="8"/>
  <c r="CZ9" i="8"/>
  <c r="U9" i="8"/>
  <c r="CF17" i="8"/>
  <c r="CB17" i="8"/>
  <c r="O17" i="8"/>
  <c r="CC13" i="8"/>
  <c r="CA13" i="8"/>
  <c r="N13" i="8"/>
  <c r="CF20" i="8"/>
  <c r="CB20" i="8"/>
  <c r="O20" i="8"/>
  <c r="EZ16" i="8"/>
  <c r="EV16" i="8"/>
  <c r="AG16" i="8"/>
  <c r="DD16" i="8"/>
  <c r="CZ16" i="8"/>
  <c r="U16" i="8"/>
  <c r="DA16" i="8"/>
  <c r="CY16" i="8"/>
  <c r="T16" i="8"/>
  <c r="DA17" i="8"/>
  <c r="CY17" i="8"/>
  <c r="T17" i="8"/>
  <c r="DD21" i="8"/>
  <c r="CZ21" i="8"/>
  <c r="U21" i="8"/>
  <c r="BB32" i="8"/>
  <c r="CC11" i="8"/>
  <c r="CA11" i="8"/>
  <c r="N11" i="8"/>
  <c r="CF9" i="8"/>
  <c r="CB9" i="8"/>
  <c r="O9" i="8"/>
  <c r="DA10" i="8"/>
  <c r="CY10" i="8"/>
  <c r="T10" i="8"/>
  <c r="CC21" i="8"/>
  <c r="CA21" i="8"/>
  <c r="N21" i="8"/>
  <c r="DA13" i="8"/>
  <c r="CY13" i="8"/>
  <c r="T13" i="8"/>
  <c r="CC19" i="8"/>
  <c r="CA19" i="8"/>
  <c r="N19" i="8"/>
  <c r="CC9" i="8"/>
  <c r="CA9" i="8"/>
  <c r="N9" i="8"/>
  <c r="CF15" i="8"/>
  <c r="CB15" i="8"/>
  <c r="O15" i="8"/>
  <c r="CC18" i="8"/>
  <c r="CA18" i="8"/>
  <c r="N18" i="8"/>
  <c r="CF12" i="8"/>
  <c r="CB12" i="8"/>
  <c r="O12" i="8"/>
  <c r="DA9" i="8"/>
  <c r="CY9" i="8"/>
  <c r="T9" i="8"/>
  <c r="CF16" i="8"/>
  <c r="CB16" i="8"/>
  <c r="O16" i="8"/>
  <c r="CC20" i="8"/>
  <c r="CA20" i="8"/>
  <c r="N20" i="8"/>
  <c r="CF10" i="8"/>
  <c r="CB10" i="8"/>
  <c r="O10" i="8"/>
  <c r="CC14" i="8"/>
  <c r="CA14" i="8"/>
  <c r="N14" i="8"/>
  <c r="CF21" i="8"/>
  <c r="CB21" i="8"/>
  <c r="O21" i="8"/>
  <c r="AY32" i="8"/>
  <c r="BM21" i="8"/>
  <c r="BK21" i="8"/>
  <c r="J21" i="8"/>
  <c r="BM14" i="8"/>
  <c r="BK14" i="8"/>
  <c r="J14" i="8"/>
  <c r="BP13" i="8"/>
  <c r="BL13" i="8"/>
  <c r="K13" i="8"/>
  <c r="BM12" i="8"/>
  <c r="BK12" i="8"/>
  <c r="J12" i="8"/>
  <c r="BP18" i="8"/>
  <c r="BL18" i="8"/>
  <c r="K18" i="8"/>
  <c r="DA14" i="8"/>
  <c r="CY14" i="8"/>
  <c r="T14" i="8"/>
  <c r="BM9" i="8"/>
  <c r="BK9" i="8"/>
  <c r="J9" i="8"/>
  <c r="BP11" i="8"/>
  <c r="BL11" i="8"/>
  <c r="K11" i="8"/>
  <c r="BP12" i="8"/>
  <c r="BL12" i="8"/>
  <c r="K12" i="8"/>
  <c r="BP17" i="8"/>
  <c r="BL17" i="8"/>
  <c r="K17" i="8"/>
  <c r="BM16" i="8"/>
  <c r="BK16" i="8"/>
  <c r="J16" i="8"/>
  <c r="CC17" i="8"/>
  <c r="CA17" i="8"/>
  <c r="N17" i="8"/>
  <c r="BM11" i="8"/>
  <c r="BK11" i="8"/>
  <c r="J11" i="8"/>
  <c r="BM17" i="8"/>
  <c r="BK17" i="8"/>
  <c r="J17" i="8"/>
  <c r="BM10" i="8"/>
  <c r="BK10" i="8"/>
  <c r="J10" i="8"/>
  <c r="BP20" i="8"/>
  <c r="BL20" i="8"/>
  <c r="K20" i="8"/>
  <c r="BP9" i="8"/>
  <c r="BL9" i="8"/>
  <c r="K9" i="8"/>
  <c r="BP19" i="8"/>
  <c r="BL19" i="8"/>
  <c r="K19" i="8"/>
  <c r="BM19" i="8"/>
  <c r="BK19" i="8"/>
  <c r="J19" i="8"/>
  <c r="BP10" i="8"/>
  <c r="BL10" i="8"/>
  <c r="K10" i="8"/>
  <c r="BM20" i="8"/>
  <c r="BK20" i="8"/>
  <c r="J20" i="8"/>
  <c r="DD18" i="8"/>
  <c r="CZ18" i="8"/>
  <c r="U18" i="8"/>
  <c r="BM18" i="8"/>
  <c r="BK18" i="8"/>
  <c r="J18" i="8"/>
  <c r="BM13" i="8"/>
  <c r="BK13" i="8"/>
  <c r="J13" i="8"/>
  <c r="BP15" i="8"/>
  <c r="BL15" i="8"/>
  <c r="K15" i="8"/>
  <c r="BP16" i="8"/>
  <c r="BL16" i="8"/>
  <c r="K16" i="8"/>
  <c r="BP21" i="8"/>
  <c r="BL21" i="8"/>
  <c r="K21" i="8"/>
  <c r="AW32" i="8"/>
  <c r="BP14" i="8"/>
  <c r="BL14" i="8"/>
  <c r="K14" i="8"/>
  <c r="BM15" i="8"/>
  <c r="BK15" i="8"/>
  <c r="J15" i="8"/>
  <c r="J31" i="9"/>
  <c r="AP54" i="4"/>
  <c r="J41" i="9"/>
  <c r="AE15" i="4"/>
  <c r="A1" i="11"/>
  <c r="Z32" i="7"/>
  <c r="Z38" i="7"/>
  <c r="P32" i="7"/>
  <c r="BI27" i="9"/>
  <c r="BI29" i="9"/>
  <c r="AH29" i="9"/>
  <c r="AH66" i="4"/>
  <c r="AL38" i="7"/>
  <c r="AY27" i="9"/>
  <c r="AY29" i="9"/>
  <c r="N29" i="9"/>
  <c r="P6" i="9"/>
  <c r="T6" i="9"/>
  <c r="AF127" i="4"/>
  <c r="O127" i="4"/>
  <c r="Q127" i="4"/>
  <c r="AG127" i="4"/>
  <c r="BE27" i="9"/>
  <c r="BE29" i="9"/>
  <c r="Z29" i="9"/>
  <c r="AF118" i="4"/>
  <c r="AG118" i="4"/>
  <c r="AW27" i="9"/>
  <c r="AW29" i="9"/>
  <c r="J29" i="9"/>
  <c r="AF119" i="4"/>
  <c r="AG119" i="4"/>
  <c r="BA27" i="9"/>
  <c r="BA29" i="9"/>
  <c r="R29" i="9"/>
  <c r="AF120" i="4"/>
  <c r="AG120" i="4"/>
  <c r="AU27" i="9"/>
  <c r="AU29" i="9"/>
  <c r="AV27" i="9"/>
  <c r="AV29" i="9"/>
  <c r="AX27" i="9"/>
  <c r="AX29" i="9"/>
  <c r="AZ29" i="9"/>
  <c r="BB27" i="9"/>
  <c r="BB29" i="9"/>
  <c r="BC27" i="9"/>
  <c r="BC29" i="9"/>
  <c r="BD27" i="9"/>
  <c r="BD29" i="9"/>
  <c r="BF27" i="9"/>
  <c r="BF29" i="9"/>
  <c r="BG29" i="9"/>
  <c r="BH27" i="9"/>
  <c r="BH29" i="9"/>
  <c r="BJ27" i="9"/>
  <c r="BJ29" i="9"/>
  <c r="BK27" i="9"/>
  <c r="BK29" i="9"/>
  <c r="BL27" i="9"/>
  <c r="BL29" i="9"/>
  <c r="BM27" i="9"/>
  <c r="BM29" i="9"/>
  <c r="BN27" i="9"/>
  <c r="BN29" i="9"/>
  <c r="AT23" i="9"/>
  <c r="P29" i="9"/>
  <c r="AF121" i="4"/>
  <c r="AG121" i="4"/>
  <c r="F29" i="9"/>
  <c r="AF122" i="4"/>
  <c r="AG122" i="4"/>
  <c r="T29" i="9"/>
  <c r="AF123" i="4"/>
  <c r="AG123" i="4"/>
  <c r="AL29" i="9"/>
  <c r="AF124" i="4"/>
  <c r="AG124" i="4"/>
  <c r="AF125" i="4"/>
  <c r="AG125" i="4"/>
  <c r="H29" i="9"/>
  <c r="AF126" i="4"/>
  <c r="AG126" i="4"/>
  <c r="L29" i="9"/>
  <c r="AF128" i="4"/>
  <c r="AG128" i="4"/>
  <c r="AB29" i="9"/>
  <c r="AF129" i="4"/>
  <c r="AG129" i="4"/>
  <c r="AJ29" i="9"/>
  <c r="AF130" i="4"/>
  <c r="AG130" i="4"/>
  <c r="AD29" i="9"/>
  <c r="AF131" i="4"/>
  <c r="AG131" i="4"/>
  <c r="V29" i="9"/>
  <c r="AF132" i="4"/>
  <c r="AG132" i="4"/>
  <c r="AF29" i="9"/>
  <c r="AF133" i="4"/>
  <c r="AG133" i="4"/>
  <c r="AN29" i="9"/>
  <c r="AF134" i="4"/>
  <c r="AG134" i="4"/>
  <c r="AP29" i="9"/>
  <c r="AF135" i="4"/>
  <c r="AG135" i="4"/>
  <c r="X29" i="9"/>
  <c r="AF136" i="4"/>
  <c r="AG136" i="4"/>
  <c r="AR29" i="9"/>
  <c r="AF137" i="4"/>
  <c r="AG137" i="4"/>
  <c r="AH127" i="4"/>
  <c r="BN24" i="8"/>
  <c r="BN26" i="8"/>
  <c r="BN27" i="8"/>
  <c r="BN33" i="8"/>
  <c r="AR35" i="8"/>
  <c r="AM50" i="4"/>
  <c r="AN50" i="4"/>
  <c r="AR38" i="8"/>
  <c r="AF32" i="7"/>
  <c r="AA82" i="4"/>
  <c r="AB82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C82" i="4"/>
  <c r="AH61" i="4"/>
  <c r="J38" i="7"/>
  <c r="BN28" i="8"/>
  <c r="AR29" i="8"/>
  <c r="AH50" i="4"/>
  <c r="AI50" i="4"/>
  <c r="AR32" i="8"/>
  <c r="T14" i="4"/>
  <c r="AJ14" i="4"/>
  <c r="AH63" i="4"/>
  <c r="J32" i="7"/>
  <c r="AR23" i="8"/>
  <c r="AC50" i="4"/>
  <c r="AD50" i="4"/>
  <c r="AR26" i="8"/>
  <c r="BC26" i="8"/>
  <c r="BC28" i="8"/>
  <c r="V29" i="8"/>
  <c r="AH39" i="4"/>
  <c r="BE26" i="8"/>
  <c r="BE28" i="8"/>
  <c r="Z29" i="8"/>
  <c r="AH41" i="4"/>
  <c r="R41" i="4"/>
  <c r="T41" i="4"/>
  <c r="AI41" i="4"/>
  <c r="AU26" i="8"/>
  <c r="AU28" i="8"/>
  <c r="F29" i="8"/>
  <c r="AH31" i="4"/>
  <c r="AI31" i="4"/>
  <c r="AV26" i="8"/>
  <c r="AV28" i="8"/>
  <c r="H29" i="8"/>
  <c r="AH32" i="4"/>
  <c r="AI32" i="4"/>
  <c r="AW26" i="8"/>
  <c r="AW28" i="8"/>
  <c r="J29" i="8"/>
  <c r="AH33" i="4"/>
  <c r="AI33" i="4"/>
  <c r="AX26" i="8"/>
  <c r="AX28" i="8"/>
  <c r="L29" i="8"/>
  <c r="AH34" i="4"/>
  <c r="AI34" i="4"/>
  <c r="AY26" i="8"/>
  <c r="AY28" i="8"/>
  <c r="N29" i="8"/>
  <c r="AH35" i="4"/>
  <c r="AI35" i="4"/>
  <c r="AZ28" i="8"/>
  <c r="BA26" i="8"/>
  <c r="BA28" i="8"/>
  <c r="BB26" i="8"/>
  <c r="BB28" i="8"/>
  <c r="BD26" i="8"/>
  <c r="BD28" i="8"/>
  <c r="BF26" i="8"/>
  <c r="BF28" i="8"/>
  <c r="BG26" i="8"/>
  <c r="BG28" i="8"/>
  <c r="BH26" i="8"/>
  <c r="BH28" i="8"/>
  <c r="BI28" i="8"/>
  <c r="BJ26" i="8"/>
  <c r="BJ28" i="8"/>
  <c r="BK26" i="8"/>
  <c r="BK28" i="8"/>
  <c r="BL26" i="8"/>
  <c r="BL28" i="8"/>
  <c r="BM26" i="8"/>
  <c r="BM28" i="8"/>
  <c r="AT23" i="8"/>
  <c r="P29" i="8"/>
  <c r="AH36" i="4"/>
  <c r="AI36" i="4"/>
  <c r="R29" i="8"/>
  <c r="AH37" i="4"/>
  <c r="AI37" i="4"/>
  <c r="T29" i="8"/>
  <c r="AH38" i="4"/>
  <c r="AI38" i="4"/>
  <c r="AI39" i="4"/>
  <c r="X29" i="8"/>
  <c r="AH40" i="4"/>
  <c r="AI40" i="4"/>
  <c r="AB29" i="8"/>
  <c r="AH42" i="4"/>
  <c r="AI42" i="4"/>
  <c r="AD29" i="8"/>
  <c r="AH43" i="4"/>
  <c r="AI43" i="4"/>
  <c r="AF29" i="8"/>
  <c r="AH44" i="4"/>
  <c r="AI44" i="4"/>
  <c r="AH29" i="8"/>
  <c r="AH45" i="4"/>
  <c r="AI45" i="4"/>
  <c r="AJ29" i="8"/>
  <c r="AH46" i="4"/>
  <c r="AI46" i="4"/>
  <c r="AL29" i="8"/>
  <c r="AH47" i="4"/>
  <c r="AI47" i="4"/>
  <c r="AN29" i="8"/>
  <c r="AH48" i="4"/>
  <c r="AI48" i="4"/>
  <c r="AP29" i="8"/>
  <c r="AH49" i="4"/>
  <c r="AI49" i="4"/>
  <c r="AJ41" i="4"/>
  <c r="BE24" i="8"/>
  <c r="BE27" i="8"/>
  <c r="BE33" i="8"/>
  <c r="Z35" i="8"/>
  <c r="AM41" i="4"/>
  <c r="AH54" i="4"/>
  <c r="AO13" i="4"/>
  <c r="AE13" i="4"/>
  <c r="Z23" i="8"/>
  <c r="AC41" i="4"/>
  <c r="O8" i="14"/>
  <c r="M8" i="14"/>
  <c r="R19" i="4"/>
  <c r="F15" i="4"/>
  <c r="T19" i="4"/>
  <c r="AE19" i="4"/>
  <c r="BM24" i="8"/>
  <c r="BM27" i="8"/>
  <c r="AP23" i="8"/>
  <c r="AC49" i="4"/>
  <c r="R49" i="4"/>
  <c r="T49" i="4"/>
  <c r="AD49" i="4"/>
  <c r="AU24" i="8"/>
  <c r="AU27" i="8"/>
  <c r="F23" i="8"/>
  <c r="AC31" i="4"/>
  <c r="AD31" i="4"/>
  <c r="AV24" i="8"/>
  <c r="AV27" i="8"/>
  <c r="H23" i="8"/>
  <c r="AC32" i="4"/>
  <c r="AD32" i="4"/>
  <c r="AW24" i="8"/>
  <c r="AW27" i="8"/>
  <c r="J23" i="8"/>
  <c r="AC33" i="4"/>
  <c r="AD33" i="4"/>
  <c r="AX24" i="8"/>
  <c r="AX27" i="8"/>
  <c r="L23" i="8"/>
  <c r="AC34" i="4"/>
  <c r="AD34" i="4"/>
  <c r="AY24" i="8"/>
  <c r="AY27" i="8"/>
  <c r="N23" i="8"/>
  <c r="AC35" i="4"/>
  <c r="AD35" i="4"/>
  <c r="AZ27" i="8"/>
  <c r="BA24" i="8"/>
  <c r="BA27" i="8"/>
  <c r="BB24" i="8"/>
  <c r="BB27" i="8"/>
  <c r="BC24" i="8"/>
  <c r="BC27" i="8"/>
  <c r="BD24" i="8"/>
  <c r="BD27" i="8"/>
  <c r="BF24" i="8"/>
  <c r="BF27" i="8"/>
  <c r="BG24" i="8"/>
  <c r="BG27" i="8"/>
  <c r="BH24" i="8"/>
  <c r="BH27" i="8"/>
  <c r="BJ24" i="8"/>
  <c r="BJ27" i="8"/>
  <c r="BK24" i="8"/>
  <c r="BK27" i="8"/>
  <c r="BL24" i="8"/>
  <c r="BL27" i="8"/>
  <c r="AT22" i="8"/>
  <c r="P23" i="8"/>
  <c r="AC36" i="4"/>
  <c r="AD36" i="4"/>
  <c r="R23" i="8"/>
  <c r="AC37" i="4"/>
  <c r="AD37" i="4"/>
  <c r="T23" i="8"/>
  <c r="AC38" i="4"/>
  <c r="AD38" i="4"/>
  <c r="V23" i="8"/>
  <c r="AC39" i="4"/>
  <c r="AD39" i="4"/>
  <c r="X23" i="8"/>
  <c r="AC40" i="4"/>
  <c r="AD40" i="4"/>
  <c r="AD41" i="4"/>
  <c r="AB23" i="8"/>
  <c r="AC42" i="4"/>
  <c r="AD42" i="4"/>
  <c r="AD23" i="8"/>
  <c r="AC43" i="4"/>
  <c r="AD43" i="4"/>
  <c r="AF23" i="8"/>
  <c r="AC44" i="4"/>
  <c r="AD44" i="4"/>
  <c r="AD45" i="4"/>
  <c r="AJ23" i="8"/>
  <c r="AC46" i="4"/>
  <c r="AD46" i="4"/>
  <c r="AL23" i="8"/>
  <c r="AC47" i="4"/>
  <c r="AD47" i="4"/>
  <c r="AN23" i="8"/>
  <c r="AC48" i="4"/>
  <c r="AD48" i="4"/>
  <c r="AE49" i="4"/>
  <c r="AL32" i="7"/>
  <c r="AX32" i="8"/>
  <c r="AX33" i="8"/>
  <c r="L35" i="8"/>
  <c r="H32" i="7"/>
  <c r="BL33" i="8"/>
  <c r="AN35" i="8"/>
  <c r="AM48" i="4"/>
  <c r="BM32" i="8"/>
  <c r="BM33" i="8"/>
  <c r="AP35" i="8"/>
  <c r="AM49" i="4"/>
  <c r="AJ32" i="7"/>
  <c r="BK32" i="8"/>
  <c r="BK33" i="8"/>
  <c r="AL35" i="8"/>
  <c r="AM47" i="4"/>
  <c r="AM85" i="4"/>
  <c r="R11" i="4"/>
  <c r="AE11" i="4"/>
  <c r="AW33" i="8"/>
  <c r="J35" i="8"/>
  <c r="AM33" i="4"/>
  <c r="T32" i="7"/>
  <c r="BF32" i="8"/>
  <c r="BF33" i="8"/>
  <c r="AB35" i="8"/>
  <c r="AM42" i="4"/>
  <c r="AH59" i="4"/>
  <c r="BB25" i="9"/>
  <c r="BB28" i="9"/>
  <c r="T23" i="9"/>
  <c r="T10" i="4"/>
  <c r="AJ10" i="4"/>
  <c r="P38" i="7"/>
  <c r="BH33" i="8"/>
  <c r="AF35" i="8"/>
  <c r="AM44" i="4"/>
  <c r="BB33" i="9"/>
  <c r="BB34" i="9"/>
  <c r="T35" i="9"/>
  <c r="AK123" i="4"/>
  <c r="L32" i="7"/>
  <c r="AU32" i="8"/>
  <c r="AU33" i="8"/>
  <c r="AV33" i="8"/>
  <c r="AY33" i="8"/>
  <c r="AZ33" i="8"/>
  <c r="BA33" i="8"/>
  <c r="BB33" i="8"/>
  <c r="BC32" i="8"/>
  <c r="BC33" i="8"/>
  <c r="BD32" i="8"/>
  <c r="BD33" i="8"/>
  <c r="BG32" i="8"/>
  <c r="BG33" i="8"/>
  <c r="BI33" i="8"/>
  <c r="BJ32" i="8"/>
  <c r="BJ33" i="8"/>
  <c r="AT24" i="8"/>
  <c r="P35" i="8"/>
  <c r="AM36" i="4"/>
  <c r="BI25" i="9"/>
  <c r="BI28" i="9"/>
  <c r="BI33" i="9"/>
  <c r="BI34" i="9"/>
  <c r="AH35" i="9"/>
  <c r="AM66" i="4"/>
  <c r="AH23" i="9"/>
  <c r="AC66" i="4"/>
  <c r="AH57" i="4"/>
  <c r="BA25" i="9"/>
  <c r="BA28" i="9"/>
  <c r="R23" i="9"/>
  <c r="AC58" i="4"/>
  <c r="J26" i="7"/>
  <c r="AR32" i="7"/>
  <c r="AO25" i="4"/>
  <c r="AC92" i="4"/>
  <c r="AP32" i="7"/>
  <c r="AE28" i="4"/>
  <c r="BC25" i="9"/>
  <c r="BC28" i="9"/>
  <c r="V23" i="9"/>
  <c r="AM91" i="4"/>
  <c r="R40" i="4"/>
  <c r="T40" i="4"/>
  <c r="AJ40" i="4"/>
  <c r="T22" i="4"/>
  <c r="AO22" i="4"/>
  <c r="AJ22" i="4"/>
  <c r="AH58" i="4"/>
  <c r="BA33" i="9"/>
  <c r="BA34" i="9"/>
  <c r="R35" i="9"/>
  <c r="AM58" i="4"/>
  <c r="AH71" i="4"/>
  <c r="R16" i="4"/>
  <c r="AO16" i="4"/>
  <c r="AJ16" i="4"/>
  <c r="W154" i="4"/>
  <c r="O17" i="14"/>
  <c r="R45" i="4"/>
  <c r="T45" i="4"/>
  <c r="AE45" i="4"/>
  <c r="AH35" i="8"/>
  <c r="AM45" i="4"/>
  <c r="AT22" i="7"/>
  <c r="S71" i="11"/>
  <c r="Q77" i="4"/>
  <c r="AC77" i="4"/>
  <c r="AH53" i="4"/>
  <c r="AV25" i="9"/>
  <c r="AV28" i="9"/>
  <c r="AV33" i="9"/>
  <c r="AV34" i="9"/>
  <c r="H35" i="9"/>
  <c r="AM53" i="4"/>
  <c r="D64" i="4"/>
  <c r="R53" i="4"/>
  <c r="T53" i="4"/>
  <c r="AN53" i="4"/>
  <c r="AU25" i="9"/>
  <c r="AU28" i="9"/>
  <c r="AU33" i="9"/>
  <c r="AU34" i="9"/>
  <c r="F35" i="9"/>
  <c r="AM52" i="4"/>
  <c r="AN52" i="4"/>
  <c r="AW25" i="9"/>
  <c r="AW28" i="9"/>
  <c r="AW34" i="9"/>
  <c r="J35" i="9"/>
  <c r="AM54" i="4"/>
  <c r="AN54" i="4"/>
  <c r="AX25" i="9"/>
  <c r="AX28" i="9"/>
  <c r="AX34" i="9"/>
  <c r="L35" i="9"/>
  <c r="AM55" i="4"/>
  <c r="AN55" i="4"/>
  <c r="AY25" i="9"/>
  <c r="AY28" i="9"/>
  <c r="AY33" i="9"/>
  <c r="AY34" i="9"/>
  <c r="N35" i="9"/>
  <c r="AM56" i="4"/>
  <c r="AN56" i="4"/>
  <c r="AZ34" i="9"/>
  <c r="BC33" i="9"/>
  <c r="BC34" i="9"/>
  <c r="BD25" i="9"/>
  <c r="BD28" i="9"/>
  <c r="BD33" i="9"/>
  <c r="BD34" i="9"/>
  <c r="BE25" i="9"/>
  <c r="BE28" i="9"/>
  <c r="BE33" i="9"/>
  <c r="BE34" i="9"/>
  <c r="BF25" i="9"/>
  <c r="BF28" i="9"/>
  <c r="BF33" i="9"/>
  <c r="BF34" i="9"/>
  <c r="BG33" i="9"/>
  <c r="BG34" i="9"/>
  <c r="BH25" i="9"/>
  <c r="BH28" i="9"/>
  <c r="BH33" i="9"/>
  <c r="BH34" i="9"/>
  <c r="BJ25" i="9"/>
  <c r="BJ28" i="9"/>
  <c r="BJ33" i="9"/>
  <c r="BJ34" i="9"/>
  <c r="BK25" i="9"/>
  <c r="BK28" i="9"/>
  <c r="BK33" i="9"/>
  <c r="BK34" i="9"/>
  <c r="BL25" i="9"/>
  <c r="BL28" i="9"/>
  <c r="BL33" i="9"/>
  <c r="BL34" i="9"/>
  <c r="BM25" i="9"/>
  <c r="BM28" i="9"/>
  <c r="BM33" i="9"/>
  <c r="BM34" i="9"/>
  <c r="BN25" i="9"/>
  <c r="BN28" i="9"/>
  <c r="BN34" i="9"/>
  <c r="AT24" i="9"/>
  <c r="P35" i="9"/>
  <c r="AM57" i="4"/>
  <c r="AN57" i="4"/>
  <c r="AN58" i="4"/>
  <c r="AM59" i="4"/>
  <c r="AN59" i="4"/>
  <c r="V35" i="9"/>
  <c r="AM60" i="4"/>
  <c r="AN60" i="4"/>
  <c r="X35" i="9"/>
  <c r="AM61" i="4"/>
  <c r="AN61" i="4"/>
  <c r="Z35" i="9"/>
  <c r="AM62" i="4"/>
  <c r="AN62" i="4"/>
  <c r="AB35" i="9"/>
  <c r="AM63" i="4"/>
  <c r="AN63" i="4"/>
  <c r="AD35" i="9"/>
  <c r="AM64" i="4"/>
  <c r="AN64" i="4"/>
  <c r="AF35" i="9"/>
  <c r="AM65" i="4"/>
  <c r="AN65" i="4"/>
  <c r="AN66" i="4"/>
  <c r="AJ35" i="9"/>
  <c r="AM67" i="4"/>
  <c r="AN67" i="4"/>
  <c r="AL35" i="9"/>
  <c r="AM68" i="4"/>
  <c r="AN68" i="4"/>
  <c r="AN35" i="9"/>
  <c r="AM69" i="4"/>
  <c r="AN69" i="4"/>
  <c r="AP35" i="9"/>
  <c r="AM70" i="4"/>
  <c r="AN70" i="4"/>
  <c r="AR35" i="9"/>
  <c r="AM71" i="4"/>
  <c r="AN71" i="4"/>
  <c r="AO53" i="4"/>
  <c r="AH60" i="4"/>
  <c r="AH55" i="4"/>
  <c r="O81" i="4"/>
  <c r="AM81" i="4"/>
  <c r="AD6" i="8"/>
  <c r="AA99" i="4"/>
  <c r="AH32" i="7"/>
  <c r="AH64" i="4"/>
  <c r="Z26" i="7"/>
  <c r="H23" i="9"/>
  <c r="AH70" i="4"/>
  <c r="AP23" i="9"/>
  <c r="AC70" i="4"/>
  <c r="X35" i="8"/>
  <c r="AM40" i="4"/>
  <c r="AH56" i="4"/>
  <c r="AI56" i="4"/>
  <c r="N32" i="9"/>
  <c r="J23" i="9"/>
  <c r="AR23" i="9"/>
  <c r="AC71" i="4"/>
  <c r="AJ18" i="4"/>
  <c r="V33" i="7"/>
  <c r="V32" i="7"/>
  <c r="X23" i="9"/>
  <c r="AC61" i="4"/>
  <c r="AP32" i="8"/>
  <c r="AJ35" i="8"/>
  <c r="AM46" i="4"/>
  <c r="AH52" i="4"/>
  <c r="F23" i="9"/>
  <c r="AC52" i="4"/>
  <c r="AI63" i="4"/>
  <c r="AB32" i="9"/>
  <c r="AR38" i="7"/>
  <c r="AE22" i="4"/>
  <c r="Z32" i="8"/>
  <c r="L38" i="7"/>
  <c r="H35" i="8"/>
  <c r="AM32" i="4"/>
  <c r="AL23" i="9"/>
  <c r="AC68" i="4"/>
  <c r="R68" i="4"/>
  <c r="T68" i="4"/>
  <c r="AO68" i="4"/>
  <c r="L23" i="9"/>
  <c r="AZ28" i="9"/>
  <c r="AT22" i="9"/>
  <c r="P23" i="9"/>
  <c r="AC57" i="4"/>
  <c r="N33" i="7"/>
  <c r="N32" i="7"/>
  <c r="AI61" i="4"/>
  <c r="X32" i="9"/>
  <c r="V152" i="4"/>
  <c r="U152" i="4"/>
  <c r="M15" i="14"/>
  <c r="N15" i="14"/>
  <c r="T35" i="8"/>
  <c r="AM38" i="4"/>
  <c r="T38" i="7"/>
  <c r="R32" i="8"/>
  <c r="AT23" i="7"/>
  <c r="T71" i="11"/>
  <c r="AJ21" i="4"/>
  <c r="AB33" i="7"/>
  <c r="AB32" i="7"/>
  <c r="X38" i="7"/>
  <c r="AJ27" i="4"/>
  <c r="AN33" i="7"/>
  <c r="AN32" i="7"/>
  <c r="AF23" i="9"/>
  <c r="AC65" i="4"/>
  <c r="V156" i="4"/>
  <c r="U156" i="4"/>
  <c r="M19" i="14"/>
  <c r="AL26" i="7"/>
  <c r="R35" i="8"/>
  <c r="AM37" i="4"/>
  <c r="N23" i="9"/>
  <c r="L32" i="8"/>
  <c r="AN41" i="4"/>
  <c r="Z38" i="8"/>
  <c r="AB23" i="9"/>
  <c r="AC63" i="4"/>
  <c r="V35" i="8"/>
  <c r="AM39" i="4"/>
  <c r="V32" i="8"/>
  <c r="AH62" i="4"/>
  <c r="AI66" i="4"/>
  <c r="AH32" i="9"/>
  <c r="AF38" i="7"/>
  <c r="N35" i="8"/>
  <c r="AM35" i="4"/>
  <c r="P26" i="7"/>
  <c r="AI54" i="4"/>
  <c r="J32" i="9"/>
  <c r="AJ19" i="4"/>
  <c r="X33" i="7"/>
  <c r="X32" i="7"/>
  <c r="AI64" i="4"/>
  <c r="AD32" i="9"/>
  <c r="P32" i="8"/>
  <c r="F33" i="7"/>
  <c r="F32" i="7"/>
  <c r="AJ20" i="4"/>
  <c r="Z33" i="7"/>
  <c r="AJ23" i="4"/>
  <c r="AF33" i="7"/>
  <c r="AJ15" i="4"/>
  <c r="P33" i="7"/>
  <c r="AJ26" i="4"/>
  <c r="AL33" i="7"/>
  <c r="AJ12" i="4"/>
  <c r="J33" i="7"/>
  <c r="L33" i="7"/>
  <c r="AJ29" i="4"/>
  <c r="AR33" i="7"/>
  <c r="AJ11" i="4"/>
  <c r="H33" i="7"/>
  <c r="AJ33" i="7"/>
  <c r="AJ17" i="4"/>
  <c r="T33" i="7"/>
  <c r="AP33" i="7"/>
  <c r="AJ24" i="4"/>
  <c r="AH33" i="7"/>
  <c r="AF32" i="8"/>
  <c r="AJ32" i="8"/>
  <c r="AD39" i="7"/>
  <c r="AD38" i="7"/>
  <c r="H38" i="7"/>
  <c r="AN38" i="7"/>
  <c r="V146" i="4"/>
  <c r="U146" i="4"/>
  <c r="M9" i="14"/>
  <c r="N9" i="14"/>
  <c r="R38" i="7"/>
  <c r="Z23" i="9"/>
  <c r="AA118" i="4"/>
  <c r="AP26" i="8"/>
  <c r="AI59" i="4"/>
  <c r="T32" i="9"/>
  <c r="AO28" i="4"/>
  <c r="AP39" i="7"/>
  <c r="R33" i="7"/>
  <c r="R32" i="7"/>
  <c r="V143" i="4"/>
  <c r="U143" i="4"/>
  <c r="M6" i="14"/>
  <c r="AR26" i="7"/>
  <c r="AI70" i="4"/>
  <c r="AP32" i="9"/>
  <c r="R38" i="9"/>
  <c r="X32" i="8"/>
  <c r="V38" i="9"/>
  <c r="N32" i="8"/>
  <c r="H32" i="8"/>
  <c r="AN32" i="8"/>
  <c r="AM34" i="4"/>
  <c r="AN34" i="4"/>
  <c r="L38" i="8"/>
  <c r="X26" i="7"/>
  <c r="AI71" i="4"/>
  <c r="AR32" i="9"/>
  <c r="AI58" i="4"/>
  <c r="R32" i="9"/>
  <c r="AI53" i="4"/>
  <c r="H32" i="9"/>
  <c r="AN36" i="4"/>
  <c r="P38" i="8"/>
  <c r="AD33" i="7"/>
  <c r="AD32" i="7"/>
  <c r="L38" i="9"/>
  <c r="AJ39" i="7"/>
  <c r="AJ38" i="7"/>
  <c r="F35" i="8"/>
  <c r="AM31" i="4"/>
  <c r="AI57" i="4"/>
  <c r="P32" i="9"/>
  <c r="AN44" i="4"/>
  <c r="AF38" i="8"/>
  <c r="AN48" i="4"/>
  <c r="AN38" i="8"/>
  <c r="AN42" i="4"/>
  <c r="AB38" i="8"/>
  <c r="F32" i="8"/>
  <c r="AO21" i="4"/>
  <c r="AB39" i="7"/>
  <c r="AB38" i="7"/>
  <c r="AO14" i="4"/>
  <c r="N39" i="7"/>
  <c r="N38" i="7"/>
  <c r="V155" i="4"/>
  <c r="U155" i="4"/>
  <c r="M18" i="14"/>
  <c r="L26" i="7"/>
  <c r="AH32" i="8"/>
  <c r="AP38" i="7"/>
  <c r="H38" i="9"/>
  <c r="AI55" i="4"/>
  <c r="L32" i="9"/>
  <c r="S72" i="11"/>
  <c r="AH38" i="9"/>
  <c r="AN49" i="4"/>
  <c r="AP38" i="8"/>
  <c r="V38" i="7"/>
  <c r="AH68" i="4"/>
  <c r="AI68" i="4"/>
  <c r="AL32" i="9"/>
  <c r="Z26" i="8"/>
  <c r="AN47" i="4"/>
  <c r="AL38" i="8"/>
  <c r="AN45" i="4"/>
  <c r="AH38" i="8"/>
  <c r="AB32" i="8"/>
  <c r="T26" i="7"/>
  <c r="AO24" i="4"/>
  <c r="AH39" i="7"/>
  <c r="AH38" i="7"/>
  <c r="AF26" i="7"/>
  <c r="AL32" i="8"/>
  <c r="J32" i="8"/>
  <c r="T38" i="9"/>
  <c r="AN33" i="4"/>
  <c r="J38" i="8"/>
  <c r="AI60" i="4"/>
  <c r="V32" i="9"/>
  <c r="AC53" i="4"/>
  <c r="V148" i="4"/>
  <c r="U148" i="4"/>
  <c r="M11" i="14"/>
  <c r="AN46" i="4"/>
  <c r="AJ38" i="8"/>
  <c r="U153" i="4"/>
  <c r="M16" i="14"/>
  <c r="N16" i="14"/>
  <c r="AN26" i="7"/>
  <c r="AP38" i="9"/>
  <c r="X149" i="4"/>
  <c r="W149" i="4"/>
  <c r="O12" i="14"/>
  <c r="T32" i="8"/>
  <c r="N26" i="7"/>
  <c r="AN38" i="4"/>
  <c r="T38" i="8"/>
  <c r="X157" i="4"/>
  <c r="W157" i="4"/>
  <c r="O20" i="14"/>
  <c r="X26" i="8"/>
  <c r="AD38" i="9"/>
  <c r="R26" i="7"/>
  <c r="F26" i="7"/>
  <c r="X155" i="4"/>
  <c r="W155" i="4"/>
  <c r="O18" i="14"/>
  <c r="J38" i="9"/>
  <c r="P38" i="9"/>
  <c r="AL38" i="9"/>
  <c r="AN37" i="4"/>
  <c r="R38" i="8"/>
  <c r="AH26" i="8"/>
  <c r="AI52" i="4"/>
  <c r="F32" i="9"/>
  <c r="AF26" i="8"/>
  <c r="AC59" i="4"/>
  <c r="AD59" i="4"/>
  <c r="T26" i="9"/>
  <c r="X142" i="4"/>
  <c r="W142" i="4"/>
  <c r="O5" i="14"/>
  <c r="AD66" i="4"/>
  <c r="AH26" i="9"/>
  <c r="AO27" i="4"/>
  <c r="AN39" i="7"/>
  <c r="AH69" i="4"/>
  <c r="T73" i="11"/>
  <c r="AH67" i="4"/>
  <c r="AN39" i="4"/>
  <c r="V38" i="8"/>
  <c r="AI62" i="4"/>
  <c r="Z32" i="9"/>
  <c r="X38" i="9"/>
  <c r="AN40" i="4"/>
  <c r="X38" i="8"/>
  <c r="V26" i="7"/>
  <c r="AK134" i="4"/>
  <c r="U73" i="11"/>
  <c r="AO18" i="4"/>
  <c r="V39" i="7"/>
  <c r="V147" i="4"/>
  <c r="U147" i="4"/>
  <c r="M10" i="14"/>
  <c r="N10" i="14"/>
  <c r="AD35" i="8"/>
  <c r="AM43" i="4"/>
  <c r="U72" i="11"/>
  <c r="X156" i="4"/>
  <c r="W156" i="4"/>
  <c r="O19" i="14"/>
  <c r="Y156" i="4"/>
  <c r="Z156" i="4"/>
  <c r="AA156" i="4"/>
  <c r="P19" i="14"/>
  <c r="X146" i="4"/>
  <c r="W146" i="4"/>
  <c r="Y146" i="4"/>
  <c r="AA146" i="4"/>
  <c r="P9" i="14"/>
  <c r="O9" i="14"/>
  <c r="AD58" i="4"/>
  <c r="R26" i="9"/>
  <c r="AR38" i="9"/>
  <c r="Y155" i="4"/>
  <c r="AA155" i="4"/>
  <c r="P18" i="14"/>
  <c r="AB38" i="9"/>
  <c r="AC60" i="4"/>
  <c r="AD60" i="4"/>
  <c r="V26" i="9"/>
  <c r="AN32" i="4"/>
  <c r="H38" i="8"/>
  <c r="AD53" i="4"/>
  <c r="H26" i="9"/>
  <c r="AN23" i="9"/>
  <c r="AC69" i="4"/>
  <c r="AJ23" i="9"/>
  <c r="AC67" i="4"/>
  <c r="S73" i="11"/>
  <c r="AA133" i="4"/>
  <c r="O133" i="4"/>
  <c r="Q133" i="4"/>
  <c r="AB133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4" i="4"/>
  <c r="AB134" i="4"/>
  <c r="AA135" i="4"/>
  <c r="AB135" i="4"/>
  <c r="AA136" i="4"/>
  <c r="AB136" i="4"/>
  <c r="AA137" i="4"/>
  <c r="AB137" i="4"/>
  <c r="AC133" i="4"/>
  <c r="AO10" i="4"/>
  <c r="F39" i="7"/>
  <c r="F38" i="7"/>
  <c r="J39" i="7"/>
  <c r="AO20" i="4"/>
  <c r="Z39" i="7"/>
  <c r="AO26" i="4"/>
  <c r="AL39" i="7"/>
  <c r="AO15" i="4"/>
  <c r="P39" i="7"/>
  <c r="AO17" i="4"/>
  <c r="T39" i="7"/>
  <c r="L39" i="7"/>
  <c r="AO29" i="4"/>
  <c r="AR39" i="7"/>
  <c r="AO19" i="4"/>
  <c r="X39" i="7"/>
  <c r="AO23" i="4"/>
  <c r="AF39" i="7"/>
  <c r="AO11" i="4"/>
  <c r="H39" i="7"/>
  <c r="AN35" i="4"/>
  <c r="N38" i="8"/>
  <c r="AP26" i="7"/>
  <c r="X148" i="4"/>
  <c r="W148" i="4"/>
  <c r="Y148" i="4"/>
  <c r="Z148" i="4"/>
  <c r="AA148" i="4"/>
  <c r="P11" i="14"/>
  <c r="H26" i="7"/>
  <c r="F38" i="9"/>
  <c r="AH26" i="7"/>
  <c r="X150" i="4"/>
  <c r="W150" i="4"/>
  <c r="O13" i="14"/>
  <c r="AB26" i="8"/>
  <c r="AN26" i="8"/>
  <c r="R39" i="7"/>
  <c r="L26" i="8"/>
  <c r="T72" i="11"/>
  <c r="Z38" i="9"/>
  <c r="J26" i="8"/>
  <c r="N38" i="9"/>
  <c r="AB26" i="7"/>
  <c r="W153" i="4"/>
  <c r="O16" i="14"/>
  <c r="V149" i="4"/>
  <c r="U149" i="4"/>
  <c r="M12" i="14"/>
  <c r="Y149" i="4"/>
  <c r="Z149" i="4"/>
  <c r="AA149" i="4"/>
  <c r="P12" i="14"/>
  <c r="X152" i="4"/>
  <c r="W152" i="4"/>
  <c r="O15" i="14"/>
  <c r="Y152" i="4"/>
  <c r="Z152" i="4"/>
  <c r="AA152" i="4"/>
  <c r="P15" i="14"/>
  <c r="AJ26" i="7"/>
  <c r="P26" i="8"/>
  <c r="AL26" i="8"/>
  <c r="J27" i="7"/>
  <c r="X151" i="4"/>
  <c r="W151" i="4"/>
  <c r="O14" i="14"/>
  <c r="F26" i="8"/>
  <c r="T26" i="8"/>
  <c r="R26" i="8"/>
  <c r="AD71" i="4"/>
  <c r="AR26" i="9"/>
  <c r="AN31" i="4"/>
  <c r="AN43" i="4"/>
  <c r="AO38" i="4"/>
  <c r="T39" i="8"/>
  <c r="V26" i="8"/>
  <c r="AO37" i="4"/>
  <c r="R39" i="8"/>
  <c r="AC56" i="4"/>
  <c r="AD56" i="4"/>
  <c r="N26" i="9"/>
  <c r="AC54" i="4"/>
  <c r="X147" i="4"/>
  <c r="W147" i="4"/>
  <c r="O10" i="14"/>
  <c r="AD68" i="4"/>
  <c r="AL26" i="9"/>
  <c r="AE24" i="4"/>
  <c r="AH27" i="7"/>
  <c r="AP27" i="7"/>
  <c r="AD61" i="4"/>
  <c r="X26" i="9"/>
  <c r="AD64" i="4"/>
  <c r="AD26" i="9"/>
  <c r="AD57" i="4"/>
  <c r="P26" i="9"/>
  <c r="AD52" i="4"/>
  <c r="F26" i="9"/>
  <c r="V150" i="4"/>
  <c r="U150" i="4"/>
  <c r="M13" i="14"/>
  <c r="L13" i="14"/>
  <c r="Y150" i="4"/>
  <c r="Z150" i="4"/>
  <c r="AA150" i="4"/>
  <c r="P13" i="14"/>
  <c r="AE29" i="4"/>
  <c r="AR27" i="7"/>
  <c r="AD63" i="4"/>
  <c r="AB26" i="9"/>
  <c r="X27" i="7"/>
  <c r="AD54" i="4"/>
  <c r="J26" i="9"/>
  <c r="U154" i="4"/>
  <c r="M17" i="14"/>
  <c r="L17" i="14"/>
  <c r="AJ26" i="8"/>
  <c r="AO35" i="4"/>
  <c r="N39" i="8"/>
  <c r="AC55" i="4"/>
  <c r="AD55" i="4"/>
  <c r="L26" i="9"/>
  <c r="AD70" i="4"/>
  <c r="AP26" i="9"/>
  <c r="N26" i="8"/>
  <c r="AO31" i="4"/>
  <c r="F39" i="8"/>
  <c r="F38" i="8"/>
  <c r="AO50" i="4"/>
  <c r="AR39" i="8"/>
  <c r="AO41" i="4"/>
  <c r="Z39" i="8"/>
  <c r="AO34" i="4"/>
  <c r="L39" i="8"/>
  <c r="AO44" i="4"/>
  <c r="AF39" i="8"/>
  <c r="AO48" i="4"/>
  <c r="AN39" i="8"/>
  <c r="AO36" i="4"/>
  <c r="P39" i="8"/>
  <c r="AO42" i="4"/>
  <c r="AB39" i="8"/>
  <c r="AO49" i="4"/>
  <c r="AP39" i="8"/>
  <c r="AD26" i="7"/>
  <c r="H26" i="8"/>
  <c r="V157" i="4"/>
  <c r="U157" i="4"/>
  <c r="M20" i="14"/>
  <c r="Y157" i="4"/>
  <c r="Z157" i="4"/>
  <c r="AA157" i="4"/>
  <c r="P20" i="14"/>
  <c r="AO39" i="4"/>
  <c r="V39" i="8"/>
  <c r="V151" i="4"/>
  <c r="U151" i="4"/>
  <c r="M14" i="14"/>
  <c r="AA153" i="4"/>
  <c r="P16" i="14"/>
  <c r="O11" i="14"/>
  <c r="AE31" i="4"/>
  <c r="F27" i="8"/>
  <c r="AH65" i="4"/>
  <c r="AI65" i="4"/>
  <c r="AF32" i="9"/>
  <c r="AI67" i="4"/>
  <c r="AI69" i="4"/>
  <c r="AJ65" i="4"/>
  <c r="AF33" i="9"/>
  <c r="AJ60" i="4"/>
  <c r="V33" i="9"/>
  <c r="AJ57" i="4"/>
  <c r="P33" i="9"/>
  <c r="AJ68" i="4"/>
  <c r="AL33" i="9"/>
  <c r="AJ55" i="4"/>
  <c r="L33" i="9"/>
  <c r="AJ52" i="4"/>
  <c r="F33" i="9"/>
  <c r="AJ59" i="4"/>
  <c r="T33" i="9"/>
  <c r="AJ63" i="4"/>
  <c r="AB33" i="9"/>
  <c r="AJ56" i="4"/>
  <c r="N33" i="9"/>
  <c r="AJ62" i="4"/>
  <c r="Z33" i="9"/>
  <c r="AJ70" i="4"/>
  <c r="AP33" i="9"/>
  <c r="AJ66" i="4"/>
  <c r="AH33" i="9"/>
  <c r="AJ54" i="4"/>
  <c r="J33" i="9"/>
  <c r="AJ71" i="4"/>
  <c r="AR33" i="9"/>
  <c r="AJ58" i="4"/>
  <c r="R33" i="9"/>
  <c r="AJ61" i="4"/>
  <c r="X33" i="9"/>
  <c r="AJ64" i="4"/>
  <c r="AD33" i="9"/>
  <c r="AJ53" i="4"/>
  <c r="H33" i="9"/>
  <c r="AE21" i="4"/>
  <c r="AB27" i="7"/>
  <c r="AP27" i="8"/>
  <c r="AE27" i="4"/>
  <c r="AN27" i="7"/>
  <c r="Y151" i="4"/>
  <c r="AA151" i="4"/>
  <c r="P14" i="14"/>
  <c r="P27" i="7"/>
  <c r="AQ19" i="4"/>
  <c r="X42" i="7"/>
  <c r="AE16" i="4"/>
  <c r="R27" i="7"/>
  <c r="AD27" i="7"/>
  <c r="AO33" i="4"/>
  <c r="J39" i="8"/>
  <c r="Z27" i="7"/>
  <c r="AJ69" i="4"/>
  <c r="AN33" i="9"/>
  <c r="AN32" i="9"/>
  <c r="AO32" i="4"/>
  <c r="H39" i="8"/>
  <c r="AJ43" i="4"/>
  <c r="AD33" i="8"/>
  <c r="AD32" i="8"/>
  <c r="AJ46" i="4"/>
  <c r="AJ33" i="8"/>
  <c r="AJ47" i="4"/>
  <c r="AL33" i="8"/>
  <c r="AJ35" i="4"/>
  <c r="N33" i="8"/>
  <c r="AJ50" i="4"/>
  <c r="AR33" i="8"/>
  <c r="AJ32" i="4"/>
  <c r="H33" i="8"/>
  <c r="AJ44" i="4"/>
  <c r="AF33" i="8"/>
  <c r="AJ34" i="4"/>
  <c r="L33" i="8"/>
  <c r="AJ31" i="4"/>
  <c r="F33" i="8"/>
  <c r="AJ36" i="4"/>
  <c r="P33" i="8"/>
  <c r="AJ39" i="4"/>
  <c r="V33" i="8"/>
  <c r="AJ33" i="4"/>
  <c r="J33" i="8"/>
  <c r="AJ45" i="4"/>
  <c r="AH33" i="8"/>
  <c r="AJ42" i="4"/>
  <c r="AB33" i="8"/>
  <c r="AJ38" i="4"/>
  <c r="T33" i="8"/>
  <c r="X33" i="8"/>
  <c r="AJ37" i="4"/>
  <c r="R33" i="8"/>
  <c r="Z33" i="8"/>
  <c r="AJ49" i="4"/>
  <c r="AP33" i="8"/>
  <c r="AJ48" i="4"/>
  <c r="AN33" i="8"/>
  <c r="AE47" i="4"/>
  <c r="AL27" i="8"/>
  <c r="AD26" i="8"/>
  <c r="AO43" i="4"/>
  <c r="AD39" i="8"/>
  <c r="AD38" i="8"/>
  <c r="AO47" i="4"/>
  <c r="AL39" i="8"/>
  <c r="AO45" i="4"/>
  <c r="AH39" i="8"/>
  <c r="AO46" i="4"/>
  <c r="AJ39" i="8"/>
  <c r="AO40" i="4"/>
  <c r="X39" i="8"/>
  <c r="AQ28" i="4"/>
  <c r="AP42" i="7"/>
  <c r="AE40" i="4"/>
  <c r="X27" i="8"/>
  <c r="AE42" i="4"/>
  <c r="AB27" i="8"/>
  <c r="AE25" i="4"/>
  <c r="AJ27" i="7"/>
  <c r="AE10" i="4"/>
  <c r="F27" i="7"/>
  <c r="AE37" i="4"/>
  <c r="R27" i="8"/>
  <c r="AC62" i="4"/>
  <c r="AD62" i="4"/>
  <c r="Z26" i="9"/>
  <c r="AQ29" i="4"/>
  <c r="AR42" i="7"/>
  <c r="AE34" i="4"/>
  <c r="L27" i="8"/>
  <c r="AF38" i="9"/>
  <c r="AO65" i="4"/>
  <c r="AF39" i="9"/>
  <c r="AO64" i="4"/>
  <c r="AD39" i="9"/>
  <c r="AO57" i="4"/>
  <c r="P39" i="9"/>
  <c r="AO71" i="4"/>
  <c r="AR39" i="9"/>
  <c r="AO52" i="4"/>
  <c r="F39" i="9"/>
  <c r="AO62" i="4"/>
  <c r="Z39" i="9"/>
  <c r="AO56" i="4"/>
  <c r="N39" i="9"/>
  <c r="AO59" i="4"/>
  <c r="T39" i="9"/>
  <c r="AO61" i="4"/>
  <c r="X39" i="9"/>
  <c r="H39" i="9"/>
  <c r="AO70" i="4"/>
  <c r="AP39" i="9"/>
  <c r="AO66" i="4"/>
  <c r="AH39" i="9"/>
  <c r="AO54" i="4"/>
  <c r="J39" i="9"/>
  <c r="AO63" i="4"/>
  <c r="AB39" i="9"/>
  <c r="AO55" i="4"/>
  <c r="L39" i="9"/>
  <c r="AL39" i="9"/>
  <c r="AO60" i="4"/>
  <c r="V39" i="9"/>
  <c r="AO58" i="4"/>
  <c r="R39" i="9"/>
  <c r="AE23" i="4"/>
  <c r="AF27" i="7"/>
  <c r="AA154" i="4"/>
  <c r="P17" i="14"/>
  <c r="AQ24" i="4"/>
  <c r="AH42" i="7"/>
  <c r="AE17" i="4"/>
  <c r="T27" i="7"/>
  <c r="AN38" i="9"/>
  <c r="AO69" i="4"/>
  <c r="AN39" i="9"/>
  <c r="AJ38" i="9"/>
  <c r="AO67" i="4"/>
  <c r="AJ39" i="9"/>
  <c r="AE33" i="4"/>
  <c r="J27" i="8"/>
  <c r="L27" i="7"/>
  <c r="AL27" i="7"/>
  <c r="AE14" i="4"/>
  <c r="N27" i="7"/>
  <c r="AE35" i="4"/>
  <c r="N27" i="8"/>
  <c r="AE38" i="4"/>
  <c r="T27" i="8"/>
  <c r="H27" i="7"/>
  <c r="AE18" i="4"/>
  <c r="V27" i="7"/>
  <c r="X143" i="4"/>
  <c r="W143" i="4"/>
  <c r="O6" i="14"/>
  <c r="AJ67" i="4"/>
  <c r="AJ33" i="9"/>
  <c r="AJ32" i="9"/>
  <c r="BX32" i="4"/>
  <c r="AQ12" i="4"/>
  <c r="J42" i="7"/>
  <c r="AD67" i="4"/>
  <c r="AJ26" i="9"/>
  <c r="AQ10" i="4"/>
  <c r="F42" i="7"/>
  <c r="AD65" i="4"/>
  <c r="AF26" i="9"/>
  <c r="BX42" i="4"/>
  <c r="AQ15" i="4"/>
  <c r="P42" i="7"/>
  <c r="AQ35" i="4"/>
  <c r="N42" i="8"/>
  <c r="AE39" i="4"/>
  <c r="V27" i="8"/>
  <c r="AE48" i="4"/>
  <c r="AN27" i="8"/>
  <c r="AQ38" i="4"/>
  <c r="T42" i="8"/>
  <c r="AQ22" i="4"/>
  <c r="AD42" i="7"/>
  <c r="AE36" i="4"/>
  <c r="P27" i="8"/>
  <c r="AQ18" i="4"/>
  <c r="V42" i="7"/>
  <c r="AQ13" i="4"/>
  <c r="L42" i="7"/>
  <c r="Y143" i="4"/>
  <c r="Z143" i="4"/>
  <c r="AA143" i="4"/>
  <c r="P6" i="14"/>
  <c r="AE32" i="4"/>
  <c r="H27" i="8"/>
  <c r="AE41" i="4"/>
  <c r="Z27" i="8"/>
  <c r="AE44" i="4"/>
  <c r="AF27" i="8"/>
  <c r="AQ25" i="4"/>
  <c r="AJ42" i="7"/>
  <c r="AQ11" i="4"/>
  <c r="H42" i="7"/>
  <c r="AQ14" i="4"/>
  <c r="N42" i="7"/>
  <c r="AQ17" i="4"/>
  <c r="T42" i="7"/>
  <c r="AQ23" i="4"/>
  <c r="AF42" i="7"/>
  <c r="AQ20" i="4"/>
  <c r="Z42" i="7"/>
  <c r="AE50" i="4"/>
  <c r="AR27" i="8"/>
  <c r="AQ26" i="4"/>
  <c r="AL42" i="7"/>
  <c r="AQ42" i="4"/>
  <c r="AB42" i="8"/>
  <c r="AE43" i="4"/>
  <c r="AD27" i="8"/>
  <c r="AQ27" i="4"/>
  <c r="AN42" i="7"/>
  <c r="AQ21" i="4"/>
  <c r="AB42" i="7"/>
  <c r="AE46" i="4"/>
  <c r="AJ27" i="8"/>
  <c r="AQ16" i="4"/>
  <c r="R42" i="7"/>
  <c r="AQ49" i="4"/>
  <c r="AP42" i="8"/>
  <c r="AH27" i="8"/>
  <c r="AD69" i="4"/>
  <c r="AN26" i="9"/>
  <c r="V142" i="4"/>
  <c r="U142" i="4"/>
  <c r="M5" i="14"/>
  <c r="AC76" i="4"/>
  <c r="AH76" i="4"/>
  <c r="AM76" i="4"/>
  <c r="AO76" i="4"/>
  <c r="AH77" i="4"/>
  <c r="AM77" i="4"/>
  <c r="AO77" i="4"/>
  <c r="AC78" i="4"/>
  <c r="AH78" i="4"/>
  <c r="AM78" i="4"/>
  <c r="AO78" i="4"/>
  <c r="AC79" i="4"/>
  <c r="AH79" i="4"/>
  <c r="AM79" i="4"/>
  <c r="AO79" i="4"/>
  <c r="AC80" i="4"/>
  <c r="AH80" i="4"/>
  <c r="AM80" i="4"/>
  <c r="AO80" i="4"/>
  <c r="AC81" i="4"/>
  <c r="AH81" i="4"/>
  <c r="AO81" i="4"/>
  <c r="AM82" i="4"/>
  <c r="AO82" i="4"/>
  <c r="AC83" i="4"/>
  <c r="AH83" i="4"/>
  <c r="AM83" i="4"/>
  <c r="AO83" i="4"/>
  <c r="AC84" i="4"/>
  <c r="AH84" i="4"/>
  <c r="AM84" i="4"/>
  <c r="AO84" i="4"/>
  <c r="AC85" i="4"/>
  <c r="AO85" i="4"/>
  <c r="AC86" i="4"/>
  <c r="AH86" i="4"/>
  <c r="AM86" i="4"/>
  <c r="AO86" i="4"/>
  <c r="AC87" i="4"/>
  <c r="AH87" i="4"/>
  <c r="AM87" i="4"/>
  <c r="AO87" i="4"/>
  <c r="AC88" i="4"/>
  <c r="AO88" i="4"/>
  <c r="AC89" i="4"/>
  <c r="AH89" i="4"/>
  <c r="AO89" i="4"/>
  <c r="AC90" i="4"/>
  <c r="AH90" i="4"/>
  <c r="AM90" i="4"/>
  <c r="AO90" i="4"/>
  <c r="AC91" i="4"/>
  <c r="AH91" i="4"/>
  <c r="AO91" i="4"/>
  <c r="AH92" i="4"/>
  <c r="AM92" i="4"/>
  <c r="AO92" i="4"/>
  <c r="AC93" i="4"/>
  <c r="AH93" i="4"/>
  <c r="AM93" i="4"/>
  <c r="AO93" i="4"/>
  <c r="AC94" i="4"/>
  <c r="AM94" i="4"/>
  <c r="AO94" i="4"/>
  <c r="AC95" i="4"/>
  <c r="AH95" i="4"/>
  <c r="AM95" i="4"/>
  <c r="AO95" i="4"/>
  <c r="AS76" i="4"/>
  <c r="AT76" i="4"/>
  <c r="AR76" i="4"/>
  <c r="AQ76" i="4"/>
  <c r="AS77" i="4"/>
  <c r="AT77" i="4"/>
  <c r="AR77" i="4"/>
  <c r="AQ77" i="4"/>
  <c r="AS78" i="4"/>
  <c r="AT78" i="4"/>
  <c r="AR78" i="4"/>
  <c r="AQ78" i="4"/>
  <c r="AS79" i="4"/>
  <c r="AT79" i="4"/>
  <c r="AR79" i="4"/>
  <c r="AQ79" i="4"/>
  <c r="AS80" i="4"/>
  <c r="AT80" i="4"/>
  <c r="AR80" i="4"/>
  <c r="AQ80" i="4"/>
  <c r="AS81" i="4"/>
  <c r="AT81" i="4"/>
  <c r="AR81" i="4"/>
  <c r="AQ81" i="4"/>
  <c r="AS82" i="4"/>
  <c r="AT82" i="4"/>
  <c r="AR82" i="4"/>
  <c r="AQ82" i="4"/>
  <c r="AS83" i="4"/>
  <c r="AT83" i="4"/>
  <c r="AR83" i="4"/>
  <c r="AQ83" i="4"/>
  <c r="AS84" i="4"/>
  <c r="AT84" i="4"/>
  <c r="AR84" i="4"/>
  <c r="AQ84" i="4"/>
  <c r="AS85" i="4"/>
  <c r="AT85" i="4"/>
  <c r="AR85" i="4"/>
  <c r="AQ85" i="4"/>
  <c r="AS86" i="4"/>
  <c r="AT86" i="4"/>
  <c r="AR86" i="4"/>
  <c r="AQ86" i="4"/>
  <c r="AS87" i="4"/>
  <c r="AT87" i="4"/>
  <c r="AR87" i="4"/>
  <c r="AQ87" i="4"/>
  <c r="AS88" i="4"/>
  <c r="AT88" i="4"/>
  <c r="AR88" i="4"/>
  <c r="AQ88" i="4"/>
  <c r="AS89" i="4"/>
  <c r="AT89" i="4"/>
  <c r="AR89" i="4"/>
  <c r="AQ89" i="4"/>
  <c r="AS90" i="4"/>
  <c r="AT90" i="4"/>
  <c r="AR90" i="4"/>
  <c r="AQ90" i="4"/>
  <c r="AS91" i="4"/>
  <c r="AT91" i="4"/>
  <c r="AR91" i="4"/>
  <c r="AQ91" i="4"/>
  <c r="AS92" i="4"/>
  <c r="AT92" i="4"/>
  <c r="AR92" i="4"/>
  <c r="AQ92" i="4"/>
  <c r="AS93" i="4"/>
  <c r="AT93" i="4"/>
  <c r="AR93" i="4"/>
  <c r="AQ93" i="4"/>
  <c r="AS94" i="4"/>
  <c r="AT94" i="4"/>
  <c r="AR94" i="4"/>
  <c r="AQ94" i="4"/>
  <c r="AS95" i="4"/>
  <c r="AT95" i="4"/>
  <c r="AR95" i="4"/>
  <c r="AQ95" i="4"/>
  <c r="AU76" i="4"/>
  <c r="AU77" i="4"/>
  <c r="AU78" i="4"/>
  <c r="AU79" i="4"/>
  <c r="AZ78" i="4"/>
  <c r="C10" i="11"/>
  <c r="AU20" i="4"/>
  <c r="AV20" i="4"/>
  <c r="AT20" i="4"/>
  <c r="AS20" i="4"/>
  <c r="Z43" i="7"/>
  <c r="AU10" i="4"/>
  <c r="AV10" i="4"/>
  <c r="AT10" i="4"/>
  <c r="AS10" i="4"/>
  <c r="F43" i="7"/>
  <c r="AU14" i="4"/>
  <c r="AV14" i="4"/>
  <c r="AT14" i="4"/>
  <c r="AS14" i="4"/>
  <c r="N43" i="7"/>
  <c r="AU11" i="4"/>
  <c r="AV11" i="4"/>
  <c r="AT11" i="4"/>
  <c r="AS11" i="4"/>
  <c r="H43" i="7"/>
  <c r="AU22" i="4"/>
  <c r="AV22" i="4"/>
  <c r="AT22" i="4"/>
  <c r="AS22" i="4"/>
  <c r="AD43" i="7"/>
  <c r="AU17" i="4"/>
  <c r="AV17" i="4"/>
  <c r="AT17" i="4"/>
  <c r="AS17" i="4"/>
  <c r="T43" i="7"/>
  <c r="AU29" i="4"/>
  <c r="AV29" i="4"/>
  <c r="AT29" i="4"/>
  <c r="AS29" i="4"/>
  <c r="AR43" i="7"/>
  <c r="AU16" i="4"/>
  <c r="AV16" i="4"/>
  <c r="AT16" i="4"/>
  <c r="AS16" i="4"/>
  <c r="R43" i="7"/>
  <c r="AU13" i="4"/>
  <c r="AV13" i="4"/>
  <c r="AT13" i="4"/>
  <c r="AS13" i="4"/>
  <c r="L43" i="7"/>
  <c r="AU26" i="4"/>
  <c r="AV26" i="4"/>
  <c r="AT26" i="4"/>
  <c r="AS26" i="4"/>
  <c r="AL43" i="7"/>
  <c r="AU25" i="4"/>
  <c r="AV25" i="4"/>
  <c r="AT25" i="4"/>
  <c r="AS25" i="4"/>
  <c r="AJ43" i="7"/>
  <c r="AU15" i="4"/>
  <c r="AV15" i="4"/>
  <c r="AT15" i="4"/>
  <c r="AS15" i="4"/>
  <c r="P43" i="7"/>
  <c r="AU18" i="4"/>
  <c r="AV18" i="4"/>
  <c r="AT18" i="4"/>
  <c r="AS18" i="4"/>
  <c r="V43" i="7"/>
  <c r="AQ47" i="4"/>
  <c r="AL42" i="8"/>
  <c r="AQ43" i="4"/>
  <c r="AD42" i="8"/>
  <c r="AE53" i="4"/>
  <c r="H27" i="9"/>
  <c r="AQ50" i="4"/>
  <c r="AR42" i="8"/>
  <c r="AQ44" i="4"/>
  <c r="AF42" i="8"/>
  <c r="AQ40" i="4"/>
  <c r="X42" i="8"/>
  <c r="AE60" i="4"/>
  <c r="V27" i="9"/>
  <c r="AE63" i="4"/>
  <c r="AB27" i="9"/>
  <c r="AE52" i="4"/>
  <c r="F27" i="9"/>
  <c r="AE66" i="4"/>
  <c r="AH27" i="9"/>
  <c r="AQ41" i="4"/>
  <c r="Z42" i="8"/>
  <c r="AQ37" i="4"/>
  <c r="R42" i="8"/>
  <c r="AE67" i="4"/>
  <c r="AJ27" i="9"/>
  <c r="AU27" i="4"/>
  <c r="AV27" i="4"/>
  <c r="AT27" i="4"/>
  <c r="AS27" i="4"/>
  <c r="AN43" i="7"/>
  <c r="AU23" i="4"/>
  <c r="AV23" i="4"/>
  <c r="AT23" i="4"/>
  <c r="AS23" i="4"/>
  <c r="AF43" i="7"/>
  <c r="AE61" i="4"/>
  <c r="X27" i="9"/>
  <c r="AE69" i="4"/>
  <c r="AN27" i="9"/>
  <c r="AE68" i="4"/>
  <c r="AL27" i="9"/>
  <c r="AU28" i="4"/>
  <c r="AV28" i="4"/>
  <c r="AT28" i="4"/>
  <c r="AS28" i="4"/>
  <c r="AP43" i="7"/>
  <c r="AE58" i="4"/>
  <c r="R27" i="9"/>
  <c r="AE54" i="4"/>
  <c r="J27" i="9"/>
  <c r="AQ33" i="4"/>
  <c r="J42" i="8"/>
  <c r="AQ36" i="4"/>
  <c r="P42" i="8"/>
  <c r="AQ34" i="4"/>
  <c r="L42" i="8"/>
  <c r="AU12" i="4"/>
  <c r="AV12" i="4"/>
  <c r="AT12" i="4"/>
  <c r="AS12" i="4"/>
  <c r="J43" i="7"/>
  <c r="AE65" i="4"/>
  <c r="AF27" i="9"/>
  <c r="AU19" i="4"/>
  <c r="AV19" i="4"/>
  <c r="AT19" i="4"/>
  <c r="AS19" i="4"/>
  <c r="X43" i="7"/>
  <c r="AE62" i="4"/>
  <c r="Z27" i="9"/>
  <c r="AE55" i="4"/>
  <c r="L27" i="9"/>
  <c r="AE64" i="4"/>
  <c r="AD27" i="9"/>
  <c r="AE56" i="4"/>
  <c r="N27" i="9"/>
  <c r="AE70" i="4"/>
  <c r="AP27" i="9"/>
  <c r="Y142" i="4"/>
  <c r="Z142" i="4"/>
  <c r="AA142" i="4"/>
  <c r="P5" i="14"/>
  <c r="AQ45" i="4"/>
  <c r="AH42" i="8"/>
  <c r="AE57" i="4"/>
  <c r="P27" i="9"/>
  <c r="AQ48" i="4"/>
  <c r="AN42" i="8"/>
  <c r="AQ39" i="4"/>
  <c r="V42" i="8"/>
  <c r="AQ46" i="4"/>
  <c r="AJ42" i="8"/>
  <c r="AU21" i="4"/>
  <c r="AV21" i="4"/>
  <c r="AT21" i="4"/>
  <c r="AS21" i="4"/>
  <c r="AB43" i="7"/>
  <c r="AQ31" i="4"/>
  <c r="F42" i="8"/>
  <c r="AQ32" i="4"/>
  <c r="H42" i="8"/>
  <c r="AE71" i="4"/>
  <c r="AR27" i="9"/>
  <c r="AE59" i="4"/>
  <c r="T27" i="9"/>
  <c r="AU80" i="4"/>
  <c r="AU81" i="4"/>
  <c r="AU82" i="4"/>
  <c r="AZ80" i="4"/>
  <c r="C12" i="11"/>
  <c r="AZ85" i="4"/>
  <c r="C17" i="11"/>
  <c r="AZ79" i="4"/>
  <c r="C11" i="11"/>
  <c r="AU83" i="4"/>
  <c r="AU84" i="4"/>
  <c r="AU85" i="4"/>
  <c r="AU86" i="4"/>
  <c r="AU87" i="4"/>
  <c r="AU88" i="4"/>
  <c r="BA91" i="4"/>
  <c r="AZ91" i="4"/>
  <c r="C23" i="11"/>
  <c r="BA86" i="4"/>
  <c r="AZ86" i="4"/>
  <c r="C18" i="11"/>
  <c r="AU89" i="4"/>
  <c r="AU90" i="4"/>
  <c r="AU91" i="4"/>
  <c r="AU92" i="4"/>
  <c r="BB90" i="4"/>
  <c r="BA90" i="4"/>
  <c r="AZ90" i="4"/>
  <c r="C22" i="11"/>
  <c r="BA88" i="4"/>
  <c r="AZ88" i="4"/>
  <c r="C20" i="11"/>
  <c r="AU93" i="4"/>
  <c r="AU94" i="4"/>
  <c r="BB95" i="4"/>
  <c r="BA95" i="4"/>
  <c r="AZ95" i="4"/>
  <c r="C27" i="11"/>
  <c r="BA87" i="4"/>
  <c r="AZ87" i="4"/>
  <c r="C19" i="11"/>
  <c r="AU95" i="4"/>
  <c r="BB93" i="4"/>
  <c r="BA93" i="4"/>
  <c r="AZ93" i="4"/>
  <c r="C25" i="11"/>
  <c r="BJ87" i="4"/>
  <c r="H19" i="11"/>
  <c r="BA82" i="4"/>
  <c r="AZ82" i="4"/>
  <c r="C14" i="11"/>
  <c r="AZ77" i="4"/>
  <c r="C9" i="11"/>
  <c r="BB81" i="4"/>
  <c r="BA81" i="4"/>
  <c r="AZ81" i="4"/>
  <c r="C13" i="11"/>
  <c r="BI88" i="4"/>
  <c r="F20" i="11"/>
  <c r="BB94" i="4"/>
  <c r="BA94" i="4"/>
  <c r="AZ94" i="4"/>
  <c r="C26" i="11"/>
  <c r="BB92" i="4"/>
  <c r="BA92" i="4"/>
  <c r="AZ92" i="4"/>
  <c r="C24" i="11"/>
  <c r="BA83" i="4"/>
  <c r="AZ83" i="4"/>
  <c r="C15" i="11"/>
  <c r="BH94" i="4"/>
  <c r="D26" i="11"/>
  <c r="BH77" i="4"/>
  <c r="D9" i="11"/>
  <c r="AZ89" i="4"/>
  <c r="C21" i="11"/>
  <c r="BH80" i="4"/>
  <c r="D12" i="11"/>
  <c r="BL83" i="4"/>
  <c r="A15" i="11"/>
  <c r="BI94" i="4"/>
  <c r="F26" i="11"/>
  <c r="BL82" i="4"/>
  <c r="A14" i="11"/>
  <c r="BJ92" i="4"/>
  <c r="H24" i="11"/>
  <c r="AZ76" i="4"/>
  <c r="C8" i="11"/>
  <c r="BA84" i="4"/>
  <c r="AZ84" i="4"/>
  <c r="C16" i="11"/>
  <c r="BI84" i="4"/>
  <c r="F16" i="11"/>
  <c r="BH78" i="4"/>
  <c r="D10" i="11"/>
  <c r="BL87" i="4"/>
  <c r="A19" i="11"/>
  <c r="BI82" i="4"/>
  <c r="F14" i="11"/>
  <c r="BL81" i="4"/>
  <c r="A13" i="11"/>
  <c r="BJ82" i="4"/>
  <c r="H14" i="11"/>
  <c r="BL85" i="4"/>
  <c r="A17" i="11"/>
  <c r="BI76" i="4"/>
  <c r="F8" i="11"/>
  <c r="BI83" i="4"/>
  <c r="F15" i="11"/>
  <c r="BJ91" i="4"/>
  <c r="H23" i="11"/>
  <c r="BH81" i="4"/>
  <c r="D13" i="11"/>
  <c r="BH85" i="4"/>
  <c r="D17" i="11"/>
  <c r="BI85" i="4"/>
  <c r="F17" i="11"/>
  <c r="BJ85" i="4"/>
  <c r="H17" i="11"/>
  <c r="BI93" i="4"/>
  <c r="F25" i="11"/>
  <c r="BL90" i="4"/>
  <c r="A22" i="11"/>
  <c r="BH86" i="4"/>
  <c r="D18" i="11"/>
  <c r="BJ81" i="4"/>
  <c r="H13" i="11"/>
  <c r="BI86" i="4"/>
  <c r="F18" i="11"/>
  <c r="BI92" i="4"/>
  <c r="F24" i="11"/>
  <c r="BI90" i="4"/>
  <c r="F22" i="11"/>
  <c r="BJ76" i="4"/>
  <c r="H8" i="11"/>
  <c r="BI80" i="4"/>
  <c r="F12" i="11"/>
  <c r="BI87" i="4"/>
  <c r="F19" i="11"/>
  <c r="BJ86" i="4"/>
  <c r="H18" i="11"/>
  <c r="BJ88" i="4"/>
  <c r="H20" i="11"/>
  <c r="BL78" i="4"/>
  <c r="A10" i="11"/>
  <c r="BJ89" i="4"/>
  <c r="H21" i="11"/>
  <c r="BH92" i="4"/>
  <c r="D24" i="11"/>
  <c r="BH88" i="4"/>
  <c r="D20" i="11"/>
  <c r="BI79" i="4"/>
  <c r="F11" i="11"/>
  <c r="BH89" i="4"/>
  <c r="D21" i="11"/>
  <c r="BL79" i="4"/>
  <c r="A11" i="11"/>
  <c r="BH93" i="4"/>
  <c r="D25" i="11"/>
  <c r="AW76" i="4"/>
  <c r="B8" i="11"/>
  <c r="BJ90" i="4"/>
  <c r="H22" i="11"/>
  <c r="BL95" i="4"/>
  <c r="A27" i="11"/>
  <c r="BI78" i="4"/>
  <c r="F10" i="11"/>
  <c r="BI89" i="4"/>
  <c r="F21" i="11"/>
  <c r="BL77" i="4"/>
  <c r="A9" i="11"/>
  <c r="BJ79" i="4"/>
  <c r="H11" i="11"/>
  <c r="BI81" i="4"/>
  <c r="F13" i="11"/>
  <c r="BL89" i="4"/>
  <c r="A21" i="11"/>
  <c r="BI95" i="4"/>
  <c r="F27" i="11"/>
  <c r="BJ78" i="4"/>
  <c r="H10" i="11"/>
  <c r="BJ93" i="4"/>
  <c r="H25" i="11"/>
  <c r="BH95" i="4"/>
  <c r="D27" i="11"/>
  <c r="BH84" i="4"/>
  <c r="D16" i="11"/>
  <c r="BH83" i="4"/>
  <c r="D15" i="11"/>
  <c r="BL91" i="4"/>
  <c r="A23" i="11"/>
  <c r="BJ80" i="4"/>
  <c r="H12" i="11"/>
  <c r="BH79" i="4"/>
  <c r="D11" i="11"/>
  <c r="BJ95" i="4"/>
  <c r="H27" i="11"/>
  <c r="BL86" i="4"/>
  <c r="A18" i="11"/>
  <c r="BH91" i="4"/>
  <c r="D23" i="11"/>
  <c r="BH76" i="4"/>
  <c r="D8" i="11"/>
  <c r="BH87" i="4"/>
  <c r="D19" i="11"/>
  <c r="AU41" i="4"/>
  <c r="AV41" i="4"/>
  <c r="AT41" i="4"/>
  <c r="AS41" i="4"/>
  <c r="Z43" i="8"/>
  <c r="BJ77" i="4"/>
  <c r="H9" i="11"/>
  <c r="BL94" i="4"/>
  <c r="A26" i="11"/>
  <c r="BL80" i="4"/>
  <c r="A12" i="11"/>
  <c r="BH82" i="4"/>
  <c r="D14" i="11"/>
  <c r="BJ94" i="4"/>
  <c r="H26" i="11"/>
  <c r="BJ84" i="4"/>
  <c r="H16" i="11"/>
  <c r="BL93" i="4"/>
  <c r="A25" i="11"/>
  <c r="BJ83" i="4"/>
  <c r="H15" i="11"/>
  <c r="BH90" i="4"/>
  <c r="D22" i="11"/>
  <c r="BI91" i="4"/>
  <c r="F23" i="11"/>
  <c r="BI77" i="4"/>
  <c r="F9" i="11"/>
  <c r="BL88" i="4"/>
  <c r="A20" i="11"/>
  <c r="AU45" i="4"/>
  <c r="AV45" i="4"/>
  <c r="AT45" i="4"/>
  <c r="AS45" i="4"/>
  <c r="AH43" i="8"/>
  <c r="AU31" i="4"/>
  <c r="AV31" i="4"/>
  <c r="AT31" i="4"/>
  <c r="AS31" i="4"/>
  <c r="F43" i="8"/>
  <c r="AU38" i="4"/>
  <c r="AV38" i="4"/>
  <c r="AT38" i="4"/>
  <c r="AS38" i="4"/>
  <c r="T43" i="8"/>
  <c r="AU34" i="4"/>
  <c r="AV34" i="4"/>
  <c r="AT34" i="4"/>
  <c r="AS34" i="4"/>
  <c r="L43" i="8"/>
  <c r="AU50" i="4"/>
  <c r="AV50" i="4"/>
  <c r="AT50" i="4"/>
  <c r="AS50" i="4"/>
  <c r="AR43" i="8"/>
  <c r="AU47" i="4"/>
  <c r="AV47" i="4"/>
  <c r="AT47" i="4"/>
  <c r="AS47" i="4"/>
  <c r="AL43" i="8"/>
  <c r="AU46" i="4"/>
  <c r="AV46" i="4"/>
  <c r="AT46" i="4"/>
  <c r="AS46" i="4"/>
  <c r="AJ43" i="8"/>
  <c r="AU36" i="4"/>
  <c r="AV36" i="4"/>
  <c r="AT36" i="4"/>
  <c r="AS36" i="4"/>
  <c r="P43" i="8"/>
  <c r="AU37" i="4"/>
  <c r="AV37" i="4"/>
  <c r="AT37" i="4"/>
  <c r="AS37" i="4"/>
  <c r="R43" i="8"/>
  <c r="AU48" i="4"/>
  <c r="AV48" i="4"/>
  <c r="AT48" i="4"/>
  <c r="AS48" i="4"/>
  <c r="AN43" i="8"/>
  <c r="AU33" i="4"/>
  <c r="AV33" i="4"/>
  <c r="AT33" i="4"/>
  <c r="AS33" i="4"/>
  <c r="J43" i="8"/>
  <c r="AU32" i="4"/>
  <c r="AV32" i="4"/>
  <c r="AT32" i="4"/>
  <c r="AS32" i="4"/>
  <c r="H43" i="8"/>
  <c r="AU44" i="4"/>
  <c r="AV44" i="4"/>
  <c r="AT44" i="4"/>
  <c r="AS44" i="4"/>
  <c r="AF43" i="8"/>
  <c r="AU49" i="4"/>
  <c r="AV49" i="4"/>
  <c r="AT49" i="4"/>
  <c r="AS49" i="4"/>
  <c r="AP43" i="8"/>
  <c r="AU43" i="4"/>
  <c r="AV43" i="4"/>
  <c r="AT43" i="4"/>
  <c r="AS43" i="4"/>
  <c r="AD43" i="8"/>
  <c r="AU39" i="4"/>
  <c r="AV39" i="4"/>
  <c r="AT39" i="4"/>
  <c r="AS39" i="4"/>
  <c r="V43" i="8"/>
  <c r="AQ57" i="4"/>
  <c r="P42" i="9"/>
  <c r="BL76" i="4"/>
  <c r="A8" i="11"/>
  <c r="AW86" i="4"/>
  <c r="B18" i="11"/>
  <c r="AW84" i="4"/>
  <c r="B16" i="11"/>
  <c r="AQ71" i="4"/>
  <c r="AR42" i="9"/>
  <c r="AQ62" i="4"/>
  <c r="Z42" i="9"/>
  <c r="AW85" i="4"/>
  <c r="B17" i="11"/>
  <c r="AW79" i="4"/>
  <c r="B11" i="11"/>
  <c r="AW92" i="4"/>
  <c r="B24" i="11"/>
  <c r="AW80" i="4"/>
  <c r="B12" i="11"/>
  <c r="AU24" i="4"/>
  <c r="AV24" i="4"/>
  <c r="AT24" i="4"/>
  <c r="AS24" i="4"/>
  <c r="AH43" i="7"/>
  <c r="AQ59" i="4"/>
  <c r="T42" i="9"/>
  <c r="AQ70" i="4"/>
  <c r="AP42" i="9"/>
  <c r="AW91" i="4"/>
  <c r="B23" i="11"/>
  <c r="AW95" i="4"/>
  <c r="B27" i="11"/>
  <c r="AW81" i="4"/>
  <c r="B13" i="11"/>
  <c r="AQ69" i="4"/>
  <c r="AN42" i="9"/>
  <c r="AW93" i="4"/>
  <c r="B25" i="11"/>
  <c r="AQ68" i="4"/>
  <c r="AL42" i="9"/>
  <c r="AQ52" i="4"/>
  <c r="F42" i="9"/>
  <c r="AU42" i="4"/>
  <c r="AV42" i="4"/>
  <c r="AT42" i="4"/>
  <c r="AS42" i="4"/>
  <c r="AB43" i="8"/>
  <c r="AQ64" i="4"/>
  <c r="AD42" i="9"/>
  <c r="AQ56" i="4"/>
  <c r="N42" i="9"/>
  <c r="AQ55" i="4"/>
  <c r="L42" i="9"/>
  <c r="AW94" i="4"/>
  <c r="B26" i="11"/>
  <c r="AW87" i="4"/>
  <c r="B19" i="11"/>
  <c r="AW90" i="4"/>
  <c r="B22" i="11"/>
  <c r="AW89" i="4"/>
  <c r="B21" i="11"/>
  <c r="AQ54" i="4"/>
  <c r="J42" i="9"/>
  <c r="AQ61" i="4"/>
  <c r="X42" i="9"/>
  <c r="AQ66" i="4"/>
  <c r="AH42" i="9"/>
  <c r="AQ60" i="4"/>
  <c r="V42" i="9"/>
  <c r="AW83" i="4"/>
  <c r="B15" i="11"/>
  <c r="AW82" i="4"/>
  <c r="B14" i="11"/>
  <c r="AQ67" i="4"/>
  <c r="AJ42" i="9"/>
  <c r="AQ63" i="4"/>
  <c r="AB42" i="9"/>
  <c r="AU35" i="4"/>
  <c r="AV35" i="4"/>
  <c r="AT35" i="4"/>
  <c r="AS35" i="4"/>
  <c r="N43" i="8"/>
  <c r="AW77" i="4"/>
  <c r="B9" i="11"/>
  <c r="BL84" i="4"/>
  <c r="A16" i="11"/>
  <c r="AQ65" i="4"/>
  <c r="AF42" i="9"/>
  <c r="AQ58" i="4"/>
  <c r="R42" i="9"/>
  <c r="AQ53" i="4"/>
  <c r="H42" i="9"/>
  <c r="AA97" i="4"/>
  <c r="AB97" i="4"/>
  <c r="AA98" i="4"/>
  <c r="AB98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C97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H97" i="4"/>
  <c r="AK97" i="4"/>
  <c r="AL97" i="4"/>
  <c r="AK98" i="4"/>
  <c r="AL98" i="4"/>
  <c r="AK99" i="4"/>
  <c r="AL99" i="4"/>
  <c r="AK100" i="4"/>
  <c r="AL100" i="4"/>
  <c r="AK101" i="4"/>
  <c r="AL101" i="4"/>
  <c r="AK102" i="4"/>
  <c r="AL102" i="4"/>
  <c r="AK103" i="4"/>
  <c r="AL103" i="4"/>
  <c r="AK104" i="4"/>
  <c r="AL104" i="4"/>
  <c r="AK105" i="4"/>
  <c r="AL105" i="4"/>
  <c r="AK106" i="4"/>
  <c r="AL106" i="4"/>
  <c r="AK107" i="4"/>
  <c r="AL107" i="4"/>
  <c r="AK108" i="4"/>
  <c r="AL108" i="4"/>
  <c r="AK109" i="4"/>
  <c r="AL109" i="4"/>
  <c r="AK110" i="4"/>
  <c r="AL110" i="4"/>
  <c r="AK111" i="4"/>
  <c r="AL111" i="4"/>
  <c r="AK112" i="4"/>
  <c r="AL112" i="4"/>
  <c r="AK113" i="4"/>
  <c r="AL113" i="4"/>
  <c r="AK114" i="4"/>
  <c r="AL114" i="4"/>
  <c r="AK115" i="4"/>
  <c r="AL115" i="4"/>
  <c r="AK116" i="4"/>
  <c r="AL116" i="4"/>
  <c r="AM97" i="4"/>
  <c r="AO97" i="4"/>
  <c r="AC98" i="4"/>
  <c r="AH98" i="4"/>
  <c r="AM98" i="4"/>
  <c r="AO98" i="4"/>
  <c r="AC99" i="4"/>
  <c r="AH99" i="4"/>
  <c r="AM99" i="4"/>
  <c r="AO99" i="4"/>
  <c r="AC100" i="4"/>
  <c r="AH100" i="4"/>
  <c r="AM100" i="4"/>
  <c r="AO100" i="4"/>
  <c r="AC101" i="4"/>
  <c r="AH101" i="4"/>
  <c r="AM101" i="4"/>
  <c r="AO101" i="4"/>
  <c r="AC102" i="4"/>
  <c r="AH102" i="4"/>
  <c r="AM102" i="4"/>
  <c r="AO102" i="4"/>
  <c r="AC103" i="4"/>
  <c r="AH103" i="4"/>
  <c r="AM103" i="4"/>
  <c r="AO103" i="4"/>
  <c r="AC104" i="4"/>
  <c r="AH104" i="4"/>
  <c r="AM104" i="4"/>
  <c r="AO104" i="4"/>
  <c r="AC105" i="4"/>
  <c r="AH105" i="4"/>
  <c r="AM105" i="4"/>
  <c r="AO105" i="4"/>
  <c r="AC106" i="4"/>
  <c r="AH106" i="4"/>
  <c r="AM106" i="4"/>
  <c r="AO106" i="4"/>
  <c r="AC107" i="4"/>
  <c r="AH107" i="4"/>
  <c r="AM107" i="4"/>
  <c r="AO107" i="4"/>
  <c r="AC108" i="4"/>
  <c r="AH108" i="4"/>
  <c r="AM108" i="4"/>
  <c r="AO108" i="4"/>
  <c r="AC109" i="4"/>
  <c r="AH109" i="4"/>
  <c r="AM109" i="4"/>
  <c r="AO109" i="4"/>
  <c r="AC110" i="4"/>
  <c r="AH110" i="4"/>
  <c r="AM110" i="4"/>
  <c r="AO110" i="4"/>
  <c r="AC111" i="4"/>
  <c r="AH111" i="4"/>
  <c r="AM111" i="4"/>
  <c r="AO111" i="4"/>
  <c r="AC112" i="4"/>
  <c r="AH112" i="4"/>
  <c r="AM112" i="4"/>
  <c r="AO112" i="4"/>
  <c r="AC113" i="4"/>
  <c r="AH113" i="4"/>
  <c r="AM113" i="4"/>
  <c r="AO113" i="4"/>
  <c r="AC114" i="4"/>
  <c r="AH114" i="4"/>
  <c r="AM114" i="4"/>
  <c r="AO114" i="4"/>
  <c r="AC115" i="4"/>
  <c r="AH115" i="4"/>
  <c r="AM115" i="4"/>
  <c r="AO115" i="4"/>
  <c r="AC116" i="4"/>
  <c r="AH116" i="4"/>
  <c r="AM116" i="4"/>
  <c r="AO116" i="4"/>
  <c r="AS97" i="4"/>
  <c r="AT97" i="4"/>
  <c r="AR97" i="4"/>
  <c r="AQ97" i="4"/>
  <c r="AS98" i="4"/>
  <c r="AT98" i="4"/>
  <c r="AR98" i="4"/>
  <c r="AQ98" i="4"/>
  <c r="AS99" i="4"/>
  <c r="AT99" i="4"/>
  <c r="AR99" i="4"/>
  <c r="AQ99" i="4"/>
  <c r="AS100" i="4"/>
  <c r="AT100" i="4"/>
  <c r="AR100" i="4"/>
  <c r="AQ100" i="4"/>
  <c r="AS101" i="4"/>
  <c r="AT101" i="4"/>
  <c r="AR101" i="4"/>
  <c r="AQ101" i="4"/>
  <c r="AS102" i="4"/>
  <c r="AT102" i="4"/>
  <c r="AR102" i="4"/>
  <c r="AQ102" i="4"/>
  <c r="AS103" i="4"/>
  <c r="AT103" i="4"/>
  <c r="AR103" i="4"/>
  <c r="AQ103" i="4"/>
  <c r="AS104" i="4"/>
  <c r="AT104" i="4"/>
  <c r="AR104" i="4"/>
  <c r="AQ104" i="4"/>
  <c r="AS105" i="4"/>
  <c r="AT105" i="4"/>
  <c r="AR105" i="4"/>
  <c r="AQ105" i="4"/>
  <c r="AS106" i="4"/>
  <c r="AT106" i="4"/>
  <c r="AR106" i="4"/>
  <c r="AQ106" i="4"/>
  <c r="AS107" i="4"/>
  <c r="AT107" i="4"/>
  <c r="AR107" i="4"/>
  <c r="AQ107" i="4"/>
  <c r="AS108" i="4"/>
  <c r="AT108" i="4"/>
  <c r="AR108" i="4"/>
  <c r="AQ108" i="4"/>
  <c r="AS109" i="4"/>
  <c r="AT109" i="4"/>
  <c r="AR109" i="4"/>
  <c r="AQ109" i="4"/>
  <c r="AS110" i="4"/>
  <c r="AT110" i="4"/>
  <c r="AR110" i="4"/>
  <c r="AQ110" i="4"/>
  <c r="AS111" i="4"/>
  <c r="AT111" i="4"/>
  <c r="AR111" i="4"/>
  <c r="AQ111" i="4"/>
  <c r="AS112" i="4"/>
  <c r="AT112" i="4"/>
  <c r="AR112" i="4"/>
  <c r="AQ112" i="4"/>
  <c r="AS113" i="4"/>
  <c r="AT113" i="4"/>
  <c r="AR113" i="4"/>
  <c r="AQ113" i="4"/>
  <c r="AS114" i="4"/>
  <c r="AT114" i="4"/>
  <c r="AR114" i="4"/>
  <c r="AQ114" i="4"/>
  <c r="AS115" i="4"/>
  <c r="AT115" i="4"/>
  <c r="AR115" i="4"/>
  <c r="AQ115" i="4"/>
  <c r="AS116" i="4"/>
  <c r="AT116" i="4"/>
  <c r="AR116" i="4"/>
  <c r="AQ11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BB108" i="4"/>
  <c r="BA108" i="4"/>
  <c r="AZ108" i="4"/>
  <c r="C44" i="11"/>
  <c r="AC118" i="4"/>
  <c r="AH118" i="4"/>
  <c r="AK118" i="4"/>
  <c r="AL118" i="4"/>
  <c r="AK119" i="4"/>
  <c r="AL119" i="4"/>
  <c r="AK120" i="4"/>
  <c r="AL120" i="4"/>
  <c r="AK121" i="4"/>
  <c r="AL121" i="4"/>
  <c r="AK122" i="4"/>
  <c r="AL122" i="4"/>
  <c r="AL123" i="4"/>
  <c r="AK124" i="4"/>
  <c r="AL124" i="4"/>
  <c r="AK125" i="4"/>
  <c r="AL125" i="4"/>
  <c r="AK126" i="4"/>
  <c r="AL126" i="4"/>
  <c r="AK127" i="4"/>
  <c r="AL127" i="4"/>
  <c r="AK128" i="4"/>
  <c r="AL128" i="4"/>
  <c r="AK129" i="4"/>
  <c r="AL129" i="4"/>
  <c r="AK130" i="4"/>
  <c r="AL130" i="4"/>
  <c r="AK131" i="4"/>
  <c r="AL131" i="4"/>
  <c r="AK132" i="4"/>
  <c r="AL132" i="4"/>
  <c r="AK133" i="4"/>
  <c r="AL133" i="4"/>
  <c r="AL134" i="4"/>
  <c r="AK135" i="4"/>
  <c r="AL135" i="4"/>
  <c r="AK136" i="4"/>
  <c r="AL136" i="4"/>
  <c r="AK137" i="4"/>
  <c r="AL137" i="4"/>
  <c r="AM118" i="4"/>
  <c r="AO118" i="4"/>
  <c r="AC119" i="4"/>
  <c r="AH119" i="4"/>
  <c r="AM119" i="4"/>
  <c r="AO119" i="4"/>
  <c r="AC120" i="4"/>
  <c r="AH120" i="4"/>
  <c r="AM120" i="4"/>
  <c r="AO120" i="4"/>
  <c r="AC121" i="4"/>
  <c r="AH121" i="4"/>
  <c r="AM121" i="4"/>
  <c r="AO121" i="4"/>
  <c r="AC122" i="4"/>
  <c r="AH122" i="4"/>
  <c r="AM122" i="4"/>
  <c r="AO122" i="4"/>
  <c r="AC123" i="4"/>
  <c r="AH123" i="4"/>
  <c r="AM123" i="4"/>
  <c r="AO123" i="4"/>
  <c r="AC124" i="4"/>
  <c r="AH124" i="4"/>
  <c r="AM124" i="4"/>
  <c r="AO124" i="4"/>
  <c r="AC125" i="4"/>
  <c r="AH125" i="4"/>
  <c r="AM125" i="4"/>
  <c r="AO125" i="4"/>
  <c r="AC126" i="4"/>
  <c r="AH126" i="4"/>
  <c r="AM126" i="4"/>
  <c r="AO126" i="4"/>
  <c r="AC127" i="4"/>
  <c r="AM127" i="4"/>
  <c r="AO127" i="4"/>
  <c r="AC128" i="4"/>
  <c r="AH128" i="4"/>
  <c r="AM128" i="4"/>
  <c r="AO128" i="4"/>
  <c r="AC129" i="4"/>
  <c r="AH129" i="4"/>
  <c r="AM129" i="4"/>
  <c r="AO129" i="4"/>
  <c r="AC130" i="4"/>
  <c r="AH130" i="4"/>
  <c r="AM130" i="4"/>
  <c r="AO130" i="4"/>
  <c r="AC131" i="4"/>
  <c r="AH131" i="4"/>
  <c r="AM131" i="4"/>
  <c r="AO131" i="4"/>
  <c r="AC132" i="4"/>
  <c r="AH132" i="4"/>
  <c r="AM132" i="4"/>
  <c r="AO132" i="4"/>
  <c r="AH133" i="4"/>
  <c r="AM133" i="4"/>
  <c r="AO133" i="4"/>
  <c r="AC134" i="4"/>
  <c r="AH134" i="4"/>
  <c r="AM134" i="4"/>
  <c r="AO134" i="4"/>
  <c r="AC135" i="4"/>
  <c r="AH135" i="4"/>
  <c r="AM135" i="4"/>
  <c r="AO135" i="4"/>
  <c r="AC136" i="4"/>
  <c r="AH136" i="4"/>
  <c r="AM136" i="4"/>
  <c r="AO136" i="4"/>
  <c r="AC137" i="4"/>
  <c r="AH137" i="4"/>
  <c r="AM137" i="4"/>
  <c r="AO137" i="4"/>
  <c r="AS118" i="4"/>
  <c r="AT118" i="4"/>
  <c r="AR118" i="4"/>
  <c r="AQ118" i="4"/>
  <c r="AS119" i="4"/>
  <c r="AT119" i="4"/>
  <c r="AR119" i="4"/>
  <c r="AQ119" i="4"/>
  <c r="AS120" i="4"/>
  <c r="AT120" i="4"/>
  <c r="AR120" i="4"/>
  <c r="AQ120" i="4"/>
  <c r="AS121" i="4"/>
  <c r="AT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S130" i="4"/>
  <c r="AT130" i="4"/>
  <c r="AR130" i="4"/>
  <c r="AQ130" i="4"/>
  <c r="AS131" i="4"/>
  <c r="AT131" i="4"/>
  <c r="AR131" i="4"/>
  <c r="AQ131" i="4"/>
  <c r="AS132" i="4"/>
  <c r="AT132" i="4"/>
  <c r="AR132" i="4"/>
  <c r="AQ132" i="4"/>
  <c r="AS133" i="4"/>
  <c r="AT133" i="4"/>
  <c r="AR133" i="4"/>
  <c r="AQ133" i="4"/>
  <c r="AS134" i="4"/>
  <c r="AT134" i="4"/>
  <c r="AR134" i="4"/>
  <c r="AQ134" i="4"/>
  <c r="AS135" i="4"/>
  <c r="AT135" i="4"/>
  <c r="AR135" i="4"/>
  <c r="AQ135" i="4"/>
  <c r="AS136" i="4"/>
  <c r="AT136" i="4"/>
  <c r="AR136" i="4"/>
  <c r="AQ136" i="4"/>
  <c r="AS137" i="4"/>
  <c r="AT137" i="4"/>
  <c r="AR137" i="4"/>
  <c r="AQ13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BA131" i="4"/>
  <c r="AZ131" i="4"/>
  <c r="C71" i="11"/>
  <c r="BL92" i="4"/>
  <c r="A24" i="11"/>
  <c r="AW78" i="4"/>
  <c r="B10" i="11"/>
  <c r="AW88" i="4"/>
  <c r="B20" i="11"/>
  <c r="AU40" i="4"/>
  <c r="AV40" i="4"/>
  <c r="AT40" i="4"/>
  <c r="AS40" i="4"/>
  <c r="X43" i="8"/>
  <c r="AU53" i="4"/>
  <c r="AV53" i="4"/>
  <c r="AT53" i="4"/>
  <c r="AS53" i="4"/>
  <c r="H43" i="9"/>
  <c r="AU63" i="4"/>
  <c r="AV63" i="4"/>
  <c r="AT63" i="4"/>
  <c r="AS63" i="4"/>
  <c r="AB43" i="9"/>
  <c r="AU61" i="4"/>
  <c r="AV61" i="4"/>
  <c r="AT61" i="4"/>
  <c r="AS61" i="4"/>
  <c r="X43" i="9"/>
  <c r="AU68" i="4"/>
  <c r="AV68" i="4"/>
  <c r="AT68" i="4"/>
  <c r="AS68" i="4"/>
  <c r="AL43" i="9"/>
  <c r="AU62" i="4"/>
  <c r="AV62" i="4"/>
  <c r="AT62" i="4"/>
  <c r="AS62" i="4"/>
  <c r="Z43" i="9"/>
  <c r="AU57" i="4"/>
  <c r="AV57" i="4"/>
  <c r="AT57" i="4"/>
  <c r="AS57" i="4"/>
  <c r="P43" i="9"/>
  <c r="AU65" i="4"/>
  <c r="AV65" i="4"/>
  <c r="AT65" i="4"/>
  <c r="AS65" i="4"/>
  <c r="AF43" i="9"/>
  <c r="AU60" i="4"/>
  <c r="AV60" i="4"/>
  <c r="AT60" i="4"/>
  <c r="AS60" i="4"/>
  <c r="V43" i="9"/>
  <c r="AU69" i="4"/>
  <c r="AV69" i="4"/>
  <c r="AT69" i="4"/>
  <c r="AS69" i="4"/>
  <c r="AN43" i="9"/>
  <c r="AU59" i="4"/>
  <c r="AV59" i="4"/>
  <c r="AT59" i="4"/>
  <c r="AS59" i="4"/>
  <c r="T43" i="9"/>
  <c r="AU66" i="4"/>
  <c r="AV66" i="4"/>
  <c r="AT66" i="4"/>
  <c r="AS66" i="4"/>
  <c r="AH43" i="9"/>
  <c r="AU58" i="4"/>
  <c r="AV58" i="4"/>
  <c r="AT58" i="4"/>
  <c r="AS58" i="4"/>
  <c r="R43" i="9"/>
  <c r="AU70" i="4"/>
  <c r="AV70" i="4"/>
  <c r="AT70" i="4"/>
  <c r="AS70" i="4"/>
  <c r="AP43" i="9"/>
  <c r="AU67" i="4"/>
  <c r="AV67" i="4"/>
  <c r="AT67" i="4"/>
  <c r="AS67" i="4"/>
  <c r="AJ43" i="9"/>
  <c r="AU54" i="4"/>
  <c r="AV54" i="4"/>
  <c r="AT54" i="4"/>
  <c r="AS54" i="4"/>
  <c r="J43" i="9"/>
  <c r="AU56" i="4"/>
  <c r="AV56" i="4"/>
  <c r="AT56" i="4"/>
  <c r="AS56" i="4"/>
  <c r="N43" i="9"/>
  <c r="AU52" i="4"/>
  <c r="AV52" i="4"/>
  <c r="AT52" i="4"/>
  <c r="AS52" i="4"/>
  <c r="F43" i="9"/>
  <c r="AU55" i="4"/>
  <c r="AV55" i="4"/>
  <c r="AT55" i="4"/>
  <c r="AS55" i="4"/>
  <c r="L43" i="9"/>
  <c r="AU64" i="4"/>
  <c r="AV64" i="4"/>
  <c r="AT64" i="4"/>
  <c r="AS64" i="4"/>
  <c r="AD43" i="9"/>
  <c r="BA124" i="4"/>
  <c r="AZ124" i="4"/>
  <c r="C64" i="11"/>
  <c r="AZ127" i="4"/>
  <c r="C67" i="11"/>
  <c r="AU131" i="4"/>
  <c r="AU132" i="4"/>
  <c r="AU133" i="4"/>
  <c r="AU134" i="4"/>
  <c r="BB130" i="4"/>
  <c r="BA130" i="4"/>
  <c r="AZ130" i="4"/>
  <c r="C70" i="11"/>
  <c r="AZ121" i="4"/>
  <c r="C61" i="11"/>
  <c r="BA128" i="4"/>
  <c r="AZ128" i="4"/>
  <c r="C68" i="11"/>
  <c r="AZ122" i="4"/>
  <c r="C62" i="11"/>
  <c r="AU135" i="4"/>
  <c r="AU136" i="4"/>
  <c r="AU137" i="4"/>
  <c r="BL133" i="4"/>
  <c r="A73" i="11"/>
  <c r="BB137" i="4"/>
  <c r="BA137" i="4"/>
  <c r="AZ137" i="4"/>
  <c r="C77" i="11"/>
  <c r="BA133" i="4"/>
  <c r="AZ133" i="4"/>
  <c r="C73" i="11"/>
  <c r="AZ120" i="4"/>
  <c r="C60" i="11"/>
  <c r="BB136" i="4"/>
  <c r="BA136" i="4"/>
  <c r="AZ136" i="4"/>
  <c r="C76" i="11"/>
  <c r="AZ118" i="4"/>
  <c r="C58" i="11"/>
  <c r="AZ119" i="4"/>
  <c r="C59" i="11"/>
  <c r="BB134" i="4"/>
  <c r="BA134" i="4"/>
  <c r="AZ134" i="4"/>
  <c r="C74" i="11"/>
  <c r="BI134" i="4"/>
  <c r="F74" i="11"/>
  <c r="BA132" i="4"/>
  <c r="AZ132" i="4"/>
  <c r="C72" i="11"/>
  <c r="BB129" i="4"/>
  <c r="BA129" i="4"/>
  <c r="AZ129" i="4"/>
  <c r="C69" i="11"/>
  <c r="BI126" i="4"/>
  <c r="F66" i="11"/>
  <c r="BA126" i="4"/>
  <c r="AZ126" i="4"/>
  <c r="C66" i="11"/>
  <c r="AZ97" i="4"/>
  <c r="C33" i="11"/>
  <c r="BA102" i="4"/>
  <c r="AZ102" i="4"/>
  <c r="C38" i="11"/>
  <c r="BA114" i="4"/>
  <c r="AZ114" i="4"/>
  <c r="C50" i="11"/>
  <c r="AU113" i="4"/>
  <c r="AU114" i="4"/>
  <c r="AU115" i="4"/>
  <c r="AU116" i="4"/>
  <c r="BB116" i="4"/>
  <c r="BA116" i="4"/>
  <c r="AZ116" i="4"/>
  <c r="C52" i="11"/>
  <c r="BA107" i="4"/>
  <c r="AZ107" i="4"/>
  <c r="C43" i="11"/>
  <c r="AZ99" i="4"/>
  <c r="C35" i="11"/>
  <c r="BB113" i="4"/>
  <c r="BA113" i="4"/>
  <c r="AZ113" i="4"/>
  <c r="C49" i="11"/>
  <c r="BB110" i="4"/>
  <c r="BA110" i="4"/>
  <c r="AZ110" i="4"/>
  <c r="C46" i="11"/>
  <c r="BJ106" i="4"/>
  <c r="H42" i="11"/>
  <c r="BA104" i="4"/>
  <c r="AZ104" i="4"/>
  <c r="C40" i="11"/>
  <c r="BB111" i="4"/>
  <c r="BA111" i="4"/>
  <c r="AZ111" i="4"/>
  <c r="C47" i="11"/>
  <c r="BH111" i="4"/>
  <c r="D47" i="11"/>
  <c r="BK99" i="4"/>
  <c r="J35" i="11"/>
  <c r="BL116" i="4"/>
  <c r="A52" i="11"/>
  <c r="BJ110" i="4"/>
  <c r="H46" i="11"/>
  <c r="BI98" i="4"/>
  <c r="F34" i="11"/>
  <c r="BL110" i="4"/>
  <c r="A46" i="11"/>
  <c r="BI108" i="4"/>
  <c r="F44" i="11"/>
  <c r="BL107" i="4"/>
  <c r="A43" i="11"/>
  <c r="BI104" i="4"/>
  <c r="F40" i="11"/>
  <c r="BL104" i="4"/>
  <c r="A40" i="11"/>
  <c r="BI103" i="4"/>
  <c r="F39" i="11"/>
  <c r="BL102" i="4"/>
  <c r="A38" i="11"/>
  <c r="BB112" i="4"/>
  <c r="BA112" i="4"/>
  <c r="AZ112" i="4"/>
  <c r="C48" i="11"/>
  <c r="AZ106" i="4"/>
  <c r="C42" i="11"/>
  <c r="BA109" i="4"/>
  <c r="AZ109" i="4"/>
  <c r="C45" i="11"/>
  <c r="AZ98" i="4"/>
  <c r="C34" i="11"/>
  <c r="BI106" i="4"/>
  <c r="F42" i="11"/>
  <c r="BH99" i="4"/>
  <c r="D35" i="11"/>
  <c r="BI114" i="4"/>
  <c r="F50" i="11"/>
  <c r="BA115" i="4"/>
  <c r="AZ115" i="4"/>
  <c r="C51" i="11"/>
  <c r="AZ100" i="4"/>
  <c r="C36" i="11"/>
  <c r="BI101" i="4"/>
  <c r="F37" i="11"/>
  <c r="BJ107" i="4"/>
  <c r="H43" i="11"/>
  <c r="BI116" i="4"/>
  <c r="F52" i="11"/>
  <c r="BH114" i="4"/>
  <c r="D50" i="11"/>
  <c r="AZ103" i="4"/>
  <c r="C39" i="11"/>
  <c r="BH103" i="4"/>
  <c r="D39" i="11"/>
  <c r="BH97" i="4"/>
  <c r="D33" i="11"/>
  <c r="BJ105" i="4"/>
  <c r="H41" i="11"/>
  <c r="BI99" i="4"/>
  <c r="F35" i="11"/>
  <c r="BL111" i="4"/>
  <c r="A47" i="11"/>
  <c r="BL114" i="4"/>
  <c r="A50" i="11"/>
  <c r="BJ99" i="4"/>
  <c r="H35" i="11"/>
  <c r="BJ112" i="4"/>
  <c r="H48" i="11"/>
  <c r="BI109" i="4"/>
  <c r="F45" i="11"/>
  <c r="BA105" i="4"/>
  <c r="AZ105" i="4"/>
  <c r="C41" i="11"/>
  <c r="BH98" i="4"/>
  <c r="D34" i="11"/>
  <c r="AZ101" i="4"/>
  <c r="C37" i="11"/>
  <c r="BH100" i="4"/>
  <c r="D36" i="11"/>
  <c r="BJ115" i="4"/>
  <c r="H51" i="11"/>
  <c r="BH104" i="4"/>
  <c r="D40" i="11"/>
  <c r="BJ109" i="4"/>
  <c r="H45" i="11"/>
  <c r="BJ104" i="4"/>
  <c r="H40" i="11"/>
  <c r="BH110" i="4"/>
  <c r="D46" i="11"/>
  <c r="BI102" i="4"/>
  <c r="F38" i="11"/>
  <c r="BJ101" i="4"/>
  <c r="H37" i="11"/>
  <c r="BH102" i="4"/>
  <c r="D38" i="11"/>
  <c r="BL99" i="4"/>
  <c r="A35" i="11"/>
  <c r="BJ98" i="4"/>
  <c r="H34" i="11"/>
  <c r="BH113" i="4"/>
  <c r="D49" i="11"/>
  <c r="BH116" i="4"/>
  <c r="D52" i="11"/>
  <c r="BH101" i="4"/>
  <c r="D37" i="11"/>
  <c r="BH109" i="4"/>
  <c r="D45" i="11"/>
  <c r="BI100" i="4"/>
  <c r="F36" i="11"/>
  <c r="BJ113" i="4"/>
  <c r="H49" i="11"/>
  <c r="BJ114" i="4"/>
  <c r="H50" i="11"/>
  <c r="BH105" i="4"/>
  <c r="D41" i="11"/>
  <c r="BL112" i="4"/>
  <c r="A48" i="11"/>
  <c r="BH107" i="4"/>
  <c r="D43" i="11"/>
  <c r="BJ108" i="4"/>
  <c r="H44" i="11"/>
  <c r="BJ116" i="4"/>
  <c r="H52" i="11"/>
  <c r="BH108" i="4"/>
  <c r="D44" i="11"/>
  <c r="BI105" i="4"/>
  <c r="F41" i="11"/>
  <c r="BJ102" i="4"/>
  <c r="H38" i="11"/>
  <c r="BH115" i="4"/>
  <c r="D51" i="11"/>
  <c r="BL98" i="4"/>
  <c r="A34" i="11"/>
  <c r="BL109" i="4"/>
  <c r="A45" i="11"/>
  <c r="BI112" i="4"/>
  <c r="F48" i="11"/>
  <c r="BL106" i="4"/>
  <c r="A42" i="11"/>
  <c r="BI113" i="4"/>
  <c r="F49" i="11"/>
  <c r="BL115" i="4"/>
  <c r="A51" i="11"/>
  <c r="BL101" i="4"/>
  <c r="A37" i="11"/>
  <c r="BL103" i="4"/>
  <c r="A39" i="11"/>
  <c r="BJ100" i="4"/>
  <c r="H36" i="11"/>
  <c r="BH106" i="4"/>
  <c r="D42" i="11"/>
  <c r="BI111" i="4"/>
  <c r="F47" i="11"/>
  <c r="BJ103" i="4"/>
  <c r="H39" i="11"/>
  <c r="BL108" i="4"/>
  <c r="A44" i="11"/>
  <c r="BJ111" i="4"/>
  <c r="H47" i="11"/>
  <c r="BB135" i="4"/>
  <c r="BA135" i="4"/>
  <c r="AZ135" i="4"/>
  <c r="C75" i="11"/>
  <c r="BA125" i="4"/>
  <c r="AZ125" i="4"/>
  <c r="C65" i="11"/>
  <c r="BL120" i="4"/>
  <c r="A60" i="11"/>
  <c r="BI97" i="4"/>
  <c r="F33" i="11"/>
  <c r="BI110" i="4"/>
  <c r="F46" i="11"/>
  <c r="BI115" i="4"/>
  <c r="F51" i="11"/>
  <c r="BH112" i="4"/>
  <c r="D48" i="11"/>
  <c r="BL100" i="4"/>
  <c r="A36" i="11"/>
  <c r="BI107" i="4"/>
  <c r="F43" i="11"/>
  <c r="BJ97" i="4"/>
  <c r="H33" i="11"/>
  <c r="BL130" i="4"/>
  <c r="A70" i="11"/>
  <c r="BH133" i="4"/>
  <c r="D73" i="11"/>
  <c r="BI129" i="4"/>
  <c r="F69" i="11"/>
  <c r="BJ120" i="4"/>
  <c r="H60" i="11"/>
  <c r="BL121" i="4"/>
  <c r="A61" i="11"/>
  <c r="BJ136" i="4"/>
  <c r="H76" i="11"/>
  <c r="BH131" i="4"/>
  <c r="D71" i="11"/>
  <c r="BH118" i="4"/>
  <c r="D58" i="11"/>
  <c r="BJ132" i="4"/>
  <c r="H72" i="11"/>
  <c r="BH132" i="4"/>
  <c r="D72" i="11"/>
  <c r="BI124" i="4"/>
  <c r="F64" i="11"/>
  <c r="BJ124" i="4"/>
  <c r="H64" i="11"/>
  <c r="BJ119" i="4"/>
  <c r="H59" i="11"/>
  <c r="BH125" i="4"/>
  <c r="D65" i="11"/>
  <c r="BJ130" i="4"/>
  <c r="H70" i="11"/>
  <c r="BI135" i="4"/>
  <c r="F75" i="11"/>
  <c r="BL124" i="4"/>
  <c r="A64" i="11"/>
  <c r="BI118" i="4"/>
  <c r="F58" i="11"/>
  <c r="BH121" i="4"/>
  <c r="D61" i="11"/>
  <c r="BH119" i="4"/>
  <c r="D59" i="11"/>
  <c r="BI133" i="4"/>
  <c r="F73" i="11"/>
  <c r="BI121" i="4"/>
  <c r="F61" i="11"/>
  <c r="BH134" i="4"/>
  <c r="D74" i="11"/>
  <c r="BJ122" i="4"/>
  <c r="H62" i="11"/>
  <c r="BI122" i="4"/>
  <c r="F62" i="11"/>
  <c r="BI120" i="4"/>
  <c r="F60" i="11"/>
  <c r="BJ126" i="4"/>
  <c r="H66" i="11"/>
  <c r="BI136" i="4"/>
  <c r="F76" i="11"/>
  <c r="BL122" i="4"/>
  <c r="A62" i="11"/>
  <c r="BL132" i="4"/>
  <c r="A72" i="11"/>
  <c r="BJ135" i="4"/>
  <c r="H75" i="11"/>
  <c r="BL127" i="4"/>
  <c r="A67" i="11"/>
  <c r="BL119" i="4"/>
  <c r="A59" i="11"/>
  <c r="BH120" i="4"/>
  <c r="D60" i="11"/>
  <c r="BH135" i="4"/>
  <c r="D75" i="11"/>
  <c r="AW119" i="4"/>
  <c r="B59" i="11"/>
  <c r="BH136" i="4"/>
  <c r="D76" i="11"/>
  <c r="BJ127" i="4"/>
  <c r="H67" i="11"/>
  <c r="BJ125" i="4"/>
  <c r="H65" i="11"/>
  <c r="BI131" i="4"/>
  <c r="F71" i="11"/>
  <c r="BJ128" i="4"/>
  <c r="H68" i="11"/>
  <c r="BH129" i="4"/>
  <c r="D69" i="11"/>
  <c r="BL129" i="4"/>
  <c r="A69" i="11"/>
  <c r="BL137" i="4"/>
  <c r="A77" i="11"/>
  <c r="BL135" i="4"/>
  <c r="A75" i="11"/>
  <c r="BJ121" i="4"/>
  <c r="H61" i="11"/>
  <c r="BI128" i="4"/>
  <c r="F68" i="11"/>
  <c r="BJ134" i="4"/>
  <c r="H74" i="11"/>
  <c r="BI123" i="4"/>
  <c r="F63" i="11"/>
  <c r="BL125" i="4"/>
  <c r="A65" i="11"/>
  <c r="BI130" i="4"/>
  <c r="F70" i="11"/>
  <c r="BH126" i="4"/>
  <c r="D66" i="11"/>
  <c r="BJ118" i="4"/>
  <c r="H58" i="11"/>
  <c r="BJ133" i="4"/>
  <c r="H73" i="11"/>
  <c r="BH128" i="4"/>
  <c r="D68" i="11"/>
  <c r="BH137" i="4"/>
  <c r="D77" i="11"/>
  <c r="BI125" i="4"/>
  <c r="F65" i="11"/>
  <c r="AW121" i="4"/>
  <c r="B61" i="11"/>
  <c r="BL123" i="4"/>
  <c r="A63" i="11"/>
  <c r="BL136" i="4"/>
  <c r="A76" i="11"/>
  <c r="BL131" i="4"/>
  <c r="A71" i="11"/>
  <c r="BI119" i="4"/>
  <c r="F59" i="11"/>
  <c r="BJ129" i="4"/>
  <c r="H69" i="11"/>
  <c r="BH127" i="4"/>
  <c r="D67" i="11"/>
  <c r="BI132" i="4"/>
  <c r="F72" i="11"/>
  <c r="BI137" i="4"/>
  <c r="F77" i="11"/>
  <c r="BJ123" i="4"/>
  <c r="H63" i="11"/>
  <c r="BH123" i="4"/>
  <c r="D63" i="11"/>
  <c r="AU71" i="4"/>
  <c r="AV71" i="4"/>
  <c r="AT71" i="4"/>
  <c r="AS71" i="4"/>
  <c r="AR43" i="9"/>
  <c r="BJ131" i="4"/>
  <c r="H71" i="11"/>
  <c r="AW124" i="4"/>
  <c r="B64" i="11"/>
  <c r="BH122" i="4"/>
  <c r="D62" i="11"/>
  <c r="BH124" i="4"/>
  <c r="D64" i="11"/>
  <c r="BH130" i="4"/>
  <c r="D70" i="11"/>
  <c r="BL128" i="4"/>
  <c r="A68" i="11"/>
  <c r="BI127" i="4"/>
  <c r="F67" i="11"/>
  <c r="BJ137" i="4"/>
  <c r="H77" i="11"/>
  <c r="AW129" i="4"/>
  <c r="B69" i="11"/>
  <c r="AW123" i="4"/>
  <c r="B63" i="11"/>
  <c r="AW132" i="4"/>
  <c r="B72" i="11"/>
  <c r="AW126" i="4"/>
  <c r="B66" i="11"/>
  <c r="AW102" i="4"/>
  <c r="B38" i="11"/>
  <c r="BL105" i="4"/>
  <c r="A41" i="11"/>
  <c r="AW104" i="4"/>
  <c r="B40" i="11"/>
  <c r="AW105" i="4"/>
  <c r="B41" i="11"/>
  <c r="AW107" i="4"/>
  <c r="B43" i="11"/>
  <c r="AW122" i="4"/>
  <c r="B62" i="11"/>
  <c r="AW133" i="4"/>
  <c r="B73" i="11"/>
  <c r="AW98" i="4"/>
  <c r="B34" i="11"/>
  <c r="AW111" i="4"/>
  <c r="B47" i="11"/>
  <c r="AW103" i="4"/>
  <c r="B39" i="11"/>
  <c r="BL113" i="4"/>
  <c r="A49" i="11"/>
  <c r="AW125" i="4"/>
  <c r="B65" i="11"/>
  <c r="BL134" i="4"/>
  <c r="A74" i="11"/>
  <c r="AW136" i="4"/>
  <c r="B76" i="11"/>
  <c r="AW106" i="4"/>
  <c r="B42" i="11"/>
  <c r="AW114" i="4"/>
  <c r="B50" i="11"/>
  <c r="AW99" i="4"/>
  <c r="B35" i="11"/>
  <c r="AW118" i="4"/>
  <c r="B58" i="11"/>
  <c r="AW127" i="4"/>
  <c r="B67" i="11"/>
  <c r="AW137" i="4"/>
  <c r="B77" i="11"/>
  <c r="AW112" i="4"/>
  <c r="B48" i="11"/>
  <c r="AW110" i="4"/>
  <c r="B46" i="11"/>
  <c r="AW116" i="4"/>
  <c r="B52" i="11"/>
  <c r="AW128" i="4"/>
  <c r="B68" i="11"/>
  <c r="AW130" i="4"/>
  <c r="B70" i="11"/>
  <c r="BL126" i="4"/>
  <c r="A66" i="11"/>
  <c r="BL97" i="4"/>
  <c r="A33" i="11"/>
  <c r="AW100" i="4"/>
  <c r="B36" i="11"/>
  <c r="AW131" i="4"/>
  <c r="B71" i="11"/>
  <c r="AW120" i="4"/>
  <c r="B60" i="11"/>
  <c r="AW113" i="4"/>
  <c r="B49" i="11"/>
  <c r="AW109" i="4"/>
  <c r="B45" i="11"/>
  <c r="AW97" i="4"/>
  <c r="B33" i="11"/>
  <c r="AW115" i="4"/>
  <c r="B51" i="11"/>
  <c r="AW108" i="4"/>
  <c r="B44" i="11"/>
  <c r="AW134" i="4"/>
  <c r="B74" i="11"/>
  <c r="BL118" i="4"/>
  <c r="A58" i="11"/>
  <c r="AW135" i="4"/>
  <c r="B75" i="11"/>
  <c r="AW101" i="4"/>
  <c r="B37" i="11"/>
  <c r="BM75" i="4"/>
  <c r="BM76" i="4"/>
  <c r="BN76" i="4"/>
  <c r="BM77" i="4"/>
  <c r="BN77" i="4"/>
  <c r="BM78" i="4"/>
  <c r="BN78" i="4"/>
  <c r="BM79" i="4"/>
  <c r="BN79" i="4"/>
  <c r="BM80" i="4"/>
  <c r="BN80" i="4"/>
  <c r="BM81" i="4"/>
  <c r="BN81" i="4"/>
  <c r="BM82" i="4"/>
  <c r="BN82" i="4"/>
  <c r="BM83" i="4"/>
  <c r="BN83" i="4"/>
  <c r="BM84" i="4"/>
  <c r="BN84" i="4"/>
  <c r="BM85" i="4"/>
  <c r="BN85" i="4"/>
  <c r="BM86" i="4"/>
  <c r="BN86" i="4"/>
  <c r="BM87" i="4"/>
  <c r="BN87" i="4"/>
  <c r="BM88" i="4"/>
  <c r="BN88" i="4"/>
  <c r="BM89" i="4"/>
  <c r="BN89" i="4"/>
  <c r="BM90" i="4"/>
  <c r="BN90" i="4"/>
  <c r="BM91" i="4"/>
  <c r="BN91" i="4"/>
  <c r="BM92" i="4"/>
  <c r="BN92" i="4"/>
  <c r="BM93" i="4"/>
  <c r="BN93" i="4"/>
  <c r="BM94" i="4"/>
  <c r="BN94" i="4"/>
  <c r="BM95" i="4"/>
  <c r="BN95" i="4"/>
  <c r="BQ83" i="4"/>
  <c r="BP83" i="4"/>
  <c r="BO83" i="4"/>
  <c r="L15" i="11"/>
  <c r="BQ85" i="4"/>
  <c r="BP85" i="4"/>
  <c r="BO85" i="4"/>
  <c r="L17" i="11"/>
  <c r="BQ78" i="4"/>
  <c r="BP78" i="4"/>
  <c r="BO78" i="4"/>
  <c r="L10" i="11"/>
  <c r="BQ79" i="4"/>
  <c r="BP79" i="4"/>
  <c r="BO79" i="4"/>
  <c r="L11" i="11"/>
  <c r="BQ87" i="4"/>
  <c r="BP87" i="4"/>
  <c r="BO87" i="4"/>
  <c r="L19" i="11"/>
  <c r="BQ80" i="4"/>
  <c r="BP80" i="4"/>
  <c r="BO80" i="4"/>
  <c r="L12" i="11"/>
  <c r="BQ81" i="4"/>
  <c r="BP81" i="4"/>
  <c r="BO81" i="4"/>
  <c r="L13" i="11"/>
  <c r="BQ93" i="4"/>
  <c r="BP93" i="4"/>
  <c r="BO93" i="4"/>
  <c r="L25" i="11"/>
  <c r="BQ91" i="4"/>
  <c r="BP91" i="4"/>
  <c r="BO91" i="4"/>
  <c r="L23" i="11"/>
  <c r="BQ95" i="4"/>
  <c r="BP95" i="4"/>
  <c r="BO95" i="4"/>
  <c r="L27" i="11"/>
  <c r="BQ86" i="4"/>
  <c r="BP86" i="4"/>
  <c r="BO86" i="4"/>
  <c r="L18" i="11"/>
  <c r="BQ88" i="4"/>
  <c r="BP88" i="4"/>
  <c r="BO88" i="4"/>
  <c r="L20" i="11"/>
  <c r="BQ82" i="4"/>
  <c r="BP82" i="4"/>
  <c r="BO82" i="4"/>
  <c r="L14" i="11"/>
  <c r="BQ92" i="4"/>
  <c r="BP92" i="4"/>
  <c r="BO92" i="4"/>
  <c r="L24" i="11"/>
  <c r="BQ94" i="4"/>
  <c r="BP94" i="4"/>
  <c r="BO94" i="4"/>
  <c r="L26" i="11"/>
  <c r="BQ89" i="4"/>
  <c r="BP89" i="4"/>
  <c r="BO89" i="4"/>
  <c r="L21" i="11"/>
  <c r="BQ84" i="4"/>
  <c r="BP84" i="4"/>
  <c r="BO84" i="4"/>
  <c r="L16" i="11"/>
  <c r="BQ77" i="4"/>
  <c r="BP77" i="4"/>
  <c r="BO77" i="4"/>
  <c r="L9" i="11"/>
  <c r="CO71" i="4"/>
  <c r="CN71" i="4"/>
  <c r="CM71" i="4"/>
  <c r="CL71" i="4"/>
  <c r="CK71" i="4"/>
  <c r="CJ71" i="4"/>
  <c r="CI71" i="4"/>
  <c r="CH71" i="4"/>
  <c r="CG77" i="4"/>
  <c r="CG71" i="4"/>
  <c r="CR75" i="4"/>
  <c r="CQ75" i="4"/>
  <c r="L6" i="11"/>
  <c r="BQ90" i="4"/>
  <c r="BP90" i="4"/>
  <c r="BO90" i="4"/>
  <c r="L22" i="11"/>
  <c r="BO76" i="4"/>
  <c r="L8" i="11"/>
  <c r="BM96" i="4"/>
  <c r="BM97" i="4"/>
  <c r="BN97" i="4"/>
  <c r="BO97" i="4"/>
  <c r="L33" i="11"/>
  <c r="AX32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1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2" i="4"/>
  <c r="AX53" i="4"/>
  <c r="AX54" i="4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68" i="4"/>
  <c r="AX69" i="4"/>
  <c r="AX70" i="4"/>
  <c r="AX71" i="4"/>
  <c r="AY32" i="4"/>
  <c r="BX10" i="4"/>
  <c r="BW10" i="4"/>
  <c r="BZ10" i="4"/>
  <c r="CB10" i="4"/>
  <c r="CD10" i="4"/>
  <c r="CF10" i="4"/>
  <c r="CH10" i="4"/>
  <c r="CJ10" i="4"/>
  <c r="AY53" i="4"/>
  <c r="BX11" i="4"/>
  <c r="BW11" i="4"/>
  <c r="BZ11" i="4"/>
  <c r="CB11" i="4"/>
  <c r="CD11" i="4"/>
  <c r="CF11" i="4"/>
  <c r="CH11" i="4"/>
  <c r="CJ11" i="4"/>
  <c r="AY11" i="4"/>
  <c r="BX12" i="4"/>
  <c r="BW12" i="4"/>
  <c r="BZ12" i="4"/>
  <c r="CB12" i="4"/>
  <c r="CD12" i="4"/>
  <c r="CF12" i="4"/>
  <c r="CH12" i="4"/>
  <c r="CJ12" i="4"/>
  <c r="AY52" i="4"/>
  <c r="BX13" i="4"/>
  <c r="BW13" i="4"/>
  <c r="BZ13" i="4"/>
  <c r="CB13" i="4"/>
  <c r="CD13" i="4"/>
  <c r="CF13" i="4"/>
  <c r="CH13" i="4"/>
  <c r="CJ13" i="4"/>
  <c r="AY71" i="4"/>
  <c r="BX14" i="4"/>
  <c r="BW14" i="4"/>
  <c r="BZ14" i="4"/>
  <c r="CB14" i="4"/>
  <c r="CD14" i="4"/>
  <c r="CF14" i="4"/>
  <c r="CH14" i="4"/>
  <c r="CJ14" i="4"/>
  <c r="AY41" i="4"/>
  <c r="BX15" i="4"/>
  <c r="BW15" i="4"/>
  <c r="BZ15" i="4"/>
  <c r="CB15" i="4"/>
  <c r="CD15" i="4"/>
  <c r="CF15" i="4"/>
  <c r="CH15" i="4"/>
  <c r="CJ15" i="4"/>
  <c r="AY14" i="4"/>
  <c r="BX16" i="4"/>
  <c r="BW16" i="4"/>
  <c r="BZ16" i="4"/>
  <c r="CB16" i="4"/>
  <c r="CD16" i="4"/>
  <c r="CF16" i="4"/>
  <c r="CH16" i="4"/>
  <c r="CJ16" i="4"/>
  <c r="AY36" i="4"/>
  <c r="BX17" i="4"/>
  <c r="BW17" i="4"/>
  <c r="BZ17" i="4"/>
  <c r="CB17" i="4"/>
  <c r="CD17" i="4"/>
  <c r="CF17" i="4"/>
  <c r="CH17" i="4"/>
  <c r="CJ17" i="4"/>
  <c r="AY22" i="4"/>
  <c r="BX18" i="4"/>
  <c r="BW18" i="4"/>
  <c r="BZ18" i="4"/>
  <c r="CB18" i="4"/>
  <c r="CD18" i="4"/>
  <c r="CF18" i="4"/>
  <c r="CH18" i="4"/>
  <c r="CJ18" i="4"/>
  <c r="AY45" i="4"/>
  <c r="BX19" i="4"/>
  <c r="BW19" i="4"/>
  <c r="BZ19" i="4"/>
  <c r="CB19" i="4"/>
  <c r="CD19" i="4"/>
  <c r="CF19" i="4"/>
  <c r="CH19" i="4"/>
  <c r="CJ19" i="4"/>
  <c r="AY10" i="4"/>
  <c r="BX20" i="4"/>
  <c r="BW20" i="4"/>
  <c r="BZ20" i="4"/>
  <c r="CB20" i="4"/>
  <c r="CD20" i="4"/>
  <c r="CF20" i="4"/>
  <c r="CH20" i="4"/>
  <c r="CJ20" i="4"/>
  <c r="AY61" i="4"/>
  <c r="BX21" i="4"/>
  <c r="BW21" i="4"/>
  <c r="BZ21" i="4"/>
  <c r="CB21" i="4"/>
  <c r="CD21" i="4"/>
  <c r="CF21" i="4"/>
  <c r="CH21" i="4"/>
  <c r="CJ21" i="4"/>
  <c r="AY64" i="4"/>
  <c r="BX22" i="4"/>
  <c r="BW22" i="4"/>
  <c r="BZ22" i="4"/>
  <c r="CB22" i="4"/>
  <c r="CD22" i="4"/>
  <c r="CF22" i="4"/>
  <c r="CH22" i="4"/>
  <c r="CJ22" i="4"/>
  <c r="AY56" i="4"/>
  <c r="BX23" i="4"/>
  <c r="BW23" i="4"/>
  <c r="BZ23" i="4"/>
  <c r="CB23" i="4"/>
  <c r="CD23" i="4"/>
  <c r="CF23" i="4"/>
  <c r="CH23" i="4"/>
  <c r="CJ23" i="4"/>
  <c r="AY60" i="4"/>
  <c r="BX24" i="4"/>
  <c r="BW24" i="4"/>
  <c r="BZ24" i="4"/>
  <c r="CB24" i="4"/>
  <c r="CD24" i="4"/>
  <c r="CF24" i="4"/>
  <c r="CH24" i="4"/>
  <c r="CJ24" i="4"/>
  <c r="AY58" i="4"/>
  <c r="BX25" i="4"/>
  <c r="BW25" i="4"/>
  <c r="BZ25" i="4"/>
  <c r="CB25" i="4"/>
  <c r="CD25" i="4"/>
  <c r="CF25" i="4"/>
  <c r="CH25" i="4"/>
  <c r="CJ25" i="4"/>
  <c r="AY54" i="4"/>
  <c r="BX26" i="4"/>
  <c r="BW26" i="4"/>
  <c r="BZ26" i="4"/>
  <c r="CB26" i="4"/>
  <c r="CD26" i="4"/>
  <c r="CF26" i="4"/>
  <c r="CH26" i="4"/>
  <c r="CJ26" i="4"/>
  <c r="AY24" i="4"/>
  <c r="BX27" i="4"/>
  <c r="BW27" i="4"/>
  <c r="BZ27" i="4"/>
  <c r="CB27" i="4"/>
  <c r="CD27" i="4"/>
  <c r="CF27" i="4"/>
  <c r="CH27" i="4"/>
  <c r="CJ27" i="4"/>
  <c r="AY20" i="4"/>
  <c r="BX28" i="4"/>
  <c r="BW28" i="4"/>
  <c r="BZ28" i="4"/>
  <c r="CB28" i="4"/>
  <c r="CD28" i="4"/>
  <c r="CF28" i="4"/>
  <c r="CH28" i="4"/>
  <c r="CJ28" i="4"/>
  <c r="AY31" i="4"/>
  <c r="BX29" i="4"/>
  <c r="BW29" i="4"/>
  <c r="BZ29" i="4"/>
  <c r="CB29" i="4"/>
  <c r="CD29" i="4"/>
  <c r="CF29" i="4"/>
  <c r="CH29" i="4"/>
  <c r="CJ29" i="4"/>
  <c r="AY66" i="4"/>
  <c r="BX30" i="4"/>
  <c r="BW30" i="4"/>
  <c r="BZ30" i="4"/>
  <c r="CB30" i="4"/>
  <c r="CD30" i="4"/>
  <c r="CF30" i="4"/>
  <c r="CH30" i="4"/>
  <c r="CJ30" i="4"/>
  <c r="AY47" i="4"/>
  <c r="BX31" i="4"/>
  <c r="BW31" i="4"/>
  <c r="BZ31" i="4"/>
  <c r="CB31" i="4"/>
  <c r="CD31" i="4"/>
  <c r="CF31" i="4"/>
  <c r="CH31" i="4"/>
  <c r="CJ31" i="4"/>
  <c r="AY21" i="4"/>
  <c r="BW32" i="4"/>
  <c r="BZ32" i="4"/>
  <c r="CB32" i="4"/>
  <c r="CD32" i="4"/>
  <c r="CF32" i="4"/>
  <c r="CH32" i="4"/>
  <c r="CJ32" i="4"/>
  <c r="AY57" i="4"/>
  <c r="BX33" i="4"/>
  <c r="BW33" i="4"/>
  <c r="BZ33" i="4"/>
  <c r="CB33" i="4"/>
  <c r="CD33" i="4"/>
  <c r="CF33" i="4"/>
  <c r="CH33" i="4"/>
  <c r="CJ33" i="4"/>
  <c r="AY18" i="4"/>
  <c r="BX34" i="4"/>
  <c r="BW34" i="4"/>
  <c r="BZ34" i="4"/>
  <c r="CB34" i="4"/>
  <c r="CD34" i="4"/>
  <c r="CF34" i="4"/>
  <c r="CH34" i="4"/>
  <c r="CJ34" i="4"/>
  <c r="AY40" i="4"/>
  <c r="BX35" i="4"/>
  <c r="BW35" i="4"/>
  <c r="BZ35" i="4"/>
  <c r="CB35" i="4"/>
  <c r="CD35" i="4"/>
  <c r="CF35" i="4"/>
  <c r="CH35" i="4"/>
  <c r="CJ35" i="4"/>
  <c r="AY38" i="4"/>
  <c r="BX36" i="4"/>
  <c r="BW36" i="4"/>
  <c r="BZ36" i="4"/>
  <c r="CB36" i="4"/>
  <c r="CD36" i="4"/>
  <c r="CF36" i="4"/>
  <c r="CH36" i="4"/>
  <c r="CJ36" i="4"/>
  <c r="AY44" i="4"/>
  <c r="BX37" i="4"/>
  <c r="BW37" i="4"/>
  <c r="BZ37" i="4"/>
  <c r="CB37" i="4"/>
  <c r="CD37" i="4"/>
  <c r="CF37" i="4"/>
  <c r="CH37" i="4"/>
  <c r="CJ37" i="4"/>
  <c r="AY13" i="4"/>
  <c r="BX38" i="4"/>
  <c r="BW38" i="4"/>
  <c r="BZ38" i="4"/>
  <c r="CB38" i="4"/>
  <c r="CD38" i="4"/>
  <c r="CF38" i="4"/>
  <c r="CH38" i="4"/>
  <c r="CJ38" i="4"/>
  <c r="AY34" i="4"/>
  <c r="BX39" i="4"/>
  <c r="BW39" i="4"/>
  <c r="BZ39" i="4"/>
  <c r="CB39" i="4"/>
  <c r="CD39" i="4"/>
  <c r="CF39" i="4"/>
  <c r="CH39" i="4"/>
  <c r="CJ39" i="4"/>
  <c r="AY42" i="4"/>
  <c r="BX40" i="4"/>
  <c r="BW40" i="4"/>
  <c r="BZ40" i="4"/>
  <c r="CB40" i="4"/>
  <c r="CD40" i="4"/>
  <c r="CF40" i="4"/>
  <c r="CH40" i="4"/>
  <c r="CJ40" i="4"/>
  <c r="AY23" i="4"/>
  <c r="BX41" i="4"/>
  <c r="BW41" i="4"/>
  <c r="BZ41" i="4"/>
  <c r="CB41" i="4"/>
  <c r="CD41" i="4"/>
  <c r="CF41" i="4"/>
  <c r="CH41" i="4"/>
  <c r="CJ41" i="4"/>
  <c r="AY35" i="4"/>
  <c r="BW42" i="4"/>
  <c r="BZ42" i="4"/>
  <c r="CB42" i="4"/>
  <c r="CD42" i="4"/>
  <c r="CF42" i="4"/>
  <c r="CH42" i="4"/>
  <c r="CJ42" i="4"/>
  <c r="AY26" i="4"/>
  <c r="BX43" i="4"/>
  <c r="BW43" i="4"/>
  <c r="BZ43" i="4"/>
  <c r="CB43" i="4"/>
  <c r="CD43" i="4"/>
  <c r="CF43" i="4"/>
  <c r="CH43" i="4"/>
  <c r="CJ43" i="4"/>
  <c r="AY33" i="4"/>
  <c r="BX44" i="4"/>
  <c r="BW44" i="4"/>
  <c r="BZ44" i="4"/>
  <c r="CB44" i="4"/>
  <c r="CD44" i="4"/>
  <c r="CF44" i="4"/>
  <c r="CH44" i="4"/>
  <c r="CJ44" i="4"/>
  <c r="AY55" i="4"/>
  <c r="BX45" i="4"/>
  <c r="BW45" i="4"/>
  <c r="BZ45" i="4"/>
  <c r="CB45" i="4"/>
  <c r="CD45" i="4"/>
  <c r="CF45" i="4"/>
  <c r="CH45" i="4"/>
  <c r="CJ45" i="4"/>
  <c r="AY27" i="4"/>
  <c r="BX46" i="4"/>
  <c r="BW46" i="4"/>
  <c r="BZ46" i="4"/>
  <c r="CB46" i="4"/>
  <c r="CD46" i="4"/>
  <c r="CF46" i="4"/>
  <c r="CH46" i="4"/>
  <c r="CJ46" i="4"/>
  <c r="AY28" i="4"/>
  <c r="BX47" i="4"/>
  <c r="BW47" i="4"/>
  <c r="BZ47" i="4"/>
  <c r="CB47" i="4"/>
  <c r="CD47" i="4"/>
  <c r="CF47" i="4"/>
  <c r="CH47" i="4"/>
  <c r="CJ47" i="4"/>
  <c r="AY43" i="4"/>
  <c r="BX48" i="4"/>
  <c r="BW48" i="4"/>
  <c r="BZ48" i="4"/>
  <c r="CB48" i="4"/>
  <c r="CD48" i="4"/>
  <c r="CF48" i="4"/>
  <c r="CH48" i="4"/>
  <c r="CJ48" i="4"/>
  <c r="AY12" i="4"/>
  <c r="BX49" i="4"/>
  <c r="BW49" i="4"/>
  <c r="BZ49" i="4"/>
  <c r="CB49" i="4"/>
  <c r="CD49" i="4"/>
  <c r="CF49" i="4"/>
  <c r="CH49" i="4"/>
  <c r="CJ49" i="4"/>
  <c r="AY39" i="4"/>
  <c r="BX50" i="4"/>
  <c r="BW50" i="4"/>
  <c r="BZ50" i="4"/>
  <c r="CB50" i="4"/>
  <c r="CD50" i="4"/>
  <c r="CF50" i="4"/>
  <c r="CH50" i="4"/>
  <c r="CJ50" i="4"/>
  <c r="AY62" i="4"/>
  <c r="BX51" i="4"/>
  <c r="BW51" i="4"/>
  <c r="BZ51" i="4"/>
  <c r="CB51" i="4"/>
  <c r="CD51" i="4"/>
  <c r="CF51" i="4"/>
  <c r="CH51" i="4"/>
  <c r="CJ51" i="4"/>
  <c r="AY16" i="4"/>
  <c r="BX52" i="4"/>
  <c r="BW52" i="4"/>
  <c r="BZ52" i="4"/>
  <c r="CB52" i="4"/>
  <c r="CD52" i="4"/>
  <c r="CF52" i="4"/>
  <c r="CH52" i="4"/>
  <c r="CJ52" i="4"/>
  <c r="AY67" i="4"/>
  <c r="BX53" i="4"/>
  <c r="BW53" i="4"/>
  <c r="BZ53" i="4"/>
  <c r="CB53" i="4"/>
  <c r="CD53" i="4"/>
  <c r="CF53" i="4"/>
  <c r="CH53" i="4"/>
  <c r="CJ53" i="4"/>
  <c r="AY17" i="4"/>
  <c r="BX54" i="4"/>
  <c r="BW54" i="4"/>
  <c r="BZ54" i="4"/>
  <c r="CB54" i="4"/>
  <c r="CD54" i="4"/>
  <c r="CF54" i="4"/>
  <c r="CH54" i="4"/>
  <c r="CJ54" i="4"/>
  <c r="AY19" i="4"/>
  <c r="BX55" i="4"/>
  <c r="BW55" i="4"/>
  <c r="BZ55" i="4"/>
  <c r="CB55" i="4"/>
  <c r="CD55" i="4"/>
  <c r="CF55" i="4"/>
  <c r="CH55" i="4"/>
  <c r="CJ55" i="4"/>
  <c r="AY48" i="4"/>
  <c r="BX56" i="4"/>
  <c r="BW56" i="4"/>
  <c r="BZ56" i="4"/>
  <c r="CB56" i="4"/>
  <c r="CD56" i="4"/>
  <c r="CF56" i="4"/>
  <c r="CH56" i="4"/>
  <c r="CJ56" i="4"/>
  <c r="AY15" i="4"/>
  <c r="BX57" i="4"/>
  <c r="BW57" i="4"/>
  <c r="BZ57" i="4"/>
  <c r="CB57" i="4"/>
  <c r="CD57" i="4"/>
  <c r="CF57" i="4"/>
  <c r="CH57" i="4"/>
  <c r="CJ57" i="4"/>
  <c r="AY68" i="4"/>
  <c r="BX58" i="4"/>
  <c r="BW58" i="4"/>
  <c r="BZ58" i="4"/>
  <c r="CB58" i="4"/>
  <c r="CD58" i="4"/>
  <c r="CF58" i="4"/>
  <c r="CH58" i="4"/>
  <c r="CJ58" i="4"/>
  <c r="AY49" i="4"/>
  <c r="BX59" i="4"/>
  <c r="BW59" i="4"/>
  <c r="BZ59" i="4"/>
  <c r="CB59" i="4"/>
  <c r="CD59" i="4"/>
  <c r="CF59" i="4"/>
  <c r="CH59" i="4"/>
  <c r="CJ59" i="4"/>
  <c r="AY50" i="4"/>
  <c r="BX60" i="4"/>
  <c r="BW60" i="4"/>
  <c r="BZ60" i="4"/>
  <c r="CB60" i="4"/>
  <c r="CD60" i="4"/>
  <c r="CF60" i="4"/>
  <c r="CH60" i="4"/>
  <c r="CJ60" i="4"/>
  <c r="AY59" i="4"/>
  <c r="BX61" i="4"/>
  <c r="BW61" i="4"/>
  <c r="BZ61" i="4"/>
  <c r="CB61" i="4"/>
  <c r="CD61" i="4"/>
  <c r="CF61" i="4"/>
  <c r="CH61" i="4"/>
  <c r="CJ61" i="4"/>
  <c r="AY25" i="4"/>
  <c r="BX62" i="4"/>
  <c r="BW62" i="4"/>
  <c r="BZ62" i="4"/>
  <c r="CB62" i="4"/>
  <c r="CD62" i="4"/>
  <c r="CF62" i="4"/>
  <c r="CH62" i="4"/>
  <c r="CJ62" i="4"/>
  <c r="AY37" i="4"/>
  <c r="BX63" i="4"/>
  <c r="BW63" i="4"/>
  <c r="BZ63" i="4"/>
  <c r="CB63" i="4"/>
  <c r="CD63" i="4"/>
  <c r="CF63" i="4"/>
  <c r="CH63" i="4"/>
  <c r="CJ63" i="4"/>
  <c r="AY69" i="4"/>
  <c r="BX64" i="4"/>
  <c r="BW64" i="4"/>
  <c r="BZ64" i="4"/>
  <c r="CB64" i="4"/>
  <c r="CD64" i="4"/>
  <c r="CF64" i="4"/>
  <c r="CH64" i="4"/>
  <c r="CJ64" i="4"/>
  <c r="AY70" i="4"/>
  <c r="BX65" i="4"/>
  <c r="BW65" i="4"/>
  <c r="BZ65" i="4"/>
  <c r="CB65" i="4"/>
  <c r="CD65" i="4"/>
  <c r="CF65" i="4"/>
  <c r="CH65" i="4"/>
  <c r="CJ65" i="4"/>
  <c r="AY29" i="4"/>
  <c r="BX66" i="4"/>
  <c r="BW66" i="4"/>
  <c r="BZ66" i="4"/>
  <c r="CB66" i="4"/>
  <c r="CD66" i="4"/>
  <c r="CF66" i="4"/>
  <c r="CH66" i="4"/>
  <c r="CJ66" i="4"/>
  <c r="AY46" i="4"/>
  <c r="BX67" i="4"/>
  <c r="BW67" i="4"/>
  <c r="BZ67" i="4"/>
  <c r="CB67" i="4"/>
  <c r="CD67" i="4"/>
  <c r="CF67" i="4"/>
  <c r="CH67" i="4"/>
  <c r="CJ67" i="4"/>
  <c r="AY65" i="4"/>
  <c r="BX68" i="4"/>
  <c r="BW68" i="4"/>
  <c r="BZ68" i="4"/>
  <c r="CB68" i="4"/>
  <c r="CD68" i="4"/>
  <c r="CF68" i="4"/>
  <c r="CH68" i="4"/>
  <c r="CJ68" i="4"/>
  <c r="AY63" i="4"/>
  <c r="BX69" i="4"/>
  <c r="BW69" i="4"/>
  <c r="BZ69" i="4"/>
  <c r="CB69" i="4"/>
  <c r="CD69" i="4"/>
  <c r="CF69" i="4"/>
  <c r="CH69" i="4"/>
  <c r="CJ69" i="4"/>
  <c r="CL10" i="4"/>
  <c r="CK10" i="4"/>
  <c r="CL11" i="4"/>
  <c r="CK11" i="4"/>
  <c r="CL12" i="4"/>
  <c r="CK12" i="4"/>
  <c r="CL13" i="4"/>
  <c r="CK13" i="4"/>
  <c r="CL14" i="4"/>
  <c r="CK14" i="4"/>
  <c r="CL15" i="4"/>
  <c r="CK15" i="4"/>
  <c r="CL16" i="4"/>
  <c r="CK16" i="4"/>
  <c r="CL17" i="4"/>
  <c r="CK17" i="4"/>
  <c r="CL18" i="4"/>
  <c r="CK18" i="4"/>
  <c r="CL19" i="4"/>
  <c r="CK19" i="4"/>
  <c r="CL20" i="4"/>
  <c r="CK20" i="4"/>
  <c r="CL21" i="4"/>
  <c r="CK21" i="4"/>
  <c r="CL22" i="4"/>
  <c r="CK22" i="4"/>
  <c r="CL23" i="4"/>
  <c r="CK23" i="4"/>
  <c r="CL24" i="4"/>
  <c r="CK24" i="4"/>
  <c r="CL25" i="4"/>
  <c r="CK25" i="4"/>
  <c r="CL26" i="4"/>
  <c r="CK26" i="4"/>
  <c r="CL27" i="4"/>
  <c r="CK27" i="4"/>
  <c r="CL28" i="4"/>
  <c r="CK28" i="4"/>
  <c r="CL29" i="4"/>
  <c r="CK29" i="4"/>
  <c r="CL30" i="4"/>
  <c r="CK30" i="4"/>
  <c r="CL31" i="4"/>
  <c r="CK31" i="4"/>
  <c r="CL32" i="4"/>
  <c r="CK32" i="4"/>
  <c r="CL33" i="4"/>
  <c r="CK33" i="4"/>
  <c r="CL34" i="4"/>
  <c r="CK34" i="4"/>
  <c r="CL35" i="4"/>
  <c r="CK35" i="4"/>
  <c r="CL36" i="4"/>
  <c r="CK36" i="4"/>
  <c r="CL37" i="4"/>
  <c r="CK37" i="4"/>
  <c r="CL38" i="4"/>
  <c r="CK38" i="4"/>
  <c r="CL39" i="4"/>
  <c r="CK39" i="4"/>
  <c r="CL40" i="4"/>
  <c r="CK40" i="4"/>
  <c r="CL41" i="4"/>
  <c r="CK41" i="4"/>
  <c r="CL42" i="4"/>
  <c r="CK42" i="4"/>
  <c r="CL43" i="4"/>
  <c r="CK43" i="4"/>
  <c r="CL44" i="4"/>
  <c r="CK44" i="4"/>
  <c r="CL45" i="4"/>
  <c r="CK45" i="4"/>
  <c r="CL46" i="4"/>
  <c r="CK46" i="4"/>
  <c r="CL47" i="4"/>
  <c r="CK47" i="4"/>
  <c r="CL48" i="4"/>
  <c r="CK48" i="4"/>
  <c r="CL49" i="4"/>
  <c r="CK49" i="4"/>
  <c r="CN10" i="4"/>
  <c r="CL50" i="4"/>
  <c r="CK50" i="4"/>
  <c r="CL51" i="4"/>
  <c r="CK51" i="4"/>
  <c r="CL52" i="4"/>
  <c r="CK52" i="4"/>
  <c r="CL53" i="4"/>
  <c r="CK53" i="4"/>
  <c r="CL54" i="4"/>
  <c r="CK54" i="4"/>
  <c r="CL55" i="4"/>
  <c r="CK55" i="4"/>
  <c r="CL56" i="4"/>
  <c r="CK56" i="4"/>
  <c r="CL57" i="4"/>
  <c r="CK57" i="4"/>
  <c r="CL58" i="4"/>
  <c r="CK58" i="4"/>
  <c r="CL59" i="4"/>
  <c r="CK59" i="4"/>
  <c r="CL60" i="4"/>
  <c r="CK60" i="4"/>
  <c r="CL61" i="4"/>
  <c r="CK61" i="4"/>
  <c r="CL62" i="4"/>
  <c r="CK62" i="4"/>
  <c r="CL63" i="4"/>
  <c r="CK63" i="4"/>
  <c r="CL64" i="4"/>
  <c r="CK64" i="4"/>
  <c r="CL65" i="4"/>
  <c r="CK65" i="4"/>
  <c r="CL66" i="4"/>
  <c r="CK66" i="4"/>
  <c r="CL67" i="4"/>
  <c r="CK67" i="4"/>
  <c r="CL68" i="4"/>
  <c r="CK68" i="4"/>
  <c r="CL69" i="4"/>
  <c r="CK69" i="4"/>
  <c r="CO10" i="4"/>
  <c r="CM10" i="4"/>
  <c r="CQ10" i="4"/>
  <c r="CN11" i="4"/>
  <c r="CO11" i="4"/>
  <c r="CM11" i="4"/>
  <c r="CQ11" i="4"/>
  <c r="CN12" i="4"/>
  <c r="CO12" i="4"/>
  <c r="CM12" i="4"/>
  <c r="CQ12" i="4"/>
  <c r="CN13" i="4"/>
  <c r="CO13" i="4"/>
  <c r="CM13" i="4"/>
  <c r="CQ13" i="4"/>
  <c r="CN14" i="4"/>
  <c r="CO14" i="4"/>
  <c r="CM14" i="4"/>
  <c r="CQ14" i="4"/>
  <c r="CN15" i="4"/>
  <c r="CO15" i="4"/>
  <c r="CM15" i="4"/>
  <c r="CQ15" i="4"/>
  <c r="CN16" i="4"/>
  <c r="CO16" i="4"/>
  <c r="CM16" i="4"/>
  <c r="CQ16" i="4"/>
  <c r="CN17" i="4"/>
  <c r="CO17" i="4"/>
  <c r="CM17" i="4"/>
  <c r="CQ17" i="4"/>
  <c r="CN18" i="4"/>
  <c r="CO18" i="4"/>
  <c r="CM18" i="4"/>
  <c r="CQ18" i="4"/>
  <c r="CN19" i="4"/>
  <c r="CO19" i="4"/>
  <c r="CM19" i="4"/>
  <c r="CQ19" i="4"/>
  <c r="CN20" i="4"/>
  <c r="CO20" i="4"/>
  <c r="CM20" i="4"/>
  <c r="CQ20" i="4"/>
  <c r="CN21" i="4"/>
  <c r="CO21" i="4"/>
  <c r="CM21" i="4"/>
  <c r="CQ21" i="4"/>
  <c r="CN22" i="4"/>
  <c r="CO22" i="4"/>
  <c r="CM22" i="4"/>
  <c r="CQ22" i="4"/>
  <c r="CN23" i="4"/>
  <c r="CO23" i="4"/>
  <c r="CM23" i="4"/>
  <c r="CQ23" i="4"/>
  <c r="CN24" i="4"/>
  <c r="CO24" i="4"/>
  <c r="CM24" i="4"/>
  <c r="CQ24" i="4"/>
  <c r="CN25" i="4"/>
  <c r="CO25" i="4"/>
  <c r="CM25" i="4"/>
  <c r="CQ25" i="4"/>
  <c r="CN26" i="4"/>
  <c r="CO26" i="4"/>
  <c r="CM26" i="4"/>
  <c r="CQ26" i="4"/>
  <c r="CN27" i="4"/>
  <c r="CO27" i="4"/>
  <c r="CM27" i="4"/>
  <c r="CQ27" i="4"/>
  <c r="CN28" i="4"/>
  <c r="CO28" i="4"/>
  <c r="CM28" i="4"/>
  <c r="CQ28" i="4"/>
  <c r="CN29" i="4"/>
  <c r="CO29" i="4"/>
  <c r="CM29" i="4"/>
  <c r="CQ29" i="4"/>
  <c r="CN30" i="4"/>
  <c r="CO30" i="4"/>
  <c r="CM30" i="4"/>
  <c r="CQ30" i="4"/>
  <c r="CN31" i="4"/>
  <c r="CO31" i="4"/>
  <c r="CM31" i="4"/>
  <c r="CQ31" i="4"/>
  <c r="CN32" i="4"/>
  <c r="CO32" i="4"/>
  <c r="CM32" i="4"/>
  <c r="CQ32" i="4"/>
  <c r="CN33" i="4"/>
  <c r="CO33" i="4"/>
  <c r="CM33" i="4"/>
  <c r="CQ33" i="4"/>
  <c r="CN34" i="4"/>
  <c r="CO34" i="4"/>
  <c r="CM34" i="4"/>
  <c r="CQ34" i="4"/>
  <c r="CN35" i="4"/>
  <c r="CO35" i="4"/>
  <c r="CM35" i="4"/>
  <c r="CQ35" i="4"/>
  <c r="CN36" i="4"/>
  <c r="CO36" i="4"/>
  <c r="CM36" i="4"/>
  <c r="CQ36" i="4"/>
  <c r="CN37" i="4"/>
  <c r="CO37" i="4"/>
  <c r="CM37" i="4"/>
  <c r="CQ37" i="4"/>
  <c r="CN38" i="4"/>
  <c r="CO38" i="4"/>
  <c r="CM38" i="4"/>
  <c r="CQ38" i="4"/>
  <c r="CN39" i="4"/>
  <c r="CO39" i="4"/>
  <c r="CM39" i="4"/>
  <c r="CQ39" i="4"/>
  <c r="CN40" i="4"/>
  <c r="CO40" i="4"/>
  <c r="CM40" i="4"/>
  <c r="CQ40" i="4"/>
  <c r="CN41" i="4"/>
  <c r="CO41" i="4"/>
  <c r="CM41" i="4"/>
  <c r="CQ41" i="4"/>
  <c r="CN42" i="4"/>
  <c r="CO42" i="4"/>
  <c r="CM42" i="4"/>
  <c r="CQ42" i="4"/>
  <c r="CN43" i="4"/>
  <c r="CO43" i="4"/>
  <c r="CM43" i="4"/>
  <c r="CQ43" i="4"/>
  <c r="CN44" i="4"/>
  <c r="CO44" i="4"/>
  <c r="CM44" i="4"/>
  <c r="CQ44" i="4"/>
  <c r="CN45" i="4"/>
  <c r="CO45" i="4"/>
  <c r="CM45" i="4"/>
  <c r="CQ45" i="4"/>
  <c r="CN46" i="4"/>
  <c r="CO46" i="4"/>
  <c r="CM46" i="4"/>
  <c r="CQ46" i="4"/>
  <c r="CN47" i="4"/>
  <c r="CO47" i="4"/>
  <c r="CM47" i="4"/>
  <c r="CQ47" i="4"/>
  <c r="CN48" i="4"/>
  <c r="CO48" i="4"/>
  <c r="CM48" i="4"/>
  <c r="CQ48" i="4"/>
  <c r="CN49" i="4"/>
  <c r="CO49" i="4"/>
  <c r="CM49" i="4"/>
  <c r="CQ49" i="4"/>
  <c r="CT10" i="4"/>
  <c r="CN50" i="4"/>
  <c r="CO50" i="4"/>
  <c r="CM50" i="4"/>
  <c r="CQ50" i="4"/>
  <c r="CN51" i="4"/>
  <c r="CO51" i="4"/>
  <c r="CM51" i="4"/>
  <c r="CQ51" i="4"/>
  <c r="CN52" i="4"/>
  <c r="CO52" i="4"/>
  <c r="CM52" i="4"/>
  <c r="CQ52" i="4"/>
  <c r="CN53" i="4"/>
  <c r="CO53" i="4"/>
  <c r="CM53" i="4"/>
  <c r="CQ53" i="4"/>
  <c r="CN54" i="4"/>
  <c r="CO54" i="4"/>
  <c r="CM54" i="4"/>
  <c r="CQ54" i="4"/>
  <c r="CN55" i="4"/>
  <c r="CO55" i="4"/>
  <c r="CM55" i="4"/>
  <c r="CQ55" i="4"/>
  <c r="CN56" i="4"/>
  <c r="CO56" i="4"/>
  <c r="CM56" i="4"/>
  <c r="CQ56" i="4"/>
  <c r="CN57" i="4"/>
  <c r="CO57" i="4"/>
  <c r="CM57" i="4"/>
  <c r="CQ57" i="4"/>
  <c r="CN58" i="4"/>
  <c r="CO58" i="4"/>
  <c r="CM58" i="4"/>
  <c r="CQ58" i="4"/>
  <c r="CN59" i="4"/>
  <c r="CO59" i="4"/>
  <c r="CM59" i="4"/>
  <c r="CQ59" i="4"/>
  <c r="CN60" i="4"/>
  <c r="CO60" i="4"/>
  <c r="CM60" i="4"/>
  <c r="CQ60" i="4"/>
  <c r="CN61" i="4"/>
  <c r="CO61" i="4"/>
  <c r="CM61" i="4"/>
  <c r="CQ61" i="4"/>
  <c r="CN62" i="4"/>
  <c r="CO62" i="4"/>
  <c r="CM62" i="4"/>
  <c r="CQ62" i="4"/>
  <c r="CN63" i="4"/>
  <c r="CO63" i="4"/>
  <c r="CM63" i="4"/>
  <c r="CQ63" i="4"/>
  <c r="CN64" i="4"/>
  <c r="CO64" i="4"/>
  <c r="CM64" i="4"/>
  <c r="CQ64" i="4"/>
  <c r="CN65" i="4"/>
  <c r="CO65" i="4"/>
  <c r="CM65" i="4"/>
  <c r="CQ65" i="4"/>
  <c r="CN66" i="4"/>
  <c r="CO66" i="4"/>
  <c r="CM66" i="4"/>
  <c r="CQ66" i="4"/>
  <c r="CN67" i="4"/>
  <c r="CO67" i="4"/>
  <c r="CM67" i="4"/>
  <c r="CQ67" i="4"/>
  <c r="CN68" i="4"/>
  <c r="CO68" i="4"/>
  <c r="CM68" i="4"/>
  <c r="CQ68" i="4"/>
  <c r="CN69" i="4"/>
  <c r="CO69" i="4"/>
  <c r="CM69" i="4"/>
  <c r="CQ69" i="4"/>
  <c r="CU10" i="4"/>
  <c r="CS10" i="4"/>
  <c r="CR10" i="4"/>
  <c r="CT11" i="4"/>
  <c r="CU11" i="4"/>
  <c r="CS11" i="4"/>
  <c r="CR11" i="4"/>
  <c r="CT12" i="4"/>
  <c r="CU12" i="4"/>
  <c r="CS12" i="4"/>
  <c r="CR12" i="4"/>
  <c r="CT13" i="4"/>
  <c r="CU13" i="4"/>
  <c r="CS13" i="4"/>
  <c r="CR13" i="4"/>
  <c r="CT14" i="4"/>
  <c r="CU14" i="4"/>
  <c r="CS14" i="4"/>
  <c r="CR14" i="4"/>
  <c r="CT15" i="4"/>
  <c r="CU15" i="4"/>
  <c r="CS15" i="4"/>
  <c r="CR15" i="4"/>
  <c r="CT16" i="4"/>
  <c r="CU16" i="4"/>
  <c r="CS16" i="4"/>
  <c r="CR16" i="4"/>
  <c r="CT17" i="4"/>
  <c r="CU17" i="4"/>
  <c r="CS17" i="4"/>
  <c r="CR17" i="4"/>
  <c r="CT18" i="4"/>
  <c r="CU18" i="4"/>
  <c r="CS18" i="4"/>
  <c r="CR18" i="4"/>
  <c r="CT19" i="4"/>
  <c r="CU19" i="4"/>
  <c r="CS19" i="4"/>
  <c r="CR19" i="4"/>
  <c r="CT20" i="4"/>
  <c r="CU20" i="4"/>
  <c r="CS20" i="4"/>
  <c r="CR20" i="4"/>
  <c r="CT21" i="4"/>
  <c r="CU21" i="4"/>
  <c r="CS21" i="4"/>
  <c r="CR21" i="4"/>
  <c r="CT22" i="4"/>
  <c r="CU22" i="4"/>
  <c r="CS22" i="4"/>
  <c r="CR22" i="4"/>
  <c r="CT23" i="4"/>
  <c r="CU23" i="4"/>
  <c r="CS23" i="4"/>
  <c r="CR23" i="4"/>
  <c r="CT24" i="4"/>
  <c r="CU24" i="4"/>
  <c r="CS24" i="4"/>
  <c r="CR24" i="4"/>
  <c r="CT25" i="4"/>
  <c r="CU25" i="4"/>
  <c r="CS25" i="4"/>
  <c r="CR25" i="4"/>
  <c r="CT26" i="4"/>
  <c r="CU26" i="4"/>
  <c r="CS26" i="4"/>
  <c r="CR26" i="4"/>
  <c r="CT27" i="4"/>
  <c r="CU27" i="4"/>
  <c r="CS27" i="4"/>
  <c r="CR27" i="4"/>
  <c r="CT28" i="4"/>
  <c r="CU28" i="4"/>
  <c r="CS28" i="4"/>
  <c r="CR28" i="4"/>
  <c r="CT29" i="4"/>
  <c r="CU29" i="4"/>
  <c r="CS29" i="4"/>
  <c r="CR29" i="4"/>
  <c r="CT30" i="4"/>
  <c r="CU30" i="4"/>
  <c r="CS30" i="4"/>
  <c r="CR30" i="4"/>
  <c r="CT31" i="4"/>
  <c r="CU31" i="4"/>
  <c r="CS31" i="4"/>
  <c r="CR31" i="4"/>
  <c r="CT32" i="4"/>
  <c r="CU32" i="4"/>
  <c r="CS32" i="4"/>
  <c r="CR32" i="4"/>
  <c r="CT33" i="4"/>
  <c r="CU33" i="4"/>
  <c r="CS33" i="4"/>
  <c r="CR33" i="4"/>
  <c r="CT34" i="4"/>
  <c r="CU34" i="4"/>
  <c r="CS34" i="4"/>
  <c r="CR34" i="4"/>
  <c r="CT35" i="4"/>
  <c r="CU35" i="4"/>
  <c r="CS35" i="4"/>
  <c r="CR35" i="4"/>
  <c r="CT36" i="4"/>
  <c r="CU36" i="4"/>
  <c r="CS36" i="4"/>
  <c r="CR36" i="4"/>
  <c r="CT37" i="4"/>
  <c r="CU37" i="4"/>
  <c r="CS37" i="4"/>
  <c r="CR37" i="4"/>
  <c r="CT38" i="4"/>
  <c r="CU38" i="4"/>
  <c r="CS38" i="4"/>
  <c r="CR38" i="4"/>
  <c r="CT39" i="4"/>
  <c r="CU39" i="4"/>
  <c r="CS39" i="4"/>
  <c r="CR39" i="4"/>
  <c r="CT40" i="4"/>
  <c r="CU40" i="4"/>
  <c r="CS40" i="4"/>
  <c r="CR40" i="4"/>
  <c r="CT41" i="4"/>
  <c r="CU41" i="4"/>
  <c r="CS41" i="4"/>
  <c r="CR41" i="4"/>
  <c r="CT42" i="4"/>
  <c r="CU42" i="4"/>
  <c r="CS42" i="4"/>
  <c r="CR42" i="4"/>
  <c r="CT43" i="4"/>
  <c r="CU43" i="4"/>
  <c r="CS43" i="4"/>
  <c r="CR43" i="4"/>
  <c r="CT44" i="4"/>
  <c r="CU44" i="4"/>
  <c r="CS44" i="4"/>
  <c r="CR44" i="4"/>
  <c r="CT45" i="4"/>
  <c r="CU45" i="4"/>
  <c r="CS45" i="4"/>
  <c r="CR45" i="4"/>
  <c r="CT46" i="4"/>
  <c r="CU46" i="4"/>
  <c r="CS46" i="4"/>
  <c r="CR46" i="4"/>
  <c r="CT47" i="4"/>
  <c r="CU47" i="4"/>
  <c r="CS47" i="4"/>
  <c r="CR47" i="4"/>
  <c r="CT48" i="4"/>
  <c r="CU48" i="4"/>
  <c r="CS48" i="4"/>
  <c r="CR48" i="4"/>
  <c r="CT49" i="4"/>
  <c r="CU49" i="4"/>
  <c r="CS49" i="4"/>
  <c r="CR49" i="4"/>
  <c r="CT50" i="4"/>
  <c r="CU50" i="4"/>
  <c r="CS50" i="4"/>
  <c r="CR50" i="4"/>
  <c r="CT51" i="4"/>
  <c r="CU51" i="4"/>
  <c r="CS51" i="4"/>
  <c r="CR51" i="4"/>
  <c r="CT52" i="4"/>
  <c r="CU52" i="4"/>
  <c r="CS52" i="4"/>
  <c r="CR52" i="4"/>
  <c r="CT53" i="4"/>
  <c r="CU53" i="4"/>
  <c r="CS53" i="4"/>
  <c r="CR53" i="4"/>
  <c r="CT54" i="4"/>
  <c r="CU54" i="4"/>
  <c r="CS54" i="4"/>
  <c r="CR54" i="4"/>
  <c r="CT55" i="4"/>
  <c r="CU55" i="4"/>
  <c r="CS55" i="4"/>
  <c r="CR55" i="4"/>
  <c r="CT56" i="4"/>
  <c r="CU56" i="4"/>
  <c r="CS56" i="4"/>
  <c r="CR56" i="4"/>
  <c r="CT57" i="4"/>
  <c r="CU57" i="4"/>
  <c r="CS57" i="4"/>
  <c r="CR57" i="4"/>
  <c r="CT58" i="4"/>
  <c r="CU58" i="4"/>
  <c r="CS58" i="4"/>
  <c r="CR58" i="4"/>
  <c r="CT59" i="4"/>
  <c r="CU59" i="4"/>
  <c r="CS59" i="4"/>
  <c r="CR59" i="4"/>
  <c r="CT60" i="4"/>
  <c r="CU60" i="4"/>
  <c r="CS60" i="4"/>
  <c r="CR60" i="4"/>
  <c r="CT61" i="4"/>
  <c r="CU61" i="4"/>
  <c r="CS61" i="4"/>
  <c r="CR61" i="4"/>
  <c r="CT62" i="4"/>
  <c r="CU62" i="4"/>
  <c r="CS62" i="4"/>
  <c r="CR62" i="4"/>
  <c r="CT63" i="4"/>
  <c r="CU63" i="4"/>
  <c r="CS63" i="4"/>
  <c r="CR63" i="4"/>
  <c r="CT64" i="4"/>
  <c r="CU64" i="4"/>
  <c r="CS64" i="4"/>
  <c r="CR64" i="4"/>
  <c r="CT65" i="4"/>
  <c r="CU65" i="4"/>
  <c r="CS65" i="4"/>
  <c r="CR65" i="4"/>
  <c r="CT66" i="4"/>
  <c r="CU66" i="4"/>
  <c r="CS66" i="4"/>
  <c r="CR66" i="4"/>
  <c r="CT67" i="4"/>
  <c r="CU67" i="4"/>
  <c r="CS67" i="4"/>
  <c r="CR67" i="4"/>
  <c r="CT68" i="4"/>
  <c r="CU68" i="4"/>
  <c r="CS68" i="4"/>
  <c r="CR68" i="4"/>
  <c r="CT69" i="4"/>
  <c r="CU69" i="4"/>
  <c r="CS69" i="4"/>
  <c r="CR69" i="4"/>
  <c r="DK52" i="4"/>
  <c r="DJ52" i="4"/>
  <c r="Q50" i="11"/>
  <c r="DK16" i="4"/>
  <c r="DJ16" i="4"/>
  <c r="Q14" i="11"/>
  <c r="DK65" i="4"/>
  <c r="DJ65" i="4"/>
  <c r="Q63" i="11"/>
  <c r="DK10" i="4"/>
  <c r="DJ10" i="4"/>
  <c r="Q8" i="11"/>
  <c r="DK29" i="4"/>
  <c r="DJ29" i="4"/>
  <c r="Q27" i="11"/>
  <c r="DK37" i="4"/>
  <c r="DJ37" i="4"/>
  <c r="Q35" i="11"/>
  <c r="DK69" i="4"/>
  <c r="DJ69" i="4"/>
  <c r="Q67" i="11"/>
  <c r="DK11" i="4"/>
  <c r="DJ11" i="4"/>
  <c r="Q9" i="11"/>
  <c r="DK67" i="4"/>
  <c r="DJ67" i="4"/>
  <c r="Q65" i="11"/>
  <c r="DK66" i="4"/>
  <c r="DJ66" i="4"/>
  <c r="Q64" i="11"/>
  <c r="DK64" i="4"/>
  <c r="DJ64" i="4"/>
  <c r="Q62" i="11"/>
  <c r="DK35" i="4"/>
  <c r="DJ35" i="4"/>
  <c r="Q33" i="11"/>
  <c r="DK60" i="4"/>
  <c r="DJ60" i="4"/>
  <c r="Q58" i="11"/>
  <c r="DK68" i="4"/>
  <c r="DJ68" i="4"/>
  <c r="Q66" i="11"/>
  <c r="DK55" i="4"/>
  <c r="DJ55" i="4"/>
  <c r="Q53" i="11"/>
  <c r="DK27" i="4"/>
  <c r="DJ27" i="4"/>
  <c r="Q25" i="11"/>
  <c r="DK36" i="4"/>
  <c r="DJ36" i="4"/>
  <c r="Q34" i="11"/>
  <c r="DK48" i="4"/>
  <c r="DJ48" i="4"/>
  <c r="Q46" i="11"/>
  <c r="DK53" i="4"/>
  <c r="DJ53" i="4"/>
  <c r="Q51" i="11"/>
  <c r="DK30" i="4"/>
  <c r="DJ30" i="4"/>
  <c r="Q28" i="11"/>
  <c r="DK15" i="4"/>
  <c r="DJ15" i="4"/>
  <c r="Q13" i="11"/>
  <c r="DK57" i="4"/>
  <c r="DJ57" i="4"/>
  <c r="Q55" i="11"/>
  <c r="DK18" i="4"/>
  <c r="DJ18" i="4"/>
  <c r="Q16" i="11"/>
  <c r="DK45" i="4"/>
  <c r="DJ45" i="4"/>
  <c r="Q43" i="11"/>
  <c r="DK44" i="4"/>
  <c r="DJ44" i="4"/>
  <c r="Q42" i="11"/>
  <c r="DK51" i="4"/>
  <c r="DJ51" i="4"/>
  <c r="Q49" i="11"/>
  <c r="DK12" i="4"/>
  <c r="DJ12" i="4"/>
  <c r="Q10" i="11"/>
  <c r="DK47" i="4"/>
  <c r="DJ47" i="4"/>
  <c r="Q45" i="11"/>
  <c r="DK20" i="4"/>
  <c r="DJ20" i="4"/>
  <c r="Q18" i="11"/>
  <c r="DK40" i="4"/>
  <c r="DJ40" i="4"/>
  <c r="Q38" i="11"/>
  <c r="DK63" i="4"/>
  <c r="DJ63" i="4"/>
  <c r="Q61" i="11"/>
  <c r="DK13" i="4"/>
  <c r="DJ13" i="4"/>
  <c r="Q11" i="11"/>
  <c r="DK61" i="4"/>
  <c r="DJ61" i="4"/>
  <c r="Q59" i="11"/>
  <c r="DK28" i="4"/>
  <c r="DJ28" i="4"/>
  <c r="Q26" i="11"/>
  <c r="DK22" i="4"/>
  <c r="DJ22" i="4"/>
  <c r="Q20" i="11"/>
  <c r="DK33" i="4"/>
  <c r="DJ33" i="4"/>
  <c r="Q31" i="11"/>
  <c r="DK49" i="4"/>
  <c r="DJ49" i="4"/>
  <c r="Q47" i="11"/>
  <c r="DK17" i="4"/>
  <c r="DJ17" i="4"/>
  <c r="Q15" i="11"/>
  <c r="DK39" i="4"/>
  <c r="DJ39" i="4"/>
  <c r="Q37" i="11"/>
  <c r="DK56" i="4"/>
  <c r="DJ56" i="4"/>
  <c r="Q54" i="11"/>
  <c r="DK14" i="4"/>
  <c r="DJ14" i="4"/>
  <c r="Q12" i="11"/>
  <c r="DK41" i="4"/>
  <c r="DJ41" i="4"/>
  <c r="Q39" i="11"/>
  <c r="DK26" i="4"/>
  <c r="DJ26" i="4"/>
  <c r="Q24" i="11"/>
  <c r="DK59" i="4"/>
  <c r="DJ59" i="4"/>
  <c r="Q57" i="11"/>
  <c r="DK58" i="4"/>
  <c r="DJ58" i="4"/>
  <c r="Q56" i="11"/>
  <c r="DK24" i="4"/>
  <c r="DJ24" i="4"/>
  <c r="Q22" i="11"/>
  <c r="DK32" i="4"/>
  <c r="DJ32" i="4"/>
  <c r="Q30" i="11"/>
  <c r="DK31" i="4"/>
  <c r="DJ31" i="4"/>
  <c r="Q29" i="11"/>
  <c r="DK46" i="4"/>
  <c r="DJ46" i="4"/>
  <c r="Q44" i="11"/>
  <c r="DK23" i="4"/>
  <c r="DJ23" i="4"/>
  <c r="Q21" i="11"/>
  <c r="DK43" i="4"/>
  <c r="DJ43" i="4"/>
  <c r="Q41" i="11"/>
  <c r="DK19" i="4"/>
  <c r="DJ19" i="4"/>
  <c r="Q17" i="11"/>
  <c r="DK34" i="4"/>
  <c r="DJ34" i="4"/>
  <c r="Q32" i="11"/>
  <c r="DK42" i="4"/>
  <c r="DJ42" i="4"/>
  <c r="Q40" i="11"/>
  <c r="DK50" i="4"/>
  <c r="DJ50" i="4"/>
  <c r="Q48" i="11"/>
  <c r="DK62" i="4"/>
  <c r="DJ62" i="4"/>
  <c r="Q60" i="11"/>
  <c r="DK54" i="4"/>
  <c r="DJ54" i="4"/>
  <c r="Q52" i="11"/>
  <c r="DK25" i="4"/>
  <c r="DJ25" i="4"/>
  <c r="Q23" i="11"/>
  <c r="DK21" i="4"/>
  <c r="DJ21" i="4"/>
  <c r="Q19" i="11"/>
  <c r="DK38" i="4"/>
  <c r="DJ38" i="4"/>
  <c r="Q36" i="11"/>
  <c r="BM98" i="4"/>
  <c r="BN98" i="4"/>
  <c r="BM99" i="4"/>
  <c r="BN99" i="4"/>
  <c r="BM100" i="4"/>
  <c r="BN100" i="4"/>
  <c r="BM101" i="4"/>
  <c r="BN101" i="4"/>
  <c r="BM102" i="4"/>
  <c r="BN102" i="4"/>
  <c r="BM103" i="4"/>
  <c r="BN103" i="4"/>
  <c r="BM104" i="4"/>
  <c r="BN104" i="4"/>
  <c r="BM105" i="4"/>
  <c r="BN105" i="4"/>
  <c r="BM106" i="4"/>
  <c r="BN106" i="4"/>
  <c r="BM107" i="4"/>
  <c r="BN107" i="4"/>
  <c r="BM108" i="4"/>
  <c r="BN108" i="4"/>
  <c r="BM109" i="4"/>
  <c r="BN109" i="4"/>
  <c r="BM110" i="4"/>
  <c r="BN110" i="4"/>
  <c r="BM111" i="4"/>
  <c r="BN111" i="4"/>
  <c r="BM112" i="4"/>
  <c r="BN112" i="4"/>
  <c r="BM113" i="4"/>
  <c r="BN113" i="4"/>
  <c r="BM114" i="4"/>
  <c r="BN114" i="4"/>
  <c r="BM115" i="4"/>
  <c r="BN115" i="4"/>
  <c r="BM116" i="4"/>
  <c r="BN116" i="4"/>
  <c r="BQ110" i="4"/>
  <c r="BP110" i="4"/>
  <c r="BO110" i="4"/>
  <c r="L46" i="11"/>
  <c r="BQ111" i="4"/>
  <c r="BP111" i="4"/>
  <c r="BO111" i="4"/>
  <c r="L47" i="11"/>
  <c r="BM117" i="4"/>
  <c r="BM118" i="4"/>
  <c r="BN118" i="4"/>
  <c r="BM119" i="4"/>
  <c r="BN119" i="4"/>
  <c r="BM120" i="4"/>
  <c r="BN120" i="4"/>
  <c r="BM121" i="4"/>
  <c r="BN121" i="4"/>
  <c r="BM122" i="4"/>
  <c r="BN122" i="4"/>
  <c r="BM123" i="4"/>
  <c r="BN123" i="4"/>
  <c r="BM124" i="4"/>
  <c r="BN124" i="4"/>
  <c r="BM125" i="4"/>
  <c r="BN125" i="4"/>
  <c r="BM126" i="4"/>
  <c r="BN126" i="4"/>
  <c r="BM127" i="4"/>
  <c r="BN127" i="4"/>
  <c r="BM128" i="4"/>
  <c r="BN128" i="4"/>
  <c r="BM129" i="4"/>
  <c r="BN129" i="4"/>
  <c r="BM130" i="4"/>
  <c r="BN130" i="4"/>
  <c r="BM131" i="4"/>
  <c r="BN131" i="4"/>
  <c r="BM132" i="4"/>
  <c r="BN132" i="4"/>
  <c r="BM133" i="4"/>
  <c r="BN133" i="4"/>
  <c r="BM134" i="4"/>
  <c r="BN134" i="4"/>
  <c r="BM135" i="4"/>
  <c r="BN135" i="4"/>
  <c r="BM136" i="4"/>
  <c r="BN136" i="4"/>
  <c r="BM137" i="4"/>
  <c r="BN137" i="4"/>
  <c r="BQ124" i="4"/>
  <c r="BP124" i="4"/>
  <c r="BO124" i="4"/>
  <c r="L64" i="11"/>
  <c r="BQ104" i="4"/>
  <c r="BP104" i="4"/>
  <c r="BO104" i="4"/>
  <c r="L40" i="11"/>
  <c r="BQ121" i="4"/>
  <c r="BP121" i="4"/>
  <c r="BO121" i="4"/>
  <c r="L61" i="11"/>
  <c r="BQ107" i="4"/>
  <c r="BP107" i="4"/>
  <c r="BO107" i="4"/>
  <c r="L43" i="11"/>
  <c r="BQ115" i="4"/>
  <c r="BP115" i="4"/>
  <c r="BO115" i="4"/>
  <c r="L51" i="11"/>
  <c r="BQ132" i="4"/>
  <c r="BP132" i="4"/>
  <c r="BO132" i="4"/>
  <c r="L72" i="11"/>
  <c r="BQ101" i="4"/>
  <c r="BP101" i="4"/>
  <c r="BO101" i="4"/>
  <c r="L37" i="11"/>
  <c r="BQ103" i="4"/>
  <c r="BP103" i="4"/>
  <c r="BO103" i="4"/>
  <c r="L39" i="11"/>
  <c r="BQ102" i="4"/>
  <c r="BP102" i="4"/>
  <c r="BO102" i="4"/>
  <c r="L38" i="11"/>
  <c r="BQ114" i="4"/>
  <c r="BP114" i="4"/>
  <c r="BO114" i="4"/>
  <c r="L50" i="11"/>
  <c r="BQ100" i="4"/>
  <c r="BP100" i="4"/>
  <c r="BO100" i="4"/>
  <c r="L36" i="11"/>
  <c r="BQ133" i="4"/>
  <c r="BP133" i="4"/>
  <c r="BO133" i="4"/>
  <c r="L73" i="11"/>
  <c r="BQ127" i="4"/>
  <c r="BP127" i="4"/>
  <c r="BO127" i="4"/>
  <c r="L67" i="11"/>
  <c r="BQ128" i="4"/>
  <c r="BP128" i="4"/>
  <c r="BO128" i="4"/>
  <c r="L68" i="11"/>
  <c r="BQ125" i="4"/>
  <c r="BP125" i="4"/>
  <c r="BO125" i="4"/>
  <c r="L65" i="11"/>
  <c r="BQ108" i="4"/>
  <c r="BP108" i="4"/>
  <c r="BO108" i="4"/>
  <c r="L44" i="11"/>
  <c r="BQ113" i="4"/>
  <c r="BP113" i="4"/>
  <c r="BO113" i="4"/>
  <c r="L49" i="11"/>
  <c r="BQ99" i="4"/>
  <c r="BP99" i="4"/>
  <c r="BO99" i="4"/>
  <c r="L35" i="11"/>
  <c r="CO72" i="4"/>
  <c r="CN72" i="4"/>
  <c r="CM72" i="4"/>
  <c r="CL72" i="4"/>
  <c r="CK72" i="4"/>
  <c r="CJ72" i="4"/>
  <c r="CI72" i="4"/>
  <c r="CH72" i="4"/>
  <c r="BQ98" i="4"/>
  <c r="BP98" i="4"/>
  <c r="BO98" i="4"/>
  <c r="CG98" i="4"/>
  <c r="CG72" i="4"/>
  <c r="CR96" i="4"/>
  <c r="CQ96" i="4"/>
  <c r="L31" i="11"/>
  <c r="L34" i="11"/>
  <c r="BQ122" i="4"/>
  <c r="BP122" i="4"/>
  <c r="BO122" i="4"/>
  <c r="L62" i="11"/>
  <c r="BQ137" i="4"/>
  <c r="BP137" i="4"/>
  <c r="BO137" i="4"/>
  <c r="L77" i="11"/>
  <c r="BQ130" i="4"/>
  <c r="BP130" i="4"/>
  <c r="BO130" i="4"/>
  <c r="L70" i="11"/>
  <c r="BQ135" i="4"/>
  <c r="BP135" i="4"/>
  <c r="BO135" i="4"/>
  <c r="L75" i="11"/>
  <c r="BQ109" i="4"/>
  <c r="BP109" i="4"/>
  <c r="BO109" i="4"/>
  <c r="L45" i="11"/>
  <c r="BQ105" i="4"/>
  <c r="BP105" i="4"/>
  <c r="BO105" i="4"/>
  <c r="L41" i="11"/>
  <c r="BQ112" i="4"/>
  <c r="BP112" i="4"/>
  <c r="BO112" i="4"/>
  <c r="L48" i="11"/>
  <c r="CO73" i="4"/>
  <c r="CN73" i="4"/>
  <c r="CM73" i="4"/>
  <c r="CL73" i="4"/>
  <c r="CK73" i="4"/>
  <c r="CJ73" i="4"/>
  <c r="CI73" i="4"/>
  <c r="CH73" i="4"/>
  <c r="BQ119" i="4"/>
  <c r="BP119" i="4"/>
  <c r="BO119" i="4"/>
  <c r="CG119" i="4"/>
  <c r="CG73" i="4"/>
  <c r="CR117" i="4"/>
  <c r="CQ117" i="4"/>
  <c r="L56" i="11"/>
  <c r="L59" i="11"/>
  <c r="BQ123" i="4"/>
  <c r="BP123" i="4"/>
  <c r="BO123" i="4"/>
  <c r="L63" i="11"/>
  <c r="BQ129" i="4"/>
  <c r="BP129" i="4"/>
  <c r="BO129" i="4"/>
  <c r="L69" i="11"/>
  <c r="BQ136" i="4"/>
  <c r="BP136" i="4"/>
  <c r="BO136" i="4"/>
  <c r="L76" i="11"/>
  <c r="BO118" i="4"/>
  <c r="L58" i="11"/>
  <c r="BQ131" i="4"/>
  <c r="BP131" i="4"/>
  <c r="BO131" i="4"/>
  <c r="L71" i="11"/>
  <c r="BQ134" i="4"/>
  <c r="BP134" i="4"/>
  <c r="BO134" i="4"/>
  <c r="L74" i="11"/>
  <c r="BQ126" i="4"/>
  <c r="BP126" i="4"/>
  <c r="BO126" i="4"/>
  <c r="L66" i="11"/>
  <c r="BQ116" i="4"/>
  <c r="BP116" i="4"/>
  <c r="BO116" i="4"/>
  <c r="L52" i="11"/>
  <c r="BQ120" i="4"/>
  <c r="BP120" i="4"/>
  <c r="BO120" i="4"/>
  <c r="L60" i="11"/>
  <c r="BQ106" i="4"/>
  <c r="BP106" i="4"/>
  <c r="BO106" i="4"/>
  <c r="L42" i="11"/>
  <c r="DW19" i="4"/>
  <c r="DV19" i="4"/>
  <c r="T17" i="11"/>
  <c r="CY19" i="4"/>
  <c r="CX19" i="4"/>
  <c r="P17" i="11"/>
  <c r="CW19" i="4"/>
  <c r="CV19" i="4"/>
  <c r="O17" i="11"/>
  <c r="DW14" i="4"/>
  <c r="DV14" i="4"/>
  <c r="CX14" i="4"/>
  <c r="P12" i="11"/>
  <c r="CW14" i="4"/>
  <c r="CV14" i="4"/>
  <c r="O12" i="11"/>
  <c r="T12" i="11"/>
  <c r="DW43" i="4"/>
  <c r="DV43" i="4"/>
  <c r="CW43" i="4"/>
  <c r="CV43" i="4"/>
  <c r="O41" i="11"/>
  <c r="T41" i="11"/>
  <c r="DB43" i="4"/>
  <c r="DA43" i="4"/>
  <c r="CZ43" i="4"/>
  <c r="CY43" i="4"/>
  <c r="CX43" i="4"/>
  <c r="P41" i="11"/>
  <c r="DW64" i="4"/>
  <c r="DV64" i="4"/>
  <c r="DD64" i="4"/>
  <c r="DC64" i="4"/>
  <c r="DB64" i="4"/>
  <c r="DA64" i="4"/>
  <c r="CZ64" i="4"/>
  <c r="CY64" i="4"/>
  <c r="CX64" i="4"/>
  <c r="P62" i="11"/>
  <c r="CW64" i="4"/>
  <c r="CV64" i="4"/>
  <c r="O62" i="11"/>
  <c r="T62" i="11"/>
  <c r="DW59" i="4"/>
  <c r="DV59" i="4"/>
  <c r="CW59" i="4"/>
  <c r="CV59" i="4"/>
  <c r="O57" i="11"/>
  <c r="DC59" i="4"/>
  <c r="DB59" i="4"/>
  <c r="DA59" i="4"/>
  <c r="CZ59" i="4"/>
  <c r="CY59" i="4"/>
  <c r="CX59" i="4"/>
  <c r="P57" i="11"/>
  <c r="T57" i="11"/>
  <c r="DW57" i="4"/>
  <c r="DV57" i="4"/>
  <c r="CW57" i="4"/>
  <c r="CV57" i="4"/>
  <c r="O55" i="11"/>
  <c r="T55" i="11"/>
  <c r="DC57" i="4"/>
  <c r="DB57" i="4"/>
  <c r="DA57" i="4"/>
  <c r="CZ57" i="4"/>
  <c r="CY57" i="4"/>
  <c r="CX57" i="4"/>
  <c r="P55" i="11"/>
  <c r="DW47" i="4"/>
  <c r="DV47" i="4"/>
  <c r="T45" i="11"/>
  <c r="CW47" i="4"/>
  <c r="CV47" i="4"/>
  <c r="O45" i="11"/>
  <c r="DB47" i="4"/>
  <c r="DA47" i="4"/>
  <c r="CZ47" i="4"/>
  <c r="CY47" i="4"/>
  <c r="CX47" i="4"/>
  <c r="P45" i="11"/>
  <c r="DW37" i="4"/>
  <c r="DV37" i="4"/>
  <c r="T35" i="11"/>
  <c r="DA37" i="4"/>
  <c r="CZ37" i="4"/>
  <c r="CY37" i="4"/>
  <c r="CX37" i="4"/>
  <c r="P35" i="11"/>
  <c r="CW37" i="4"/>
  <c r="CV37" i="4"/>
  <c r="O35" i="11"/>
  <c r="DW30" i="4"/>
  <c r="DV30" i="4"/>
  <c r="T28" i="11"/>
  <c r="CW30" i="4"/>
  <c r="CV30" i="4"/>
  <c r="O28" i="11"/>
  <c r="CZ30" i="4"/>
  <c r="CY30" i="4"/>
  <c r="CX30" i="4"/>
  <c r="P28" i="11"/>
  <c r="DW16" i="4"/>
  <c r="DV16" i="4"/>
  <c r="CW16" i="4"/>
  <c r="CV16" i="4"/>
  <c r="O14" i="11"/>
  <c r="T14" i="11"/>
  <c r="CX16" i="4"/>
  <c r="P14" i="11"/>
  <c r="DW20" i="4"/>
  <c r="DV20" i="4"/>
  <c r="CW20" i="4"/>
  <c r="CV20" i="4"/>
  <c r="O18" i="11"/>
  <c r="T18" i="11"/>
  <c r="CY20" i="4"/>
  <c r="CX20" i="4"/>
  <c r="P18" i="11"/>
  <c r="DW46" i="4"/>
  <c r="DV46" i="4"/>
  <c r="T44" i="11"/>
  <c r="CW46" i="4"/>
  <c r="CV46" i="4"/>
  <c r="O44" i="11"/>
  <c r="DB46" i="4"/>
  <c r="DA46" i="4"/>
  <c r="CZ46" i="4"/>
  <c r="CY46" i="4"/>
  <c r="CX46" i="4"/>
  <c r="P44" i="11"/>
  <c r="DW28" i="4"/>
  <c r="DV28" i="4"/>
  <c r="CW28" i="4"/>
  <c r="CV28" i="4"/>
  <c r="O26" i="11"/>
  <c r="T26" i="11"/>
  <c r="CZ28" i="4"/>
  <c r="CY28" i="4"/>
  <c r="CX28" i="4"/>
  <c r="P26" i="11"/>
  <c r="DW18" i="4"/>
  <c r="DV18" i="4"/>
  <c r="CY18" i="4"/>
  <c r="CX18" i="4"/>
  <c r="P16" i="11"/>
  <c r="CW18" i="4"/>
  <c r="CV18" i="4"/>
  <c r="O16" i="11"/>
  <c r="T16" i="11"/>
  <c r="DW13" i="4"/>
  <c r="DV13" i="4"/>
  <c r="T11" i="11"/>
  <c r="CX13" i="4"/>
  <c r="P11" i="11"/>
  <c r="CW13" i="4"/>
  <c r="CV13" i="4"/>
  <c r="O11" i="11"/>
  <c r="DW41" i="4"/>
  <c r="DV41" i="4"/>
  <c r="CW41" i="4"/>
  <c r="CV41" i="4"/>
  <c r="O39" i="11"/>
  <c r="DA41" i="4"/>
  <c r="CZ41" i="4"/>
  <c r="CY41" i="4"/>
  <c r="CX41" i="4"/>
  <c r="P39" i="11"/>
  <c r="T39" i="11"/>
  <c r="DW27" i="4"/>
  <c r="DV27" i="4"/>
  <c r="CW27" i="4"/>
  <c r="CV27" i="4"/>
  <c r="O25" i="11"/>
  <c r="CY27" i="4"/>
  <c r="CX27" i="4"/>
  <c r="P25" i="11"/>
  <c r="T25" i="11"/>
  <c r="DW44" i="4"/>
  <c r="DV44" i="4"/>
  <c r="DB44" i="4"/>
  <c r="DA44" i="4"/>
  <c r="CZ44" i="4"/>
  <c r="CY44" i="4"/>
  <c r="CX44" i="4"/>
  <c r="P42" i="11"/>
  <c r="CW44" i="4"/>
  <c r="CV44" i="4"/>
  <c r="O42" i="11"/>
  <c r="T42" i="11"/>
  <c r="DW24" i="4"/>
  <c r="DV24" i="4"/>
  <c r="CY24" i="4"/>
  <c r="CX24" i="4"/>
  <c r="P22" i="11"/>
  <c r="CW24" i="4"/>
  <c r="CV24" i="4"/>
  <c r="O22" i="11"/>
  <c r="T22" i="11"/>
  <c r="DW11" i="4"/>
  <c r="DV11" i="4"/>
  <c r="T9" i="11"/>
  <c r="CX11" i="4"/>
  <c r="P9" i="11"/>
  <c r="CW11" i="4"/>
  <c r="CV11" i="4"/>
  <c r="O9" i="11"/>
  <c r="DW68" i="4"/>
  <c r="DV68" i="4"/>
  <c r="O66" i="11"/>
  <c r="T66" i="11"/>
  <c r="P66" i="11"/>
  <c r="DW34" i="4"/>
  <c r="DV34" i="4"/>
  <c r="DA34" i="4"/>
  <c r="CZ34" i="4"/>
  <c r="CY34" i="4"/>
  <c r="CX34" i="4"/>
  <c r="P32" i="11"/>
  <c r="T32" i="11"/>
  <c r="CW34" i="4"/>
  <c r="CV34" i="4"/>
  <c r="O32" i="11"/>
  <c r="DW32" i="4"/>
  <c r="DV32" i="4"/>
  <c r="T30" i="11"/>
  <c r="CW32" i="4"/>
  <c r="CV32" i="4"/>
  <c r="O30" i="11"/>
  <c r="CZ32" i="4"/>
  <c r="CY32" i="4"/>
  <c r="CX32" i="4"/>
  <c r="P30" i="11"/>
  <c r="DW54" i="4"/>
  <c r="DV54" i="4"/>
  <c r="T52" i="11"/>
  <c r="DC54" i="4"/>
  <c r="DB54" i="4"/>
  <c r="DA54" i="4"/>
  <c r="CZ54" i="4"/>
  <c r="CY54" i="4"/>
  <c r="CX54" i="4"/>
  <c r="P52" i="11"/>
  <c r="CW54" i="4"/>
  <c r="CV54" i="4"/>
  <c r="O52" i="11"/>
  <c r="DW49" i="4"/>
  <c r="DV49" i="4"/>
  <c r="CW49" i="4"/>
  <c r="CV49" i="4"/>
  <c r="O47" i="11"/>
  <c r="DB49" i="4"/>
  <c r="DA49" i="4"/>
  <c r="CZ49" i="4"/>
  <c r="CY49" i="4"/>
  <c r="CX49" i="4"/>
  <c r="P47" i="11"/>
  <c r="T47" i="11"/>
  <c r="DW55" i="4"/>
  <c r="DV55" i="4"/>
  <c r="CW55" i="4"/>
  <c r="CV55" i="4"/>
  <c r="O53" i="11"/>
  <c r="T53" i="11"/>
  <c r="DC55" i="4"/>
  <c r="DB55" i="4"/>
  <c r="DA55" i="4"/>
  <c r="CZ55" i="4"/>
  <c r="CY55" i="4"/>
  <c r="CX55" i="4"/>
  <c r="P53" i="11"/>
  <c r="DW35" i="4"/>
  <c r="DV35" i="4"/>
  <c r="CW35" i="4"/>
  <c r="CV35" i="4"/>
  <c r="O33" i="11"/>
  <c r="DA35" i="4"/>
  <c r="CZ35" i="4"/>
  <c r="CY35" i="4"/>
  <c r="CX35" i="4"/>
  <c r="P33" i="11"/>
  <c r="T33" i="11"/>
  <c r="DW39" i="4"/>
  <c r="DV39" i="4"/>
  <c r="T37" i="11"/>
  <c r="CW39" i="4"/>
  <c r="CV39" i="4"/>
  <c r="O37" i="11"/>
  <c r="DA39" i="4"/>
  <c r="CZ39" i="4"/>
  <c r="CY39" i="4"/>
  <c r="CX39" i="4"/>
  <c r="P37" i="11"/>
  <c r="DW50" i="4"/>
  <c r="DV50" i="4"/>
  <c r="T48" i="11"/>
  <c r="DB50" i="4"/>
  <c r="DA50" i="4"/>
  <c r="CZ50" i="4"/>
  <c r="CY50" i="4"/>
  <c r="CX50" i="4"/>
  <c r="P48" i="11"/>
  <c r="CW50" i="4"/>
  <c r="CV50" i="4"/>
  <c r="O48" i="11"/>
  <c r="DW38" i="4"/>
  <c r="DV38" i="4"/>
  <c r="T36" i="11"/>
  <c r="DA38" i="4"/>
  <c r="CZ38" i="4"/>
  <c r="CY38" i="4"/>
  <c r="CX38" i="4"/>
  <c r="P36" i="11"/>
  <c r="CW38" i="4"/>
  <c r="CV38" i="4"/>
  <c r="O36" i="11"/>
  <c r="DW66" i="4"/>
  <c r="DV66" i="4"/>
  <c r="DD66" i="4"/>
  <c r="DC66" i="4"/>
  <c r="DB66" i="4"/>
  <c r="DA66" i="4"/>
  <c r="CZ66" i="4"/>
  <c r="CY66" i="4"/>
  <c r="CX66" i="4"/>
  <c r="P64" i="11"/>
  <c r="CW66" i="4"/>
  <c r="CV66" i="4"/>
  <c r="O64" i="11"/>
  <c r="T64" i="11"/>
  <c r="DW61" i="4"/>
  <c r="DV61" i="4"/>
  <c r="DC61" i="4"/>
  <c r="DB61" i="4"/>
  <c r="DA61" i="4"/>
  <c r="CZ61" i="4"/>
  <c r="CY61" i="4"/>
  <c r="CX61" i="4"/>
  <c r="P59" i="11"/>
  <c r="CW61" i="4"/>
  <c r="CV61" i="4"/>
  <c r="O59" i="11"/>
  <c r="T59" i="11"/>
  <c r="DW48" i="4"/>
  <c r="DV48" i="4"/>
  <c r="CW48" i="4"/>
  <c r="CV48" i="4"/>
  <c r="O46" i="11"/>
  <c r="DB48" i="4"/>
  <c r="DA48" i="4"/>
  <c r="CZ48" i="4"/>
  <c r="CY48" i="4"/>
  <c r="CX48" i="4"/>
  <c r="P46" i="11"/>
  <c r="T46" i="11"/>
  <c r="DW31" i="4"/>
  <c r="DV31" i="4"/>
  <c r="T29" i="11"/>
  <c r="CZ31" i="4"/>
  <c r="CY31" i="4"/>
  <c r="CX31" i="4"/>
  <c r="P29" i="11"/>
  <c r="CW31" i="4"/>
  <c r="CV31" i="4"/>
  <c r="O29" i="11"/>
  <c r="DW56" i="4"/>
  <c r="DV56" i="4"/>
  <c r="T54" i="11"/>
  <c r="CW56" i="4"/>
  <c r="CV56" i="4"/>
  <c r="O54" i="11"/>
  <c r="DC56" i="4"/>
  <c r="DB56" i="4"/>
  <c r="DA56" i="4"/>
  <c r="CZ56" i="4"/>
  <c r="CY56" i="4"/>
  <c r="CX56" i="4"/>
  <c r="P54" i="11"/>
  <c r="DW17" i="4"/>
  <c r="DV17" i="4"/>
  <c r="CW17" i="4"/>
  <c r="CV17" i="4"/>
  <c r="O15" i="11"/>
  <c r="T15" i="11"/>
  <c r="CX17" i="4"/>
  <c r="P15" i="11"/>
  <c r="DW63" i="4"/>
  <c r="DV63" i="4"/>
  <c r="CW63" i="4"/>
  <c r="CV63" i="4"/>
  <c r="O61" i="11"/>
  <c r="T61" i="11"/>
  <c r="DD63" i="4"/>
  <c r="DC63" i="4"/>
  <c r="DB63" i="4"/>
  <c r="DA63" i="4"/>
  <c r="CZ63" i="4"/>
  <c r="CY63" i="4"/>
  <c r="CX63" i="4"/>
  <c r="P61" i="11"/>
  <c r="DW40" i="4"/>
  <c r="DV40" i="4"/>
  <c r="CW40" i="4"/>
  <c r="CV40" i="4"/>
  <c r="O38" i="11"/>
  <c r="DA40" i="4"/>
  <c r="CZ40" i="4"/>
  <c r="CY40" i="4"/>
  <c r="CX40" i="4"/>
  <c r="P38" i="11"/>
  <c r="T38" i="11"/>
  <c r="DW26" i="4"/>
  <c r="DV26" i="4"/>
  <c r="CY26" i="4"/>
  <c r="CX26" i="4"/>
  <c r="P24" i="11"/>
  <c r="CW26" i="4"/>
  <c r="CV26" i="4"/>
  <c r="O24" i="11"/>
  <c r="T24" i="11"/>
  <c r="DW69" i="4"/>
  <c r="DV69" i="4"/>
  <c r="T67" i="11"/>
  <c r="P67" i="11"/>
  <c r="O67" i="11"/>
  <c r="DW25" i="4"/>
  <c r="DV25" i="4"/>
  <c r="CW25" i="4"/>
  <c r="CV25" i="4"/>
  <c r="O23" i="11"/>
  <c r="CZ25" i="4"/>
  <c r="CY25" i="4"/>
  <c r="CX25" i="4"/>
  <c r="P23" i="11"/>
  <c r="T23" i="11"/>
  <c r="DW23" i="4"/>
  <c r="DV23" i="4"/>
  <c r="CW23" i="4"/>
  <c r="CV23" i="4"/>
  <c r="O21" i="11"/>
  <c r="CY23" i="4"/>
  <c r="CX23" i="4"/>
  <c r="P21" i="11"/>
  <c r="T21" i="11"/>
  <c r="DW36" i="4"/>
  <c r="DV36" i="4"/>
  <c r="DA36" i="4"/>
  <c r="CZ36" i="4"/>
  <c r="CY36" i="4"/>
  <c r="CX36" i="4"/>
  <c r="P34" i="11"/>
  <c r="CW36" i="4"/>
  <c r="CV36" i="4"/>
  <c r="O34" i="11"/>
  <c r="T34" i="11"/>
  <c r="DW10" i="4"/>
  <c r="DV10" i="4"/>
  <c r="CX10" i="4"/>
  <c r="P8" i="11"/>
  <c r="T8" i="11"/>
  <c r="CW10" i="4"/>
  <c r="CV10" i="4"/>
  <c r="O8" i="11"/>
  <c r="DW33" i="4"/>
  <c r="DV33" i="4"/>
  <c r="CW33" i="4"/>
  <c r="CV33" i="4"/>
  <c r="O31" i="11"/>
  <c r="T31" i="11"/>
  <c r="CZ33" i="4"/>
  <c r="CY33" i="4"/>
  <c r="CX33" i="4"/>
  <c r="P31" i="11"/>
  <c r="DW51" i="4"/>
  <c r="DV51" i="4"/>
  <c r="T49" i="11"/>
  <c r="CW51" i="4"/>
  <c r="CV51" i="4"/>
  <c r="O49" i="11"/>
  <c r="DD51" i="4"/>
  <c r="DC51" i="4"/>
  <c r="DB51" i="4"/>
  <c r="DA51" i="4"/>
  <c r="CZ51" i="4"/>
  <c r="CY51" i="4"/>
  <c r="CX51" i="4"/>
  <c r="P49" i="11"/>
  <c r="DW58" i="4"/>
  <c r="DV58" i="4"/>
  <c r="CW58" i="4"/>
  <c r="CV58" i="4"/>
  <c r="O56" i="11"/>
  <c r="DC58" i="4"/>
  <c r="DB58" i="4"/>
  <c r="DA58" i="4"/>
  <c r="CZ58" i="4"/>
  <c r="CY58" i="4"/>
  <c r="CX58" i="4"/>
  <c r="P56" i="11"/>
  <c r="T56" i="11"/>
  <c r="DW21" i="4"/>
  <c r="DV21" i="4"/>
  <c r="T19" i="11"/>
  <c r="CZ21" i="4"/>
  <c r="CY21" i="4"/>
  <c r="CX21" i="4"/>
  <c r="P19" i="11"/>
  <c r="CW21" i="4"/>
  <c r="CV21" i="4"/>
  <c r="O19" i="11"/>
  <c r="DW22" i="4"/>
  <c r="DV22" i="4"/>
  <c r="T20" i="11"/>
  <c r="CY22" i="4"/>
  <c r="CX22" i="4"/>
  <c r="P20" i="11"/>
  <c r="CW22" i="4"/>
  <c r="CV22" i="4"/>
  <c r="O20" i="11"/>
  <c r="DW60" i="4"/>
  <c r="DV60" i="4"/>
  <c r="T58" i="11"/>
  <c r="CW60" i="4"/>
  <c r="CV60" i="4"/>
  <c r="O58" i="11"/>
  <c r="DC60" i="4"/>
  <c r="DB60" i="4"/>
  <c r="DA60" i="4"/>
  <c r="CZ60" i="4"/>
  <c r="CY60" i="4"/>
  <c r="CX60" i="4"/>
  <c r="P58" i="11"/>
  <c r="DW15" i="4"/>
  <c r="DV15" i="4"/>
  <c r="T13" i="11"/>
  <c r="CW15" i="4"/>
  <c r="CV15" i="4"/>
  <c r="O13" i="11"/>
  <c r="CX15" i="4"/>
  <c r="P13" i="11"/>
  <c r="DW42" i="4"/>
  <c r="DV42" i="4"/>
  <c r="DB42" i="4"/>
  <c r="DA42" i="4"/>
  <c r="CZ42" i="4"/>
  <c r="CY42" i="4"/>
  <c r="CX42" i="4"/>
  <c r="P40" i="11"/>
  <c r="T40" i="11"/>
  <c r="CW42" i="4"/>
  <c r="CV42" i="4"/>
  <c r="O40" i="11"/>
  <c r="DW52" i="4"/>
  <c r="DV52" i="4"/>
  <c r="CW52" i="4"/>
  <c r="CV52" i="4"/>
  <c r="O50" i="11"/>
  <c r="T50" i="11"/>
  <c r="DD52" i="4"/>
  <c r="DC52" i="4"/>
  <c r="DB52" i="4"/>
  <c r="DA52" i="4"/>
  <c r="CZ52" i="4"/>
  <c r="CY52" i="4"/>
  <c r="CX52" i="4"/>
  <c r="P50" i="11"/>
  <c r="DW29" i="4"/>
  <c r="DV29" i="4"/>
  <c r="CZ29" i="4"/>
  <c r="CY29" i="4"/>
  <c r="CX29" i="4"/>
  <c r="P27" i="11"/>
  <c r="CW29" i="4"/>
  <c r="CV29" i="4"/>
  <c r="O27" i="11"/>
  <c r="T27" i="11"/>
  <c r="DW62" i="4"/>
  <c r="DV62" i="4"/>
  <c r="T60" i="11"/>
  <c r="CW62" i="4"/>
  <c r="CV62" i="4"/>
  <c r="O60" i="11"/>
  <c r="DD62" i="4"/>
  <c r="DC62" i="4"/>
  <c r="DB62" i="4"/>
  <c r="DA62" i="4"/>
  <c r="CZ62" i="4"/>
  <c r="CY62" i="4"/>
  <c r="CX62" i="4"/>
  <c r="P60" i="11"/>
  <c r="DW53" i="4"/>
  <c r="DV53" i="4"/>
  <c r="T51" i="11"/>
  <c r="DD53" i="4"/>
  <c r="DC53" i="4"/>
  <c r="DB53" i="4"/>
  <c r="DA53" i="4"/>
  <c r="CZ53" i="4"/>
  <c r="CY53" i="4"/>
  <c r="CX53" i="4"/>
  <c r="P51" i="11"/>
  <c r="CW53" i="4"/>
  <c r="CV53" i="4"/>
  <c r="O51" i="11"/>
  <c r="DW45" i="4"/>
  <c r="DV45" i="4"/>
  <c r="T43" i="11"/>
  <c r="DE45" i="4"/>
  <c r="DD45" i="4"/>
  <c r="DC45" i="4"/>
  <c r="DB45" i="4"/>
  <c r="DA45" i="4"/>
  <c r="CZ45" i="4"/>
  <c r="CY45" i="4"/>
  <c r="CX45" i="4"/>
  <c r="P43" i="11"/>
  <c r="CW45" i="4"/>
  <c r="CV45" i="4"/>
  <c r="O43" i="11"/>
  <c r="DW12" i="4"/>
  <c r="DV12" i="4"/>
  <c r="T10" i="11"/>
  <c r="CX12" i="4"/>
  <c r="P10" i="11"/>
  <c r="CW12" i="4"/>
  <c r="CV12" i="4"/>
  <c r="O10" i="11"/>
  <c r="DW67" i="4"/>
  <c r="DV67" i="4"/>
  <c r="T65" i="11"/>
  <c r="O65" i="11"/>
  <c r="P65" i="11"/>
  <c r="DW65" i="4"/>
  <c r="DV65" i="4"/>
  <c r="CW65" i="4"/>
  <c r="CV65" i="4"/>
  <c r="O63" i="11"/>
  <c r="DD65" i="4"/>
  <c r="DC65" i="4"/>
  <c r="DB65" i="4"/>
  <c r="DA65" i="4"/>
  <c r="CZ65" i="4"/>
  <c r="CY65" i="4"/>
  <c r="CX65" i="4"/>
  <c r="P63" i="11"/>
  <c r="T63" i="11"/>
  <c r="CM112" i="6"/>
  <c r="K112" i="6"/>
  <c r="L112" i="6"/>
  <c r="E67" i="6"/>
  <c r="K82" i="6"/>
  <c r="L82" i="6"/>
  <c r="E25" i="6"/>
  <c r="CM97" i="6"/>
  <c r="CN97" i="6"/>
  <c r="AI46" i="6"/>
  <c r="ET81" i="6"/>
  <c r="EP81" i="6"/>
  <c r="EO81" i="6"/>
  <c r="EQ81" i="6"/>
  <c r="ER81" i="6"/>
  <c r="ES81" i="6"/>
  <c r="EU81" i="6"/>
  <c r="EV81" i="6"/>
  <c r="EQ82" i="6"/>
  <c r="ER82" i="6"/>
  <c r="BD25" i="6"/>
  <c r="W123" i="4"/>
  <c r="V123" i="4"/>
  <c r="X123" i="4"/>
  <c r="O123" i="4"/>
  <c r="Q123" i="4"/>
  <c r="S123" i="4"/>
  <c r="T123" i="4"/>
  <c r="AY123" i="4"/>
  <c r="M123" i="4"/>
  <c r="E15" i="14"/>
  <c r="F15" i="14"/>
  <c r="E15" i="13"/>
  <c r="F15" i="13"/>
  <c r="K17" i="13"/>
  <c r="K17" i="14"/>
  <c r="I18" i="14"/>
  <c r="I18" i="13"/>
  <c r="B7" i="13"/>
  <c r="B7" i="14"/>
  <c r="D144" i="4"/>
  <c r="C144" i="4"/>
  <c r="F144" i="4"/>
  <c r="E144" i="4"/>
  <c r="L10" i="13"/>
  <c r="A21" i="13"/>
  <c r="Y147" i="4"/>
  <c r="Z147" i="4"/>
  <c r="AA147" i="4"/>
  <c r="P10" i="14"/>
  <c r="FG16" i="9"/>
  <c r="FG17" i="9"/>
  <c r="FF17" i="9"/>
  <c r="FE17" i="9"/>
  <c r="FC17" i="9"/>
  <c r="AH17" i="9"/>
  <c r="FJ17" i="9"/>
  <c r="FI17" i="9"/>
  <c r="FH17" i="9"/>
  <c r="FD17" i="9"/>
  <c r="AI17" i="9"/>
  <c r="FJ19" i="9"/>
  <c r="FI19" i="9"/>
  <c r="FH19" i="9"/>
  <c r="FD19" i="9"/>
  <c r="AI19" i="9"/>
  <c r="FJ21" i="9"/>
  <c r="FI21" i="9"/>
  <c r="FH21" i="9"/>
  <c r="FD21" i="9"/>
  <c r="AI21" i="9"/>
  <c r="FG20" i="9"/>
  <c r="FJ12" i="9"/>
  <c r="FJ15" i="9"/>
  <c r="FI15" i="9"/>
  <c r="FH15" i="9"/>
  <c r="FD15" i="9"/>
  <c r="AI15" i="9"/>
  <c r="FG13" i="9"/>
  <c r="FG12" i="9"/>
  <c r="FF12" i="9"/>
  <c r="FE12" i="9"/>
  <c r="FC12" i="9"/>
  <c r="AH12" i="9"/>
  <c r="FJ10" i="9"/>
  <c r="FI10" i="9"/>
  <c r="FH10" i="9"/>
  <c r="FD10" i="9"/>
  <c r="AI10" i="9"/>
  <c r="FJ11" i="9"/>
  <c r="FI11" i="9"/>
  <c r="FH11" i="9"/>
  <c r="FD11" i="9"/>
  <c r="AI11" i="9"/>
  <c r="FJ18" i="9"/>
  <c r="FI18" i="9"/>
  <c r="FH18" i="9"/>
  <c r="FD18" i="9"/>
  <c r="AI18" i="9"/>
  <c r="FJ9" i="9"/>
  <c r="FI9" i="9"/>
  <c r="FH9" i="9"/>
  <c r="FD9" i="9"/>
  <c r="AI9" i="9"/>
  <c r="FG21" i="9"/>
  <c r="FJ20" i="9"/>
  <c r="FI20" i="9"/>
  <c r="FH20" i="9"/>
  <c r="FD20" i="9"/>
  <c r="AI20" i="9"/>
  <c r="FG10" i="9"/>
  <c r="FF10" i="9"/>
  <c r="FE10" i="9"/>
  <c r="FC10" i="9"/>
  <c r="AH10" i="9"/>
  <c r="FG15" i="9"/>
  <c r="FF15" i="9"/>
  <c r="FE15" i="9"/>
  <c r="FC15" i="9"/>
  <c r="AH15" i="9"/>
  <c r="FG18" i="9"/>
  <c r="FG11" i="9"/>
  <c r="FJ14" i="9"/>
  <c r="FI14" i="9"/>
  <c r="FH14" i="9"/>
  <c r="FD14" i="9"/>
  <c r="AI14" i="9"/>
  <c r="FG19" i="9"/>
  <c r="FF19" i="9"/>
  <c r="FE19" i="9"/>
  <c r="FC19" i="9"/>
  <c r="AH19" i="9"/>
  <c r="FG9" i="9"/>
  <c r="FJ13" i="9"/>
  <c r="FI13" i="9"/>
  <c r="FH13" i="9"/>
  <c r="FD13" i="9"/>
  <c r="AI13" i="9"/>
  <c r="FJ16" i="9"/>
  <c r="FI16" i="9"/>
  <c r="FH16" i="9"/>
  <c r="FD16" i="9"/>
  <c r="AI16" i="9"/>
  <c r="FG14" i="9"/>
  <c r="FF14" i="9"/>
  <c r="FE14" i="9"/>
  <c r="FC14" i="9"/>
  <c r="AH14" i="9"/>
  <c r="T57" i="4"/>
  <c r="BU33" i="4"/>
  <c r="BT33" i="4"/>
  <c r="J142" i="4"/>
  <c r="I142" i="4"/>
  <c r="F151" i="4"/>
  <c r="T31" i="4"/>
  <c r="E151" i="4"/>
  <c r="Y57" i="4"/>
  <c r="BU55" i="4"/>
  <c r="BT55" i="4"/>
  <c r="F143" i="4"/>
  <c r="E143" i="4"/>
  <c r="BR27" i="4"/>
  <c r="BO54" i="4"/>
  <c r="H144" i="4"/>
  <c r="J144" i="4"/>
  <c r="D154" i="4"/>
  <c r="BO50" i="4"/>
  <c r="BU47" i="4"/>
  <c r="BT47" i="4"/>
  <c r="BU46" i="4"/>
  <c r="BT46" i="4"/>
  <c r="H155" i="4"/>
  <c r="H156" i="4"/>
  <c r="BU57" i="4"/>
  <c r="BT57" i="4"/>
  <c r="BU17" i="4"/>
  <c r="BO17" i="4"/>
  <c r="BO63" i="4"/>
  <c r="BU52" i="4"/>
  <c r="BT52" i="4"/>
  <c r="BR66" i="4"/>
  <c r="BR46" i="4"/>
  <c r="BQ46" i="4"/>
  <c r="D155" i="4"/>
  <c r="BR52" i="4"/>
  <c r="J151" i="4"/>
  <c r="I151" i="4"/>
  <c r="H154" i="4"/>
  <c r="BO29" i="4"/>
  <c r="H153" i="4"/>
  <c r="R18" i="4"/>
  <c r="G153" i="4"/>
  <c r="BR20" i="4"/>
  <c r="BQ20" i="4"/>
  <c r="D143" i="4"/>
  <c r="C143" i="4"/>
  <c r="H146" i="4"/>
  <c r="R23" i="4"/>
  <c r="G146" i="4"/>
  <c r="BU41" i="4"/>
  <c r="BU49" i="4"/>
  <c r="BT49" i="4"/>
  <c r="BR18" i="4"/>
  <c r="BQ18" i="4"/>
  <c r="BU32" i="4"/>
  <c r="BT32" i="4"/>
  <c r="BO57" i="4"/>
  <c r="BO62" i="4"/>
  <c r="F150" i="4"/>
  <c r="E150" i="4"/>
  <c r="BO36" i="4"/>
  <c r="BR36" i="4"/>
  <c r="BR63" i="4"/>
  <c r="BU20" i="4"/>
  <c r="J146" i="4"/>
  <c r="T23" i="4"/>
  <c r="I146" i="4"/>
  <c r="H150" i="4"/>
  <c r="J155" i="4"/>
  <c r="T35" i="4"/>
  <c r="I155" i="4"/>
  <c r="BU35" i="4"/>
  <c r="BO35" i="4"/>
  <c r="BR10" i="4"/>
  <c r="BU38" i="4"/>
  <c r="BT38" i="4"/>
  <c r="BU54" i="4"/>
  <c r="BT54" i="4"/>
  <c r="BR35" i="4"/>
  <c r="BU43" i="4"/>
  <c r="BR17" i="4"/>
  <c r="BO10" i="4"/>
  <c r="BR29" i="4"/>
  <c r="H151" i="4"/>
  <c r="G151" i="4"/>
  <c r="BO52" i="4"/>
  <c r="BU12" i="4"/>
  <c r="BT12" i="4"/>
  <c r="F155" i="4"/>
  <c r="BR38" i="4"/>
  <c r="BU16" i="4"/>
  <c r="BR57" i="4"/>
  <c r="BQ57" i="4"/>
  <c r="D150" i="4"/>
  <c r="J154" i="4"/>
  <c r="I154" i="4"/>
  <c r="BO44" i="4"/>
  <c r="BO28" i="4"/>
  <c r="BR39" i="4"/>
  <c r="BO46" i="4"/>
  <c r="BN46" i="4"/>
  <c r="BO34" i="4"/>
  <c r="BO43" i="4"/>
  <c r="BO12" i="4"/>
  <c r="BN12" i="4"/>
  <c r="BO27" i="4"/>
  <c r="BU63" i="4"/>
  <c r="BO41" i="4"/>
  <c r="BU34" i="4"/>
  <c r="BT34" i="4"/>
  <c r="J153" i="4"/>
  <c r="I153" i="4"/>
  <c r="BR16" i="4"/>
  <c r="BQ16" i="4"/>
  <c r="BR62" i="4"/>
  <c r="BQ62" i="4"/>
  <c r="BO18" i="4"/>
  <c r="BR32" i="4"/>
  <c r="BR43" i="4"/>
  <c r="BR44" i="4"/>
  <c r="BR28" i="4"/>
  <c r="BQ28" i="4"/>
  <c r="BR41" i="4"/>
  <c r="BQ41" i="4"/>
  <c r="X57" i="4"/>
  <c r="Z57" i="4"/>
  <c r="AZ22" i="9"/>
  <c r="AZ23" i="9"/>
  <c r="BU50" i="4"/>
  <c r="BO39" i="4"/>
  <c r="F152" i="4"/>
  <c r="E152" i="4"/>
  <c r="D152" i="4"/>
  <c r="C152" i="4"/>
  <c r="R52" i="4"/>
  <c r="H152" i="4"/>
  <c r="G152" i="4"/>
  <c r="T52" i="4"/>
  <c r="J152" i="4"/>
  <c r="I152" i="4"/>
  <c r="BU10" i="4"/>
  <c r="T32" i="4"/>
  <c r="BT10" i="4"/>
  <c r="BU36" i="4"/>
  <c r="BR54" i="4"/>
  <c r="R17" i="4"/>
  <c r="BQ54" i="4"/>
  <c r="BO66" i="4"/>
  <c r="BN66" i="4"/>
  <c r="U57" i="4"/>
  <c r="BO32" i="4"/>
  <c r="J156" i="4"/>
  <c r="J150" i="4"/>
  <c r="BU39" i="4"/>
  <c r="BO20" i="4"/>
  <c r="BN20" i="4"/>
  <c r="BU44" i="4"/>
  <c r="BR49" i="4"/>
  <c r="BQ49" i="4"/>
  <c r="P57" i="4"/>
  <c r="BO33" i="4"/>
  <c r="BN33" i="4"/>
  <c r="BU28" i="4"/>
  <c r="BT28" i="4"/>
  <c r="BU18" i="4"/>
  <c r="BU42" i="4"/>
  <c r="BO47" i="4"/>
  <c r="BO55" i="4"/>
  <c r="BO16" i="4"/>
  <c r="BU62" i="4"/>
  <c r="BT62" i="4"/>
  <c r="H149" i="4"/>
  <c r="BU66" i="4"/>
  <c r="H142" i="4"/>
  <c r="G142" i="4"/>
  <c r="BR55" i="4"/>
  <c r="BU27" i="4"/>
  <c r="F27" i="4"/>
  <c r="T24" i="4"/>
  <c r="BT27" i="4"/>
  <c r="BO42" i="4"/>
  <c r="BR50" i="4"/>
  <c r="R39" i="4"/>
  <c r="BQ50" i="4"/>
  <c r="BR34" i="4"/>
  <c r="H157" i="4"/>
  <c r="G157" i="4"/>
  <c r="J157" i="4"/>
  <c r="BR12" i="4"/>
  <c r="M57" i="4"/>
  <c r="Q51" i="6"/>
  <c r="Y65" i="4"/>
  <c r="Y63" i="4"/>
  <c r="S130" i="4"/>
  <c r="M124" i="4"/>
  <c r="Q134" i="4"/>
  <c r="R55" i="4"/>
  <c r="Y55" i="4"/>
  <c r="V55" i="4"/>
  <c r="T55" i="4"/>
  <c r="AX22" i="9"/>
  <c r="AX23" i="9"/>
  <c r="Y64" i="4"/>
  <c r="Y60" i="4"/>
  <c r="V60" i="4"/>
  <c r="R60" i="4"/>
  <c r="T60" i="4"/>
  <c r="BC22" i="9"/>
  <c r="BC23" i="9"/>
  <c r="V56" i="4"/>
  <c r="M131" i="4"/>
  <c r="S122" i="4"/>
  <c r="Q132" i="4"/>
  <c r="V124" i="4"/>
  <c r="Q118" i="4"/>
  <c r="O131" i="4"/>
  <c r="F70" i="4"/>
  <c r="Q131" i="4"/>
  <c r="S131" i="4"/>
  <c r="T131" i="4"/>
  <c r="V131" i="4"/>
  <c r="X131" i="4"/>
  <c r="AY131" i="4"/>
  <c r="O132" i="4"/>
  <c r="Q126" i="4"/>
  <c r="S137" i="4"/>
  <c r="T137" i="4"/>
  <c r="Q130" i="4"/>
  <c r="M132" i="4"/>
  <c r="S134" i="4"/>
  <c r="T134" i="4"/>
  <c r="V120" i="4"/>
  <c r="X120" i="4"/>
  <c r="V61" i="4"/>
  <c r="U61" i="4"/>
  <c r="W61" i="4"/>
  <c r="T66" i="4"/>
  <c r="BU30" i="4"/>
  <c r="BT30" i="4"/>
  <c r="V130" i="4"/>
  <c r="X130" i="4"/>
  <c r="V126" i="4"/>
  <c r="X126" i="4"/>
  <c r="Q128" i="4"/>
  <c r="T61" i="4"/>
  <c r="BU21" i="4"/>
  <c r="BT21" i="4"/>
  <c r="Y66" i="4"/>
  <c r="V66" i="4"/>
  <c r="R66" i="4"/>
  <c r="BI22" i="9"/>
  <c r="BI23" i="9"/>
  <c r="R64" i="4"/>
  <c r="V69" i="4"/>
  <c r="R54" i="4"/>
  <c r="R71" i="4"/>
  <c r="O137" i="4"/>
  <c r="Q122" i="4"/>
  <c r="V132" i="4"/>
  <c r="X132" i="4"/>
  <c r="S126" i="4"/>
  <c r="T126" i="4"/>
  <c r="O126" i="4"/>
  <c r="AY126" i="4"/>
  <c r="M128" i="4"/>
  <c r="T69" i="4"/>
  <c r="BU64" i="4"/>
  <c r="BT64" i="4"/>
  <c r="T70" i="4"/>
  <c r="BU65" i="4"/>
  <c r="BT65" i="4"/>
  <c r="BR58" i="4"/>
  <c r="BQ58" i="4"/>
  <c r="V54" i="4"/>
  <c r="Y54" i="4"/>
  <c r="T54" i="4"/>
  <c r="AW22" i="9"/>
  <c r="AW23" i="9"/>
  <c r="Y71" i="4"/>
  <c r="V71" i="4"/>
  <c r="T71" i="4"/>
  <c r="BN22" i="9"/>
  <c r="BN23" i="9"/>
  <c r="Q124" i="4"/>
  <c r="O124" i="4"/>
  <c r="S124" i="4"/>
  <c r="T124" i="4"/>
  <c r="X124" i="4"/>
  <c r="AY124" i="4"/>
  <c r="Y69" i="4"/>
  <c r="X69" i="4"/>
  <c r="Z69" i="4"/>
  <c r="Y58" i="4"/>
  <c r="V58" i="4"/>
  <c r="U58" i="4"/>
  <c r="W58" i="4"/>
  <c r="U53" i="4"/>
  <c r="V128" i="4"/>
  <c r="V63" i="4"/>
  <c r="R63" i="4"/>
  <c r="T63" i="4"/>
  <c r="BF22" i="9"/>
  <c r="BF23" i="9"/>
  <c r="T67" i="4"/>
  <c r="V65" i="4"/>
  <c r="V67" i="4"/>
  <c r="Y62" i="4"/>
  <c r="T58" i="4"/>
  <c r="F146" i="4"/>
  <c r="E146" i="4"/>
  <c r="BU25" i="4"/>
  <c r="BT25" i="4"/>
  <c r="BU13" i="4"/>
  <c r="BT13" i="4"/>
  <c r="BU14" i="4"/>
  <c r="BT14" i="4"/>
  <c r="BU58" i="4"/>
  <c r="BT58" i="4"/>
  <c r="V52" i="4"/>
  <c r="BU45" i="4"/>
  <c r="BT45" i="4"/>
  <c r="F142" i="4"/>
  <c r="E142" i="4"/>
  <c r="Y67" i="4"/>
  <c r="R67" i="4"/>
  <c r="BJ22" i="9"/>
  <c r="BJ23" i="9"/>
  <c r="Y68" i="4"/>
  <c r="R56" i="4"/>
  <c r="Y56" i="4"/>
  <c r="T56" i="4"/>
  <c r="AY22" i="9"/>
  <c r="AY23" i="9"/>
  <c r="Y52" i="4"/>
  <c r="AU22" i="9"/>
  <c r="AU23" i="9"/>
  <c r="R65" i="4"/>
  <c r="D156" i="4"/>
  <c r="C156" i="4"/>
  <c r="Y61" i="4"/>
  <c r="V62" i="4"/>
  <c r="O119" i="4"/>
  <c r="Y70" i="4"/>
  <c r="M130" i="4"/>
  <c r="Q120" i="4"/>
  <c r="T62" i="4"/>
  <c r="BU51" i="4"/>
  <c r="BT51" i="4"/>
  <c r="Y53" i="4"/>
  <c r="X53" i="4"/>
  <c r="Z53" i="4"/>
  <c r="V53" i="4"/>
  <c r="V59" i="4"/>
  <c r="R70" i="4"/>
  <c r="V70" i="4"/>
  <c r="BM22" i="9"/>
  <c r="BM23" i="9"/>
  <c r="M122" i="4"/>
  <c r="M120" i="4"/>
  <c r="V134" i="4"/>
  <c r="X134" i="4"/>
  <c r="O134" i="4"/>
  <c r="AY134" i="4"/>
  <c r="BU69" i="4"/>
  <c r="BT69" i="4"/>
  <c r="R69" i="4"/>
  <c r="F148" i="4"/>
  <c r="E148" i="4"/>
  <c r="O128" i="4"/>
  <c r="BR53" i="4"/>
  <c r="BQ53" i="4"/>
  <c r="X63" i="4"/>
  <c r="V125" i="4"/>
  <c r="V64" i="4"/>
  <c r="X59" i="4"/>
  <c r="V122" i="4"/>
  <c r="X122" i="4"/>
  <c r="P64" i="4"/>
  <c r="BO22" i="4"/>
  <c r="BN22" i="4"/>
  <c r="X67" i="4"/>
  <c r="P70" i="4"/>
  <c r="BO65" i="4"/>
  <c r="BN65" i="4"/>
  <c r="P54" i="4"/>
  <c r="BO26" i="4"/>
  <c r="BN26" i="4"/>
  <c r="M125" i="4"/>
  <c r="S129" i="4"/>
  <c r="X61" i="4"/>
  <c r="X71" i="4"/>
  <c r="X66" i="4"/>
  <c r="S133" i="4"/>
  <c r="O129" i="4"/>
  <c r="S125" i="4"/>
  <c r="T125" i="4"/>
  <c r="V68" i="4"/>
  <c r="X55" i="4"/>
  <c r="X62" i="4"/>
  <c r="U60" i="4"/>
  <c r="W60" i="4"/>
  <c r="O120" i="4"/>
  <c r="M121" i="4"/>
  <c r="R59" i="4"/>
  <c r="BR61" i="4"/>
  <c r="BQ61" i="4"/>
  <c r="T65" i="4"/>
  <c r="F156" i="4"/>
  <c r="E156" i="4"/>
  <c r="P69" i="4"/>
  <c r="BO64" i="4"/>
  <c r="BN64" i="4"/>
  <c r="P60" i="4"/>
  <c r="BO24" i="4"/>
  <c r="BN24" i="4"/>
  <c r="V118" i="4"/>
  <c r="P59" i="4"/>
  <c r="BO61" i="4"/>
  <c r="BN61" i="4"/>
  <c r="U56" i="4"/>
  <c r="P61" i="4"/>
  <c r="BO21" i="4"/>
  <c r="BN21" i="4"/>
  <c r="X58" i="4"/>
  <c r="U54" i="4"/>
  <c r="W54" i="4"/>
  <c r="Q135" i="4"/>
  <c r="M133" i="4"/>
  <c r="X64" i="4"/>
  <c r="X68" i="4"/>
  <c r="Z68" i="4"/>
  <c r="M129" i="4"/>
  <c r="S127" i="4"/>
  <c r="P71" i="4"/>
  <c r="BO14" i="4"/>
  <c r="BN14" i="4"/>
  <c r="U63" i="4"/>
  <c r="U55" i="4"/>
  <c r="W55" i="4"/>
  <c r="P56" i="4"/>
  <c r="BO23" i="4"/>
  <c r="BN23" i="4"/>
  <c r="U52" i="4"/>
  <c r="U65" i="4"/>
  <c r="X60" i="4"/>
  <c r="Q125" i="4"/>
  <c r="O125" i="4"/>
  <c r="X125" i="4"/>
  <c r="AY125" i="4"/>
  <c r="U67" i="4"/>
  <c r="S118" i="4"/>
  <c r="X65" i="4"/>
  <c r="S135" i="4"/>
  <c r="P66" i="4"/>
  <c r="BO30" i="4"/>
  <c r="BN30" i="4"/>
  <c r="P67" i="4"/>
  <c r="BO53" i="4"/>
  <c r="BN53" i="4"/>
  <c r="V127" i="4"/>
  <c r="X127" i="4"/>
  <c r="M134" i="4"/>
  <c r="R58" i="4"/>
  <c r="P53" i="4"/>
  <c r="BO11" i="4"/>
  <c r="BN11" i="4"/>
  <c r="V129" i="4"/>
  <c r="P58" i="4"/>
  <c r="BO25" i="4"/>
  <c r="BN25" i="4"/>
  <c r="M119" i="4"/>
  <c r="X70" i="4"/>
  <c r="U70" i="4"/>
  <c r="W70" i="4"/>
  <c r="V119" i="4"/>
  <c r="M127" i="4"/>
  <c r="T59" i="4"/>
  <c r="BU61" i="4"/>
  <c r="BT61" i="4"/>
  <c r="U69" i="4"/>
  <c r="W69" i="4"/>
  <c r="U59" i="4"/>
  <c r="W59" i="4"/>
  <c r="U66" i="4"/>
  <c r="W66" i="4"/>
  <c r="M137" i="4"/>
  <c r="V135" i="4"/>
  <c r="S128" i="4"/>
  <c r="O118" i="4"/>
  <c r="O122" i="4"/>
  <c r="T122" i="4"/>
  <c r="AY122" i="4"/>
  <c r="U64" i="4"/>
  <c r="W64" i="4"/>
  <c r="U62" i="4"/>
  <c r="W62" i="4"/>
  <c r="V137" i="4"/>
  <c r="X137" i="4"/>
  <c r="Q137" i="4"/>
  <c r="AY137" i="4"/>
  <c r="P68" i="4"/>
  <c r="BO58" i="4"/>
  <c r="BN58" i="4"/>
  <c r="S119" i="4"/>
  <c r="S132" i="4"/>
  <c r="P55" i="4"/>
  <c r="BO45" i="4"/>
  <c r="BN45" i="4"/>
  <c r="X54" i="4"/>
  <c r="P65" i="4"/>
  <c r="BO68" i="4"/>
  <c r="BN68" i="4"/>
  <c r="Q119" i="4"/>
  <c r="O135" i="4"/>
  <c r="M118" i="4"/>
  <c r="M126" i="4"/>
  <c r="X56" i="4"/>
  <c r="U71" i="4"/>
  <c r="W71" i="4"/>
  <c r="O130" i="4"/>
  <c r="P52" i="4"/>
  <c r="BO13" i="4"/>
  <c r="BN13" i="4"/>
  <c r="X52" i="4"/>
  <c r="P62" i="4"/>
  <c r="BO51" i="4"/>
  <c r="BN51" i="4"/>
  <c r="R62" i="4"/>
  <c r="BE22" i="9"/>
  <c r="BE23" i="9"/>
  <c r="F38" i="4"/>
  <c r="Q97" i="4"/>
  <c r="Y46" i="4"/>
  <c r="V46" i="4"/>
  <c r="R46" i="4"/>
  <c r="T46" i="4"/>
  <c r="BJ22" i="8"/>
  <c r="Q110" i="4"/>
  <c r="D36" i="4"/>
  <c r="O110" i="4"/>
  <c r="S110" i="4"/>
  <c r="T110" i="4"/>
  <c r="V110" i="4"/>
  <c r="X110" i="4"/>
  <c r="AY110" i="4"/>
  <c r="S104" i="4"/>
  <c r="O106" i="4"/>
  <c r="M108" i="4"/>
  <c r="V99" i="4"/>
  <c r="X99" i="4"/>
  <c r="H143" i="4"/>
  <c r="G143" i="4"/>
  <c r="BR15" i="4"/>
  <c r="BQ15" i="4"/>
  <c r="V48" i="4"/>
  <c r="W48" i="4"/>
  <c r="M110" i="4"/>
  <c r="BU59" i="4"/>
  <c r="BT59" i="4"/>
  <c r="Y42" i="4"/>
  <c r="Q102" i="4"/>
  <c r="Q112" i="4"/>
  <c r="S98" i="4"/>
  <c r="M105" i="4"/>
  <c r="Y45" i="4"/>
  <c r="V102" i="4"/>
  <c r="Q109" i="4"/>
  <c r="M103" i="4"/>
  <c r="M101" i="4"/>
  <c r="O108" i="4"/>
  <c r="S106" i="4"/>
  <c r="T106" i="4"/>
  <c r="Q106" i="4"/>
  <c r="V106" i="4"/>
  <c r="X106" i="4"/>
  <c r="AY106" i="4"/>
  <c r="Q108" i="4"/>
  <c r="M106" i="4"/>
  <c r="V108" i="4"/>
  <c r="Y35" i="4"/>
  <c r="R37" i="4"/>
  <c r="Q98" i="4"/>
  <c r="Y50" i="4"/>
  <c r="Z50" i="4"/>
  <c r="M112" i="4"/>
  <c r="O98" i="4"/>
  <c r="M100" i="4"/>
  <c r="V50" i="4"/>
  <c r="W50" i="4"/>
  <c r="F145" i="4"/>
  <c r="E145" i="4"/>
  <c r="V41" i="4"/>
  <c r="W41" i="4"/>
  <c r="Y32" i="4"/>
  <c r="Z32" i="4"/>
  <c r="V33" i="4"/>
  <c r="W33" i="4"/>
  <c r="S112" i="4"/>
  <c r="T112" i="4"/>
  <c r="M98" i="4"/>
  <c r="V100" i="4"/>
  <c r="Y40" i="4"/>
  <c r="V40" i="4"/>
  <c r="BD22" i="8"/>
  <c r="V35" i="4"/>
  <c r="W35" i="4"/>
  <c r="V39" i="4"/>
  <c r="W39" i="4"/>
  <c r="V36" i="4"/>
  <c r="W36" i="4"/>
  <c r="W46" i="4"/>
  <c r="T38" i="4"/>
  <c r="V32" i="4"/>
  <c r="W32" i="4"/>
  <c r="Y37" i="4"/>
  <c r="Z37" i="4"/>
  <c r="V116" i="4"/>
  <c r="X116" i="4"/>
  <c r="T42" i="4"/>
  <c r="BU40" i="4"/>
  <c r="BT40" i="4"/>
  <c r="R31" i="4"/>
  <c r="BQ29" i="4"/>
  <c r="Y39" i="4"/>
  <c r="BU67" i="4"/>
  <c r="BT67" i="4"/>
  <c r="V38" i="4"/>
  <c r="W38" i="4"/>
  <c r="Y31" i="4"/>
  <c r="T34" i="4"/>
  <c r="Q114" i="4"/>
  <c r="Y38" i="4"/>
  <c r="R38" i="4"/>
  <c r="BB22" i="8"/>
  <c r="V34" i="4"/>
  <c r="W34" i="4"/>
  <c r="V114" i="4"/>
  <c r="V44" i="4"/>
  <c r="W44" i="4"/>
  <c r="R32" i="4"/>
  <c r="BQ10" i="4"/>
  <c r="D147" i="4"/>
  <c r="C147" i="4"/>
  <c r="Y33" i="4"/>
  <c r="M102" i="4"/>
  <c r="O111" i="4"/>
  <c r="V31" i="4"/>
  <c r="W31" i="4"/>
  <c r="V42" i="4"/>
  <c r="W42" i="4"/>
  <c r="BR59" i="4"/>
  <c r="BQ59" i="4"/>
  <c r="M104" i="4"/>
  <c r="R50" i="4"/>
  <c r="BR60" i="4"/>
  <c r="BQ60" i="4"/>
  <c r="O104" i="4"/>
  <c r="Q116" i="4"/>
  <c r="T44" i="4"/>
  <c r="F157" i="4"/>
  <c r="E157" i="4"/>
  <c r="R34" i="4"/>
  <c r="C154" i="4"/>
  <c r="M116" i="4"/>
  <c r="V45" i="4"/>
  <c r="W45" i="4"/>
  <c r="V37" i="4"/>
  <c r="W37" i="4"/>
  <c r="V109" i="4"/>
  <c r="T33" i="4"/>
  <c r="O107" i="4"/>
  <c r="V49" i="4"/>
  <c r="W49" i="4"/>
  <c r="R47" i="4"/>
  <c r="D153" i="4"/>
  <c r="C153" i="4"/>
  <c r="R43" i="4"/>
  <c r="O102" i="4"/>
  <c r="M109" i="4"/>
  <c r="P49" i="4"/>
  <c r="BO59" i="4"/>
  <c r="BN59" i="4"/>
  <c r="P42" i="4"/>
  <c r="BO40" i="4"/>
  <c r="BN40" i="4"/>
  <c r="S100" i="4"/>
  <c r="T100" i="4"/>
  <c r="O100" i="4"/>
  <c r="F44" i="4"/>
  <c r="Q100" i="4"/>
  <c r="X100" i="4"/>
  <c r="AY100" i="4"/>
  <c r="M114" i="4"/>
  <c r="O109" i="4"/>
  <c r="P41" i="4"/>
  <c r="BO15" i="4"/>
  <c r="BN15" i="4"/>
  <c r="V105" i="4"/>
  <c r="S114" i="4"/>
  <c r="V101" i="4"/>
  <c r="X101" i="4"/>
  <c r="S107" i="4"/>
  <c r="Q101" i="4"/>
  <c r="M111" i="4"/>
  <c r="Y47" i="4"/>
  <c r="O101" i="4"/>
  <c r="P45" i="4"/>
  <c r="BO19" i="4"/>
  <c r="BN19" i="4"/>
  <c r="S101" i="4"/>
  <c r="T101" i="4"/>
  <c r="AY101" i="4"/>
  <c r="V107" i="4"/>
  <c r="P39" i="4"/>
  <c r="P36" i="4"/>
  <c r="P48" i="4"/>
  <c r="BO56" i="4"/>
  <c r="BN56" i="4"/>
  <c r="S103" i="4"/>
  <c r="T103" i="4"/>
  <c r="S109" i="4"/>
  <c r="O99" i="4"/>
  <c r="P37" i="4"/>
  <c r="V98" i="4"/>
  <c r="X98" i="4"/>
  <c r="T98" i="4"/>
  <c r="AY98" i="4"/>
  <c r="M115" i="4"/>
  <c r="V111" i="4"/>
  <c r="V113" i="4"/>
  <c r="O113" i="4"/>
  <c r="P40" i="4"/>
  <c r="S115" i="4"/>
  <c r="T115" i="4"/>
  <c r="V112" i="4"/>
  <c r="X112" i="4"/>
  <c r="O103" i="4"/>
  <c r="O114" i="4"/>
  <c r="Q113" i="4"/>
  <c r="Y48" i="4"/>
  <c r="Y34" i="4"/>
  <c r="Z34" i="4"/>
  <c r="P50" i="4"/>
  <c r="BO60" i="4"/>
  <c r="BN60" i="4"/>
  <c r="BI22" i="8"/>
  <c r="BR19" i="4"/>
  <c r="BQ19" i="4"/>
  <c r="Q99" i="4"/>
  <c r="M107" i="4"/>
  <c r="R42" i="4"/>
  <c r="V115" i="4"/>
  <c r="X115" i="4"/>
  <c r="O115" i="4"/>
  <c r="M113" i="4"/>
  <c r="T48" i="4"/>
  <c r="BU56" i="4"/>
  <c r="BT56" i="4"/>
  <c r="Q105" i="4"/>
  <c r="P35" i="4"/>
  <c r="S111" i="4"/>
  <c r="P44" i="4"/>
  <c r="BO37" i="4"/>
  <c r="BN37" i="4"/>
  <c r="P34" i="4"/>
  <c r="S108" i="4"/>
  <c r="T108" i="4"/>
  <c r="Q111" i="4"/>
  <c r="P46" i="4"/>
  <c r="BO67" i="4"/>
  <c r="BN67" i="4"/>
  <c r="S105" i="4"/>
  <c r="Q103" i="4"/>
  <c r="R48" i="4"/>
  <c r="V47" i="4"/>
  <c r="W47" i="4"/>
  <c r="Y41" i="4"/>
  <c r="Z41" i="4"/>
  <c r="S102" i="4"/>
  <c r="T102" i="4"/>
  <c r="X102" i="4"/>
  <c r="AY102" i="4"/>
  <c r="S99" i="4"/>
  <c r="T50" i="4"/>
  <c r="BU60" i="4"/>
  <c r="BT60" i="4"/>
  <c r="S116" i="4"/>
  <c r="T47" i="4"/>
  <c r="F153" i="4"/>
  <c r="E153" i="4"/>
  <c r="R33" i="4"/>
  <c r="AW22" i="8"/>
  <c r="P38" i="4"/>
  <c r="Q107" i="4"/>
  <c r="T107" i="4"/>
  <c r="X107" i="4"/>
  <c r="AY107" i="4"/>
  <c r="W40" i="4"/>
  <c r="S113" i="4"/>
  <c r="P31" i="4"/>
  <c r="O112" i="4"/>
  <c r="P43" i="4"/>
  <c r="BO48" i="4"/>
  <c r="BN48" i="4"/>
  <c r="P33" i="4"/>
  <c r="M97" i="4"/>
  <c r="P32" i="4"/>
  <c r="P47" i="4"/>
  <c r="BO31" i="4"/>
  <c r="BN31" i="4"/>
  <c r="Y44" i="4"/>
  <c r="Y49" i="4"/>
  <c r="V103" i="4"/>
  <c r="BQ55" i="4"/>
  <c r="O78" i="4"/>
  <c r="DE15" i="7"/>
  <c r="DE21" i="7"/>
  <c r="DD21" i="7"/>
  <c r="CZ21" i="7"/>
  <c r="U21" i="7"/>
  <c r="DE20" i="7"/>
  <c r="DD20" i="7"/>
  <c r="CZ20" i="7"/>
  <c r="U20" i="7"/>
  <c r="DB14" i="7"/>
  <c r="DA14" i="7"/>
  <c r="CY14" i="7"/>
  <c r="T14" i="7"/>
  <c r="DB18" i="7"/>
  <c r="DA18" i="7"/>
  <c r="CY18" i="7"/>
  <c r="T18" i="7"/>
  <c r="DE19" i="7"/>
  <c r="DD19" i="7"/>
  <c r="CZ19" i="7"/>
  <c r="U19" i="7"/>
  <c r="DB16" i="7"/>
  <c r="DA16" i="7"/>
  <c r="CY16" i="7"/>
  <c r="T16" i="7"/>
  <c r="DB19" i="7"/>
  <c r="DA19" i="7"/>
  <c r="CY19" i="7"/>
  <c r="T19" i="7"/>
  <c r="DE14" i="7"/>
  <c r="DB21" i="7"/>
  <c r="DA21" i="7"/>
  <c r="CY21" i="7"/>
  <c r="T21" i="7"/>
  <c r="DE12" i="7"/>
  <c r="DD12" i="7"/>
  <c r="CZ12" i="7"/>
  <c r="U12" i="7"/>
  <c r="DE11" i="7"/>
  <c r="DD11" i="7"/>
  <c r="CZ11" i="7"/>
  <c r="U11" i="7"/>
  <c r="DB11" i="7"/>
  <c r="DA11" i="7"/>
  <c r="CY11" i="7"/>
  <c r="T11" i="7"/>
  <c r="DB9" i="7"/>
  <c r="DA9" i="7"/>
  <c r="CY9" i="7"/>
  <c r="T9" i="7"/>
  <c r="DB17" i="7"/>
  <c r="DA17" i="7"/>
  <c r="CY17" i="7"/>
  <c r="T17" i="7"/>
  <c r="DE9" i="7"/>
  <c r="DD9" i="7"/>
  <c r="CZ9" i="7"/>
  <c r="U9" i="7"/>
  <c r="DE10" i="7"/>
  <c r="DD10" i="7"/>
  <c r="CZ10" i="7"/>
  <c r="U10" i="7"/>
  <c r="DB13" i="7"/>
  <c r="DA13" i="7"/>
  <c r="CY13" i="7"/>
  <c r="T13" i="7"/>
  <c r="DE17" i="7"/>
  <c r="DD17" i="7"/>
  <c r="CZ17" i="7"/>
  <c r="U17" i="7"/>
  <c r="DE13" i="7"/>
  <c r="DD13" i="7"/>
  <c r="CZ13" i="7"/>
  <c r="U13" i="7"/>
  <c r="DE18" i="7"/>
  <c r="DD18" i="7"/>
  <c r="CZ18" i="7"/>
  <c r="U18" i="7"/>
  <c r="DE16" i="7"/>
  <c r="DD16" i="7"/>
  <c r="CZ16" i="7"/>
  <c r="U16" i="7"/>
  <c r="DB10" i="7"/>
  <c r="DA10" i="7"/>
  <c r="CY10" i="7"/>
  <c r="T10" i="7"/>
  <c r="DB15" i="7"/>
  <c r="DA15" i="7"/>
  <c r="CY15" i="7"/>
  <c r="T15" i="7"/>
  <c r="DB12" i="7"/>
  <c r="DA12" i="7"/>
  <c r="CY12" i="7"/>
  <c r="T12" i="7"/>
  <c r="DB20" i="7"/>
  <c r="DA20" i="7"/>
  <c r="CY20" i="7"/>
  <c r="T20" i="7"/>
  <c r="O80" i="4"/>
  <c r="R24" i="4"/>
  <c r="FN11" i="7"/>
  <c r="FM11" i="7"/>
  <c r="FK11" i="7"/>
  <c r="AJ11" i="7"/>
  <c r="FV19" i="7"/>
  <c r="FU19" i="7"/>
  <c r="FS19" i="7"/>
  <c r="AL19" i="7"/>
  <c r="FV16" i="7"/>
  <c r="FU16" i="7"/>
  <c r="FS16" i="7"/>
  <c r="AL16" i="7"/>
  <c r="EC12" i="7"/>
  <c r="EB12" i="7"/>
  <c r="DX12" i="7"/>
  <c r="AA12" i="7"/>
  <c r="FV9" i="7"/>
  <c r="FU9" i="7"/>
  <c r="FS9" i="7"/>
  <c r="AL9" i="7"/>
  <c r="GO12" i="7"/>
  <c r="GN12" i="7"/>
  <c r="GJ12" i="7"/>
  <c r="AQ12" i="7"/>
  <c r="FY10" i="7"/>
  <c r="FX10" i="7"/>
  <c r="FT10" i="7"/>
  <c r="AM10" i="7"/>
  <c r="DZ16" i="7"/>
  <c r="DY16" i="7"/>
  <c r="DW16" i="7"/>
  <c r="Z16" i="7"/>
  <c r="DZ17" i="7"/>
  <c r="EP12" i="7"/>
  <c r="EO12" i="7"/>
  <c r="EM12" i="7"/>
  <c r="AD12" i="7"/>
  <c r="EP14" i="7"/>
  <c r="EO14" i="7"/>
  <c r="EM14" i="7"/>
  <c r="AD14" i="7"/>
  <c r="ES18" i="7"/>
  <c r="ER18" i="7"/>
  <c r="EN18" i="7"/>
  <c r="AE18" i="7"/>
  <c r="ES20" i="7"/>
  <c r="ER20" i="7"/>
  <c r="EN20" i="7"/>
  <c r="AE20" i="7"/>
  <c r="DZ13" i="7"/>
  <c r="DY13" i="7"/>
  <c r="DW13" i="7"/>
  <c r="Z13" i="7"/>
  <c r="EC10" i="7"/>
  <c r="EB10" i="7"/>
  <c r="DX10" i="7"/>
  <c r="AA10" i="7"/>
  <c r="EP10" i="7"/>
  <c r="EO10" i="7"/>
  <c r="EM10" i="7"/>
  <c r="AD10" i="7"/>
  <c r="EP17" i="7"/>
  <c r="EO17" i="7"/>
  <c r="EM17" i="7"/>
  <c r="AD17" i="7"/>
  <c r="ES12" i="7"/>
  <c r="ER12" i="7"/>
  <c r="EN12" i="7"/>
  <c r="AE12" i="7"/>
  <c r="EP18" i="7"/>
  <c r="EO18" i="7"/>
  <c r="EM18" i="7"/>
  <c r="AD18" i="7"/>
  <c r="ES13" i="7"/>
  <c r="ER13" i="7"/>
  <c r="EN13" i="7"/>
  <c r="AE13" i="7"/>
  <c r="EP19" i="7"/>
  <c r="EO19" i="7"/>
  <c r="EM19" i="7"/>
  <c r="AD19" i="7"/>
  <c r="ES14" i="7"/>
  <c r="ER14" i="7"/>
  <c r="EN14" i="7"/>
  <c r="AE14" i="7"/>
  <c r="EP20" i="7"/>
  <c r="EO20" i="7"/>
  <c r="EM20" i="7"/>
  <c r="AD20" i="7"/>
  <c r="ES15" i="7"/>
  <c r="ER15" i="7"/>
  <c r="EN15" i="7"/>
  <c r="AE15" i="7"/>
  <c r="EC18" i="7"/>
  <c r="EB18" i="7"/>
  <c r="DX18" i="7"/>
  <c r="AA18" i="7"/>
  <c r="EC15" i="7"/>
  <c r="EB15" i="7"/>
  <c r="DX15" i="7"/>
  <c r="AA15" i="7"/>
  <c r="EP11" i="7"/>
  <c r="EO11" i="7"/>
  <c r="EM11" i="7"/>
  <c r="AD11" i="7"/>
  <c r="EP13" i="7"/>
  <c r="EO13" i="7"/>
  <c r="EM13" i="7"/>
  <c r="AD13" i="7"/>
  <c r="ES17" i="7"/>
  <c r="ES19" i="7"/>
  <c r="ER19" i="7"/>
  <c r="EN19" i="7"/>
  <c r="AE19" i="7"/>
  <c r="ES21" i="7"/>
  <c r="ER21" i="7"/>
  <c r="EN21" i="7"/>
  <c r="AE21" i="7"/>
  <c r="CT21" i="7"/>
  <c r="CS21" i="7"/>
  <c r="CQ21" i="7"/>
  <c r="R21" i="7"/>
  <c r="EP15" i="7"/>
  <c r="EO15" i="7"/>
  <c r="EM15" i="7"/>
  <c r="AD15" i="7"/>
  <c r="EP21" i="7"/>
  <c r="EO21" i="7"/>
  <c r="EM21" i="7"/>
  <c r="AD21" i="7"/>
  <c r="ES10" i="7"/>
  <c r="ER10" i="7"/>
  <c r="EN10" i="7"/>
  <c r="AE10" i="7"/>
  <c r="ES16" i="7"/>
  <c r="ER16" i="7"/>
  <c r="EN16" i="7"/>
  <c r="AE16" i="7"/>
  <c r="EP16" i="7"/>
  <c r="DM9" i="7"/>
  <c r="DL9" i="7"/>
  <c r="DH9" i="7"/>
  <c r="W9" i="7"/>
  <c r="DJ16" i="7"/>
  <c r="DI16" i="7"/>
  <c r="DG16" i="7"/>
  <c r="V16" i="7"/>
  <c r="DM20" i="7"/>
  <c r="DL20" i="7"/>
  <c r="DH20" i="7"/>
  <c r="W20" i="7"/>
  <c r="AX9" i="7"/>
  <c r="AW9" i="7"/>
  <c r="AU9" i="7"/>
  <c r="F9" i="7"/>
  <c r="BA13" i="7"/>
  <c r="BA17" i="7"/>
  <c r="AZ17" i="7"/>
  <c r="AV17" i="7"/>
  <c r="G17" i="7"/>
  <c r="AX13" i="7"/>
  <c r="AW13" i="7"/>
  <c r="AU13" i="7"/>
  <c r="F13" i="7"/>
  <c r="FQ20" i="7"/>
  <c r="FP20" i="7"/>
  <c r="FL20" i="7"/>
  <c r="AK20" i="7"/>
  <c r="GO14" i="7"/>
  <c r="GN14" i="7"/>
  <c r="GJ14" i="7"/>
  <c r="AQ14" i="7"/>
  <c r="FQ13" i="7"/>
  <c r="FP13" i="7"/>
  <c r="FL13" i="7"/>
  <c r="AK13" i="7"/>
  <c r="DM12" i="7"/>
  <c r="DL12" i="7"/>
  <c r="DH12" i="7"/>
  <c r="W12" i="7"/>
  <c r="DM17" i="7"/>
  <c r="DL17" i="7"/>
  <c r="DH17" i="7"/>
  <c r="W17" i="7"/>
  <c r="DJ12" i="7"/>
  <c r="DI12" i="7"/>
  <c r="DG12" i="7"/>
  <c r="V12" i="7"/>
  <c r="DJ10" i="7"/>
  <c r="AX10" i="7"/>
  <c r="AW10" i="7"/>
  <c r="AU10" i="7"/>
  <c r="F10" i="7"/>
  <c r="GO20" i="7"/>
  <c r="GN20" i="7"/>
  <c r="GJ20" i="7"/>
  <c r="AQ20" i="7"/>
  <c r="GL13" i="7"/>
  <c r="GK13" i="7"/>
  <c r="GI13" i="7"/>
  <c r="AP13" i="7"/>
  <c r="GO17" i="7"/>
  <c r="GN17" i="7"/>
  <c r="GJ17" i="7"/>
  <c r="AQ17" i="7"/>
  <c r="GL21" i="7"/>
  <c r="GK21" i="7"/>
  <c r="GI21" i="7"/>
  <c r="AP21" i="7"/>
  <c r="BA18" i="7"/>
  <c r="AZ18" i="7"/>
  <c r="AV18" i="7"/>
  <c r="G18" i="7"/>
  <c r="DZ21" i="7"/>
  <c r="DY21" i="7"/>
  <c r="DW21" i="7"/>
  <c r="Z21" i="7"/>
  <c r="FV21" i="7"/>
  <c r="FU21" i="7"/>
  <c r="FS21" i="7"/>
  <c r="AL21" i="7"/>
  <c r="GO9" i="7"/>
  <c r="GN9" i="7"/>
  <c r="GJ9" i="7"/>
  <c r="AQ9" i="7"/>
  <c r="EC16" i="7"/>
  <c r="ES9" i="7"/>
  <c r="ER9" i="7"/>
  <c r="EN9" i="7"/>
  <c r="AE9" i="7"/>
  <c r="DJ17" i="7"/>
  <c r="DI17" i="7"/>
  <c r="DG17" i="7"/>
  <c r="V17" i="7"/>
  <c r="DM16" i="7"/>
  <c r="DL16" i="7"/>
  <c r="DH16" i="7"/>
  <c r="W16" i="7"/>
  <c r="DJ21" i="7"/>
  <c r="DI21" i="7"/>
  <c r="DG21" i="7"/>
  <c r="V21" i="7"/>
  <c r="DJ18" i="7"/>
  <c r="DM14" i="7"/>
  <c r="DL14" i="7"/>
  <c r="DH14" i="7"/>
  <c r="W14" i="7"/>
  <c r="DM18" i="7"/>
  <c r="DL18" i="7"/>
  <c r="DH18" i="7"/>
  <c r="W18" i="7"/>
  <c r="BA12" i="7"/>
  <c r="BA15" i="7"/>
  <c r="AZ15" i="7"/>
  <c r="AV15" i="7"/>
  <c r="G15" i="7"/>
  <c r="FN12" i="7"/>
  <c r="FM12" i="7"/>
  <c r="FK12" i="7"/>
  <c r="AJ12" i="7"/>
  <c r="FN16" i="7"/>
  <c r="FM16" i="7"/>
  <c r="FK16" i="7"/>
  <c r="AJ16" i="7"/>
  <c r="FN20" i="7"/>
  <c r="FQ9" i="7"/>
  <c r="CW17" i="7"/>
  <c r="CV17" i="7"/>
  <c r="CR17" i="7"/>
  <c r="S17" i="7"/>
  <c r="EC17" i="7"/>
  <c r="EB17" i="7"/>
  <c r="DX17" i="7"/>
  <c r="AA17" i="7"/>
  <c r="FQ10" i="7"/>
  <c r="FP10" i="7"/>
  <c r="FL10" i="7"/>
  <c r="AK10" i="7"/>
  <c r="DJ15" i="7"/>
  <c r="DI15" i="7"/>
  <c r="DG15" i="7"/>
  <c r="V15" i="7"/>
  <c r="GL20" i="7"/>
  <c r="GK20" i="7"/>
  <c r="GI20" i="7"/>
  <c r="AP20" i="7"/>
  <c r="GL19" i="7"/>
  <c r="FQ16" i="7"/>
  <c r="FP16" i="7"/>
  <c r="FL16" i="7"/>
  <c r="AK16" i="7"/>
  <c r="FQ12" i="7"/>
  <c r="FP12" i="7"/>
  <c r="FL12" i="7"/>
  <c r="AK12" i="7"/>
  <c r="FQ17" i="7"/>
  <c r="FP17" i="7"/>
  <c r="FL17" i="7"/>
  <c r="AK17" i="7"/>
  <c r="FN18" i="7"/>
  <c r="FM18" i="7"/>
  <c r="ES11" i="7"/>
  <c r="ER11" i="7"/>
  <c r="EN11" i="7"/>
  <c r="AE11" i="7"/>
  <c r="DJ11" i="7"/>
  <c r="DI11" i="7"/>
  <c r="DG11" i="7"/>
  <c r="V11" i="7"/>
  <c r="DJ20" i="7"/>
  <c r="DI20" i="7"/>
  <c r="DG20" i="7"/>
  <c r="V20" i="7"/>
  <c r="DM21" i="7"/>
  <c r="DL21" i="7"/>
  <c r="DH21" i="7"/>
  <c r="W21" i="7"/>
  <c r="DM15" i="7"/>
  <c r="DL15" i="7"/>
  <c r="DH15" i="7"/>
  <c r="W15" i="7"/>
  <c r="DJ13" i="7"/>
  <c r="DI13" i="7"/>
  <c r="DG13" i="7"/>
  <c r="V13" i="7"/>
  <c r="DM11" i="7"/>
  <c r="DL11" i="7"/>
  <c r="DH11" i="7"/>
  <c r="W11" i="7"/>
  <c r="FN14" i="7"/>
  <c r="FM14" i="7"/>
  <c r="FK14" i="7"/>
  <c r="AJ14" i="7"/>
  <c r="AX21" i="7"/>
  <c r="AW21" i="7"/>
  <c r="AU21" i="7"/>
  <c r="F21" i="7"/>
  <c r="FN17" i="7"/>
  <c r="FM17" i="7"/>
  <c r="FK17" i="7"/>
  <c r="AJ17" i="7"/>
  <c r="GL10" i="7"/>
  <c r="GK10" i="7"/>
  <c r="GI10" i="7"/>
  <c r="AP10" i="7"/>
  <c r="GL12" i="7"/>
  <c r="GK12" i="7"/>
  <c r="GI12" i="7"/>
  <c r="AP12" i="7"/>
  <c r="FN21" i="7"/>
  <c r="FM21" i="7"/>
  <c r="FK21" i="7"/>
  <c r="AJ21" i="7"/>
  <c r="FQ14" i="7"/>
  <c r="FP14" i="7"/>
  <c r="FL14" i="7"/>
  <c r="AK14" i="7"/>
  <c r="GO15" i="7"/>
  <c r="GN15" i="7"/>
  <c r="GJ15" i="7"/>
  <c r="AQ15" i="7"/>
  <c r="FY9" i="7"/>
  <c r="EC20" i="7"/>
  <c r="EB20" i="7"/>
  <c r="DX20" i="7"/>
  <c r="AA20" i="7"/>
  <c r="FY13" i="7"/>
  <c r="FX13" i="7"/>
  <c r="FT13" i="7"/>
  <c r="AM13" i="7"/>
  <c r="GO21" i="7"/>
  <c r="GN21" i="7"/>
  <c r="GJ21" i="7"/>
  <c r="AQ21" i="7"/>
  <c r="DJ14" i="7"/>
  <c r="DI14" i="7"/>
  <c r="DG14" i="7"/>
  <c r="V14" i="7"/>
  <c r="DM19" i="7"/>
  <c r="DL19" i="7"/>
  <c r="DH19" i="7"/>
  <c r="W19" i="7"/>
  <c r="BA14" i="7"/>
  <c r="AZ14" i="7"/>
  <c r="AV14" i="7"/>
  <c r="G14" i="7"/>
  <c r="FN9" i="7"/>
  <c r="FM9" i="7"/>
  <c r="FK9" i="7"/>
  <c r="AJ9" i="7"/>
  <c r="CW10" i="7"/>
  <c r="CV10" i="7"/>
  <c r="CR10" i="7"/>
  <c r="S10" i="7"/>
  <c r="DZ15" i="7"/>
  <c r="DY15" i="7"/>
  <c r="DW15" i="7"/>
  <c r="Z15" i="7"/>
  <c r="FN15" i="7"/>
  <c r="FM15" i="7"/>
  <c r="FK15" i="7"/>
  <c r="AJ15" i="7"/>
  <c r="FY18" i="7"/>
  <c r="FX18" i="7"/>
  <c r="FT18" i="7"/>
  <c r="AM18" i="7"/>
  <c r="CT19" i="7"/>
  <c r="CS19" i="7"/>
  <c r="CQ19" i="7"/>
  <c r="R19" i="7"/>
  <c r="GL9" i="7"/>
  <c r="GK9" i="7"/>
  <c r="GI9" i="7"/>
  <c r="AP9" i="7"/>
  <c r="FY21" i="7"/>
  <c r="FX21" i="7"/>
  <c r="FT21" i="7"/>
  <c r="AM21" i="7"/>
  <c r="FQ18" i="7"/>
  <c r="FQ21" i="7"/>
  <c r="FP21" i="7"/>
  <c r="FL21" i="7"/>
  <c r="AK21" i="7"/>
  <c r="FV18" i="7"/>
  <c r="FU18" i="7"/>
  <c r="FS18" i="7"/>
  <c r="AL18" i="7"/>
  <c r="DZ14" i="7"/>
  <c r="DY14" i="7"/>
  <c r="DW14" i="7"/>
  <c r="Z14" i="7"/>
  <c r="DJ9" i="7"/>
  <c r="DI9" i="7"/>
  <c r="DG9" i="7"/>
  <c r="V9" i="7"/>
  <c r="BA11" i="7"/>
  <c r="AZ11" i="7"/>
  <c r="AV11" i="7"/>
  <c r="G11" i="7"/>
  <c r="FY14" i="7"/>
  <c r="FX14" i="7"/>
  <c r="FT14" i="7"/>
  <c r="AM14" i="7"/>
  <c r="FY16" i="7"/>
  <c r="FX16" i="7"/>
  <c r="FT16" i="7"/>
  <c r="AM16" i="7"/>
  <c r="FQ15" i="7"/>
  <c r="FP15" i="7"/>
  <c r="FL15" i="7"/>
  <c r="AK15" i="7"/>
  <c r="DJ19" i="7"/>
  <c r="DI19" i="7"/>
  <c r="DG19" i="7"/>
  <c r="V19" i="7"/>
  <c r="EC21" i="7"/>
  <c r="EB21" i="7"/>
  <c r="DX21" i="7"/>
  <c r="AA21" i="7"/>
  <c r="FY19" i="7"/>
  <c r="FX19" i="7"/>
  <c r="FT19" i="7"/>
  <c r="AM19" i="7"/>
  <c r="GL18" i="7"/>
  <c r="GK18" i="7"/>
  <c r="GI18" i="7"/>
  <c r="AP18" i="7"/>
  <c r="CT10" i="7"/>
  <c r="CS10" i="7"/>
  <c r="CQ10" i="7"/>
  <c r="R10" i="7"/>
  <c r="EC11" i="7"/>
  <c r="FN13" i="7"/>
  <c r="FM13" i="7"/>
  <c r="FK13" i="7"/>
  <c r="AJ13" i="7"/>
  <c r="CW13" i="7"/>
  <c r="CV13" i="7"/>
  <c r="CR13" i="7"/>
  <c r="S13" i="7"/>
  <c r="GO13" i="7"/>
  <c r="GN13" i="7"/>
  <c r="GJ13" i="7"/>
  <c r="AQ13" i="7"/>
  <c r="CT14" i="7"/>
  <c r="CS14" i="7"/>
  <c r="CQ14" i="7"/>
  <c r="R14" i="7"/>
  <c r="DZ10" i="7"/>
  <c r="DY10" i="7"/>
  <c r="DW10" i="7"/>
  <c r="Z10" i="7"/>
  <c r="CW12" i="7"/>
  <c r="CV12" i="7"/>
  <c r="CR12" i="7"/>
  <c r="S12" i="7"/>
  <c r="FV12" i="7"/>
  <c r="FU12" i="7"/>
  <c r="FS12" i="7"/>
  <c r="AL12" i="7"/>
  <c r="CT11" i="7"/>
  <c r="CS11" i="7"/>
  <c r="CQ11" i="7"/>
  <c r="R11" i="7"/>
  <c r="EC9" i="7"/>
  <c r="EB9" i="7"/>
  <c r="DX9" i="7"/>
  <c r="AA9" i="7"/>
  <c r="GO11" i="7"/>
  <c r="GN11" i="7"/>
  <c r="GJ11" i="7"/>
  <c r="AQ11" i="7"/>
  <c r="CW20" i="7"/>
  <c r="CV20" i="7"/>
  <c r="CR20" i="7"/>
  <c r="S20" i="7"/>
  <c r="DZ18" i="7"/>
  <c r="DY18" i="7"/>
  <c r="DW18" i="7"/>
  <c r="Z18" i="7"/>
  <c r="EC13" i="7"/>
  <c r="EB13" i="7"/>
  <c r="DX13" i="7"/>
  <c r="AA13" i="7"/>
  <c r="DZ11" i="7"/>
  <c r="DZ12" i="7"/>
  <c r="DY12" i="7"/>
  <c r="DW12" i="7"/>
  <c r="Z12" i="7"/>
  <c r="EP9" i="7"/>
  <c r="EO9" i="7"/>
  <c r="EM9" i="7"/>
  <c r="AD9" i="7"/>
  <c r="AX20" i="7"/>
  <c r="AW20" i="7"/>
  <c r="AU20" i="7"/>
  <c r="F20" i="7"/>
  <c r="GL15" i="7"/>
  <c r="GK15" i="7"/>
  <c r="GI15" i="7"/>
  <c r="AP15" i="7"/>
  <c r="FV17" i="7"/>
  <c r="FU17" i="7"/>
  <c r="FS17" i="7"/>
  <c r="AL17" i="7"/>
  <c r="GL16" i="7"/>
  <c r="GK16" i="7"/>
  <c r="GI16" i="7"/>
  <c r="AP16" i="7"/>
  <c r="CW14" i="7"/>
  <c r="CV14" i="7"/>
  <c r="CR14" i="7"/>
  <c r="S14" i="7"/>
  <c r="DZ19" i="7"/>
  <c r="DY19" i="7"/>
  <c r="DW19" i="7"/>
  <c r="Z19" i="7"/>
  <c r="FV13" i="7"/>
  <c r="FU13" i="7"/>
  <c r="FS13" i="7"/>
  <c r="AL13" i="7"/>
  <c r="DZ20" i="7"/>
  <c r="DY20" i="7"/>
  <c r="DW20" i="7"/>
  <c r="Z20" i="7"/>
  <c r="GL14" i="7"/>
  <c r="GK14" i="7"/>
  <c r="GI14" i="7"/>
  <c r="AP14" i="7"/>
  <c r="FN10" i="7"/>
  <c r="FM10" i="7"/>
  <c r="FK10" i="7"/>
  <c r="AJ10" i="7"/>
  <c r="CT13" i="7"/>
  <c r="CS13" i="7"/>
  <c r="CQ13" i="7"/>
  <c r="R13" i="7"/>
  <c r="FY20" i="7"/>
  <c r="FX20" i="7"/>
  <c r="FT20" i="7"/>
  <c r="AM20" i="7"/>
  <c r="DZ9" i="7"/>
  <c r="DY9" i="7"/>
  <c r="DW9" i="7"/>
  <c r="Z9" i="7"/>
  <c r="EC19" i="7"/>
  <c r="EB19" i="7"/>
  <c r="DX19" i="7"/>
  <c r="AA19" i="7"/>
  <c r="GO16" i="7"/>
  <c r="GN16" i="7"/>
  <c r="GJ16" i="7"/>
  <c r="AQ16" i="7"/>
  <c r="DM10" i="7"/>
  <c r="DL10" i="7"/>
  <c r="DH10" i="7"/>
  <c r="W10" i="7"/>
  <c r="GO10" i="7"/>
  <c r="FY17" i="7"/>
  <c r="FX17" i="7"/>
  <c r="FT17" i="7"/>
  <c r="AM17" i="7"/>
  <c r="FV15" i="7"/>
  <c r="FU15" i="7"/>
  <c r="FS15" i="7"/>
  <c r="AL15" i="7"/>
  <c r="BA9" i="7"/>
  <c r="AZ9" i="7"/>
  <c r="AV9" i="7"/>
  <c r="G9" i="7"/>
  <c r="BA10" i="7"/>
  <c r="AZ10" i="7"/>
  <c r="AV10" i="7"/>
  <c r="G10" i="7"/>
  <c r="FY15" i="7"/>
  <c r="FX15" i="7"/>
  <c r="FT15" i="7"/>
  <c r="AM15" i="7"/>
  <c r="GL17" i="7"/>
  <c r="GK17" i="7"/>
  <c r="GI17" i="7"/>
  <c r="AP17" i="7"/>
  <c r="BA20" i="7"/>
  <c r="AZ20" i="7"/>
  <c r="AV20" i="7"/>
  <c r="G20" i="7"/>
  <c r="FQ11" i="7"/>
  <c r="FP11" i="7"/>
  <c r="FL11" i="7"/>
  <c r="AK11" i="7"/>
  <c r="EC14" i="7"/>
  <c r="EB14" i="7"/>
  <c r="DX14" i="7"/>
  <c r="AA14" i="7"/>
  <c r="FY11" i="7"/>
  <c r="FX11" i="7"/>
  <c r="FT11" i="7"/>
  <c r="AM11" i="7"/>
  <c r="CW21" i="7"/>
  <c r="CV21" i="7"/>
  <c r="CR21" i="7"/>
  <c r="S21" i="7"/>
  <c r="CT20" i="7"/>
  <c r="CS20" i="7"/>
  <c r="CQ20" i="7"/>
  <c r="R20" i="7"/>
  <c r="CT15" i="7"/>
  <c r="CS15" i="7"/>
  <c r="CQ15" i="7"/>
  <c r="R15" i="7"/>
  <c r="FV14" i="7"/>
  <c r="FU14" i="7"/>
  <c r="FS14" i="7"/>
  <c r="AL14" i="7"/>
  <c r="AX11" i="7"/>
  <c r="AW11" i="7"/>
  <c r="AU11" i="7"/>
  <c r="F11" i="7"/>
  <c r="FQ19" i="7"/>
  <c r="FP19" i="7"/>
  <c r="FL19" i="7"/>
  <c r="AK19" i="7"/>
  <c r="FV11" i="7"/>
  <c r="FU11" i="7"/>
  <c r="FS11" i="7"/>
  <c r="AL11" i="7"/>
  <c r="GL11" i="7"/>
  <c r="GO19" i="7"/>
  <c r="GN19" i="7"/>
  <c r="GJ19" i="7"/>
  <c r="AQ19" i="7"/>
  <c r="FV10" i="7"/>
  <c r="FU10" i="7"/>
  <c r="FS10" i="7"/>
  <c r="AL10" i="7"/>
  <c r="FV20" i="7"/>
  <c r="FU20" i="7"/>
  <c r="FS20" i="7"/>
  <c r="AL20" i="7"/>
  <c r="GO18" i="7"/>
  <c r="GN18" i="7"/>
  <c r="GJ18" i="7"/>
  <c r="AQ18" i="7"/>
  <c r="FN19" i="7"/>
  <c r="FM19" i="7"/>
  <c r="FK19" i="7"/>
  <c r="AJ19" i="7"/>
  <c r="FY12" i="7"/>
  <c r="CW11" i="7"/>
  <c r="DM13" i="7"/>
  <c r="DL13" i="7"/>
  <c r="DH13" i="7"/>
  <c r="W13" i="7"/>
  <c r="AZ123" i="4"/>
  <c r="C63" i="11"/>
  <c r="BH22" i="7"/>
  <c r="CE72" i="4"/>
  <c r="CF72" i="4"/>
  <c r="X109" i="4"/>
  <c r="T84" i="4"/>
  <c r="X87" i="4"/>
  <c r="X82" i="4"/>
  <c r="X118" i="4"/>
  <c r="T116" i="4"/>
  <c r="X135" i="4"/>
  <c r="T113" i="4"/>
  <c r="X95" i="4"/>
  <c r="A5" i="8"/>
  <c r="X108" i="4"/>
  <c r="T95" i="4"/>
  <c r="T129" i="4"/>
  <c r="T114" i="4"/>
  <c r="T80" i="4"/>
  <c r="CD71" i="4"/>
  <c r="T94" i="4"/>
  <c r="T135" i="4"/>
  <c r="X129" i="4"/>
  <c r="X119" i="4"/>
  <c r="X105" i="4"/>
  <c r="T104" i="4"/>
  <c r="X93" i="4"/>
  <c r="CE73" i="4"/>
  <c r="T78" i="4"/>
  <c r="X85" i="4"/>
  <c r="T127" i="4"/>
  <c r="X111" i="4"/>
  <c r="T128" i="4"/>
  <c r="T89" i="4"/>
  <c r="CF71" i="4"/>
  <c r="X92" i="4"/>
  <c r="T91" i="4"/>
  <c r="D3" i="4"/>
  <c r="X76" i="4"/>
  <c r="CD72" i="4"/>
  <c r="D2" i="4"/>
  <c r="T111" i="4"/>
  <c r="AY111" i="4"/>
  <c r="T99" i="4"/>
  <c r="T119" i="4"/>
  <c r="AY119" i="4"/>
  <c r="X113" i="4"/>
  <c r="AY113" i="4"/>
  <c r="T109" i="4"/>
  <c r="AY109" i="4"/>
  <c r="X90" i="4"/>
  <c r="T88" i="4"/>
  <c r="CE71" i="4"/>
  <c r="T132" i="4"/>
  <c r="T118" i="4"/>
  <c r="T86" i="4"/>
  <c r="X114" i="4"/>
  <c r="X77" i="4"/>
  <c r="T133" i="4"/>
  <c r="X81" i="4"/>
  <c r="X78" i="4"/>
  <c r="T92" i="4"/>
  <c r="A5" i="9"/>
  <c r="A5" i="7"/>
  <c r="T130" i="4"/>
  <c r="X103" i="4"/>
  <c r="X86" i="4"/>
  <c r="CF73" i="4"/>
  <c r="X94" i="4"/>
  <c r="T90" i="4"/>
  <c r="T105" i="4"/>
  <c r="X80" i="4"/>
  <c r="T77" i="4"/>
  <c r="X128" i="4"/>
  <c r="AY128" i="4"/>
  <c r="T82" i="4"/>
  <c r="AP58" i="4"/>
  <c r="R41" i="9"/>
  <c r="R25" i="9"/>
  <c r="AP32" i="4"/>
  <c r="H41" i="8"/>
  <c r="H37" i="8"/>
  <c r="AD37" i="8"/>
  <c r="AP43" i="4"/>
  <c r="AD41" i="8"/>
  <c r="GV18" i="9"/>
  <c r="GR18" i="9"/>
  <c r="AS18" i="9"/>
  <c r="O93" i="4"/>
  <c r="CK17" i="7"/>
  <c r="CI17" i="7"/>
  <c r="P17" i="7"/>
  <c r="CN20" i="7"/>
  <c r="CJ20" i="7"/>
  <c r="Q20" i="7"/>
  <c r="CN21" i="7"/>
  <c r="CJ21" i="7"/>
  <c r="Q21" i="7"/>
  <c r="CN11" i="7"/>
  <c r="CJ11" i="7"/>
  <c r="Q11" i="7"/>
  <c r="CK18" i="7"/>
  <c r="CI18" i="7"/>
  <c r="P18" i="7"/>
  <c r="CK9" i="7"/>
  <c r="CI9" i="7"/>
  <c r="P9" i="7"/>
  <c r="CN15" i="7"/>
  <c r="CJ15" i="7"/>
  <c r="Q15" i="7"/>
  <c r="CN17" i="7"/>
  <c r="CJ17" i="7"/>
  <c r="Q17" i="7"/>
  <c r="CN9" i="7"/>
  <c r="CJ9" i="7"/>
  <c r="Q9" i="7"/>
  <c r="W29" i="4"/>
  <c r="V104" i="4"/>
  <c r="X104" i="4"/>
  <c r="S136" i="4"/>
  <c r="T136" i="4"/>
  <c r="W136" i="4"/>
  <c r="V136" i="4"/>
  <c r="X136" i="4"/>
  <c r="Q136" i="4"/>
  <c r="D65" i="4"/>
  <c r="O136" i="4"/>
  <c r="AY136" i="4"/>
  <c r="M136" i="4"/>
  <c r="Z30" i="9"/>
  <c r="AG64" i="4"/>
  <c r="AG61" i="4"/>
  <c r="AP61" i="4"/>
  <c r="X41" i="9"/>
  <c r="AG71" i="4"/>
  <c r="AG56" i="4"/>
  <c r="AG63" i="4"/>
  <c r="AB31" i="9"/>
  <c r="AG69" i="4"/>
  <c r="AG65" i="4"/>
  <c r="AG57" i="4"/>
  <c r="AG53" i="4"/>
  <c r="AG52" i="4"/>
  <c r="F31" i="9"/>
  <c r="AG55" i="4"/>
  <c r="L31" i="9"/>
  <c r="DE14" i="9"/>
  <c r="Y59" i="4"/>
  <c r="Z59" i="4"/>
  <c r="Y43" i="4"/>
  <c r="BO49" i="4"/>
  <c r="BR47" i="4"/>
  <c r="BQ47" i="4"/>
  <c r="V43" i="4"/>
  <c r="W43" i="4"/>
  <c r="BU24" i="4"/>
  <c r="BT24" i="4"/>
  <c r="BO38" i="4"/>
  <c r="T43" i="4"/>
  <c r="BU48" i="4"/>
  <c r="BT48" i="4"/>
  <c r="BU53" i="4"/>
  <c r="BT53" i="4"/>
  <c r="D151" i="4"/>
  <c r="F154" i="4"/>
  <c r="J149" i="4"/>
  <c r="I149" i="4"/>
  <c r="BU29" i="4"/>
  <c r="BT29" i="4"/>
  <c r="BR42" i="4"/>
  <c r="R35" i="4"/>
  <c r="BQ42" i="4"/>
  <c r="F147" i="4"/>
  <c r="E147" i="4"/>
  <c r="J148" i="4"/>
  <c r="H148" i="4"/>
  <c r="AY94" i="4"/>
  <c r="BT41" i="4"/>
  <c r="G154" i="4"/>
  <c r="O95" i="4"/>
  <c r="AD25" i="9"/>
  <c r="AE85" i="4"/>
  <c r="AN85" i="4"/>
  <c r="BK85" i="4"/>
  <c r="J17" i="11"/>
  <c r="AE90" i="4"/>
  <c r="AN90" i="4"/>
  <c r="BK90" i="4"/>
  <c r="J22" i="11"/>
  <c r="AE91" i="4"/>
  <c r="AN91" i="4"/>
  <c r="BK91" i="4"/>
  <c r="J23" i="11"/>
  <c r="AE88" i="4"/>
  <c r="AN88" i="4"/>
  <c r="BK88" i="4"/>
  <c r="J20" i="11"/>
  <c r="AE95" i="4"/>
  <c r="AE78" i="4"/>
  <c r="AN78" i="4"/>
  <c r="BK78" i="4"/>
  <c r="J10" i="11"/>
  <c r="AE87" i="4"/>
  <c r="AE92" i="4"/>
  <c r="AN92" i="4"/>
  <c r="BK92" i="4"/>
  <c r="J24" i="11"/>
  <c r="AE83" i="4"/>
  <c r="AE80" i="4"/>
  <c r="AN80" i="4"/>
  <c r="BK80" i="4"/>
  <c r="J12" i="11"/>
  <c r="AE79" i="4"/>
  <c r="AN79" i="4"/>
  <c r="BK79" i="4"/>
  <c r="J11" i="11"/>
  <c r="AE82" i="4"/>
  <c r="AN82" i="4"/>
  <c r="BK82" i="4"/>
  <c r="J14" i="11"/>
  <c r="AE76" i="4"/>
  <c r="AN76" i="4"/>
  <c r="BK76" i="4"/>
  <c r="J8" i="11"/>
  <c r="AE81" i="4"/>
  <c r="AN81" i="4"/>
  <c r="BK81" i="4"/>
  <c r="J13" i="11"/>
  <c r="AE89" i="4"/>
  <c r="AE94" i="4"/>
  <c r="Z83" i="4"/>
  <c r="AN83" i="4"/>
  <c r="BK83" i="4"/>
  <c r="J15" i="11"/>
  <c r="V89" i="4"/>
  <c r="X89" i="4"/>
  <c r="M89" i="4"/>
  <c r="Z84" i="4"/>
  <c r="Z77" i="4"/>
  <c r="AN77" i="4"/>
  <c r="BK77" i="4"/>
  <c r="J9" i="11"/>
  <c r="Z86" i="4"/>
  <c r="AN86" i="4"/>
  <c r="BK86" i="4"/>
  <c r="J18" i="11"/>
  <c r="AJ89" i="4"/>
  <c r="AN89" i="4"/>
  <c r="BK89" i="4"/>
  <c r="J21" i="11"/>
  <c r="W21" i="4"/>
  <c r="AJ93" i="4"/>
  <c r="AN93" i="4"/>
  <c r="BK93" i="4"/>
  <c r="J25" i="11"/>
  <c r="AJ87" i="4"/>
  <c r="AJ95" i="4"/>
  <c r="AN95" i="4"/>
  <c r="BK95" i="4"/>
  <c r="J27" i="11"/>
  <c r="AE137" i="4"/>
  <c r="M99" i="4"/>
  <c r="AJ119" i="4"/>
  <c r="AJ123" i="4"/>
  <c r="AJ122" i="4"/>
  <c r="AJ125" i="4"/>
  <c r="AJ124" i="4"/>
  <c r="AJ130" i="4"/>
  <c r="AJ121" i="4"/>
  <c r="AN121" i="4"/>
  <c r="BK121" i="4"/>
  <c r="J61" i="11"/>
  <c r="AJ136" i="4"/>
  <c r="AJ134" i="4"/>
  <c r="AJ128" i="4"/>
  <c r="AJ126" i="4"/>
  <c r="AJ120" i="4"/>
  <c r="AE120" i="4"/>
  <c r="AN120" i="4"/>
  <c r="BK120" i="4"/>
  <c r="J60" i="11"/>
  <c r="AJ133" i="4"/>
  <c r="AN133" i="4"/>
  <c r="BK133" i="4"/>
  <c r="J73" i="11"/>
  <c r="AJ137" i="4"/>
  <c r="AE126" i="4"/>
  <c r="AN126" i="4"/>
  <c r="BK126" i="4"/>
  <c r="J66" i="11"/>
  <c r="AE129" i="4"/>
  <c r="AE118" i="4"/>
  <c r="AE135" i="4"/>
  <c r="AE127" i="4"/>
  <c r="AJ111" i="4"/>
  <c r="AN111" i="4"/>
  <c r="BK111" i="4"/>
  <c r="J47" i="11"/>
  <c r="AJ114" i="4"/>
  <c r="AJ110" i="4"/>
  <c r="AN110" i="4"/>
  <c r="BK110" i="4"/>
  <c r="J46" i="11"/>
  <c r="AJ113" i="4"/>
  <c r="AN113" i="4"/>
  <c r="BK113" i="4"/>
  <c r="J49" i="11"/>
  <c r="AJ115" i="4"/>
  <c r="AJ106" i="4"/>
  <c r="AN106" i="4"/>
  <c r="BK106" i="4"/>
  <c r="J42" i="11"/>
  <c r="AJ108" i="4"/>
  <c r="AN108" i="4"/>
  <c r="BK108" i="4"/>
  <c r="J44" i="11"/>
  <c r="AJ109" i="4"/>
  <c r="AJ103" i="4"/>
  <c r="AE107" i="4"/>
  <c r="AE101" i="4"/>
  <c r="Z94" i="4"/>
  <c r="AN94" i="4"/>
  <c r="BK94" i="4"/>
  <c r="J26" i="11"/>
  <c r="Z101" i="4"/>
  <c r="S120" i="4"/>
  <c r="T120" i="4"/>
  <c r="AY120" i="4"/>
  <c r="AG60" i="4"/>
  <c r="AL46" i="4"/>
  <c r="L36" i="8"/>
  <c r="AJ112" i="4"/>
  <c r="AE128" i="4"/>
  <c r="M87" i="4"/>
  <c r="S87" i="4"/>
  <c r="T87" i="4"/>
  <c r="P63" i="4"/>
  <c r="BO69" i="4"/>
  <c r="BN69" i="4"/>
  <c r="BA50" i="6"/>
  <c r="FR21" i="9"/>
  <c r="M69" i="4"/>
  <c r="BA51" i="6"/>
  <c r="M135" i="4"/>
  <c r="U68" i="4"/>
  <c r="W68" i="4"/>
  <c r="Z132" i="4"/>
  <c r="Z112" i="4"/>
  <c r="AN112" i="4"/>
  <c r="BK112" i="4"/>
  <c r="J48" i="11"/>
  <c r="S85" i="4"/>
  <c r="T85" i="4"/>
  <c r="AY85" i="4"/>
  <c r="S79" i="4"/>
  <c r="T79" i="4"/>
  <c r="O79" i="4"/>
  <c r="Q79" i="4"/>
  <c r="AB52" i="4"/>
  <c r="F25" i="9"/>
  <c r="AB11" i="4"/>
  <c r="AB23" i="4"/>
  <c r="M59" i="4"/>
  <c r="W51" i="6"/>
  <c r="BH112" i="6"/>
  <c r="W67" i="6"/>
  <c r="AG29" i="4"/>
  <c r="AB26" i="4"/>
  <c r="AB15" i="4"/>
  <c r="AN87" i="4"/>
  <c r="BK87" i="4"/>
  <c r="J19" i="11"/>
  <c r="DB10" i="9"/>
  <c r="DB15" i="9"/>
  <c r="DE9" i="9"/>
  <c r="DE15" i="9"/>
  <c r="DE11" i="9"/>
  <c r="DB20" i="9"/>
  <c r="AV22" i="7"/>
  <c r="Z48" i="4"/>
  <c r="Z35" i="4"/>
  <c r="Z42" i="4"/>
  <c r="W65" i="4"/>
  <c r="BQ34" i="4"/>
  <c r="BR25" i="4"/>
  <c r="BQ25" i="4"/>
  <c r="BN10" i="4"/>
  <c r="BU68" i="4"/>
  <c r="BT68" i="4"/>
  <c r="F149" i="4"/>
  <c r="E149" i="4"/>
  <c r="BN63" i="4"/>
  <c r="BN50" i="4"/>
  <c r="J18" i="13"/>
  <c r="H18" i="13"/>
  <c r="Z58" i="4"/>
  <c r="FO21" i="9"/>
  <c r="AP55" i="4"/>
  <c r="L41" i="9"/>
  <c r="BC22" i="7"/>
  <c r="T36" i="4"/>
  <c r="BT17" i="4"/>
  <c r="W52" i="4"/>
  <c r="W56" i="4"/>
  <c r="BL22" i="9"/>
  <c r="BL23" i="9"/>
  <c r="BR13" i="4"/>
  <c r="BQ13" i="4"/>
  <c r="C150" i="4"/>
  <c r="G150" i="4"/>
  <c r="I150" i="4"/>
  <c r="BN17" i="4"/>
  <c r="BU26" i="4"/>
  <c r="BT26" i="4"/>
  <c r="H18" i="14"/>
  <c r="J18" i="14"/>
  <c r="Z33" i="4"/>
  <c r="BT42" i="4"/>
  <c r="G148" i="4"/>
  <c r="X31" i="9"/>
  <c r="Z49" i="4"/>
  <c r="Z31" i="4"/>
  <c r="AU22" i="8"/>
  <c r="F7" i="8"/>
  <c r="Z65" i="4"/>
  <c r="BK22" i="9"/>
  <c r="BK23" i="9"/>
  <c r="AL7" i="9"/>
  <c r="BQ12" i="4"/>
  <c r="BT39" i="4"/>
  <c r="BR14" i="4"/>
  <c r="BQ14" i="4"/>
  <c r="BT36" i="4"/>
  <c r="BT35" i="4"/>
  <c r="BU11" i="4"/>
  <c r="BT11" i="4"/>
  <c r="ET16" i="8"/>
  <c r="ES16" i="8"/>
  <c r="ER16" i="8"/>
  <c r="EN16" i="8"/>
  <c r="AE16" i="8"/>
  <c r="EQ14" i="8"/>
  <c r="EP14" i="8"/>
  <c r="ET12" i="8"/>
  <c r="ES12" i="8"/>
  <c r="ER12" i="8"/>
  <c r="EN12" i="8"/>
  <c r="AE12" i="8"/>
  <c r="ET21" i="8"/>
  <c r="ES21" i="8"/>
  <c r="ER21" i="8"/>
  <c r="EN21" i="8"/>
  <c r="AE21" i="8"/>
  <c r="EQ18" i="8"/>
  <c r="ET15" i="8"/>
  <c r="ES15" i="8"/>
  <c r="ER15" i="8"/>
  <c r="EN15" i="8"/>
  <c r="AE15" i="8"/>
  <c r="ET13" i="8"/>
  <c r="ES13" i="8"/>
  <c r="ER13" i="8"/>
  <c r="EN13" i="8"/>
  <c r="AE13" i="8"/>
  <c r="EQ20" i="8"/>
  <c r="EP20" i="8"/>
  <c r="EO20" i="8"/>
  <c r="EM20" i="8"/>
  <c r="AD20" i="8"/>
  <c r="ET20" i="8"/>
  <c r="ET19" i="8"/>
  <c r="ES19" i="8"/>
  <c r="ER19" i="8"/>
  <c r="EN19" i="8"/>
  <c r="AE19" i="8"/>
  <c r="EQ15" i="8"/>
  <c r="EP15" i="8"/>
  <c r="ET18" i="8"/>
  <c r="ES18" i="8"/>
  <c r="ER18" i="8"/>
  <c r="EN18" i="8"/>
  <c r="AE18" i="8"/>
  <c r="EQ12" i="8"/>
  <c r="EP12" i="8"/>
  <c r="EO12" i="8"/>
  <c r="EM12" i="8"/>
  <c r="AD12" i="8"/>
  <c r="EQ13" i="8"/>
  <c r="EP13" i="8"/>
  <c r="EO13" i="8"/>
  <c r="EM13" i="8"/>
  <c r="AD13" i="8"/>
  <c r="EQ16" i="8"/>
  <c r="EP16" i="8"/>
  <c r="EO16" i="8"/>
  <c r="EM16" i="8"/>
  <c r="AD16" i="8"/>
  <c r="EQ19" i="8"/>
  <c r="EP19" i="8"/>
  <c r="EO19" i="8"/>
  <c r="EM19" i="8"/>
  <c r="AD19" i="8"/>
  <c r="ET10" i="8"/>
  <c r="ES10" i="8"/>
  <c r="ER10" i="8"/>
  <c r="EN10" i="8"/>
  <c r="AE10" i="8"/>
  <c r="EQ17" i="8"/>
  <c r="EP17" i="8"/>
  <c r="EO17" i="8"/>
  <c r="EM17" i="8"/>
  <c r="AD17" i="8"/>
  <c r="ET17" i="8"/>
  <c r="ES17" i="8"/>
  <c r="ER17" i="8"/>
  <c r="EN17" i="8"/>
  <c r="AE17" i="8"/>
  <c r="ET14" i="8"/>
  <c r="ES14" i="8"/>
  <c r="ER14" i="8"/>
  <c r="EN14" i="8"/>
  <c r="AE14" i="8"/>
  <c r="A4" i="6"/>
  <c r="AF25" i="7"/>
  <c r="AP23" i="4"/>
  <c r="AF41" i="7"/>
  <c r="AJ37" i="8"/>
  <c r="AP46" i="4"/>
  <c r="AJ41" i="8"/>
  <c r="H31" i="9"/>
  <c r="AP53" i="4"/>
  <c r="H41" i="9"/>
  <c r="AY92" i="4"/>
  <c r="Z40" i="4"/>
  <c r="Z45" i="4"/>
  <c r="Z63" i="4"/>
  <c r="BN42" i="4"/>
  <c r="BT44" i="4"/>
  <c r="BN36" i="4"/>
  <c r="D149" i="4"/>
  <c r="C149" i="4"/>
  <c r="AN31" i="9"/>
  <c r="AP69" i="4"/>
  <c r="AN41" i="9"/>
  <c r="BA22" i="7"/>
  <c r="AX22" i="8"/>
  <c r="L7" i="8"/>
  <c r="P31" i="9"/>
  <c r="AP57" i="4"/>
  <c r="P41" i="9"/>
  <c r="Z44" i="4"/>
  <c r="Z47" i="4"/>
  <c r="BK22" i="8"/>
  <c r="AL7" i="8"/>
  <c r="GD12" i="8"/>
  <c r="GC12" i="8"/>
  <c r="GA12" i="8"/>
  <c r="AN12" i="8"/>
  <c r="GD13" i="8"/>
  <c r="GC13" i="8"/>
  <c r="GA13" i="8"/>
  <c r="AN13" i="8"/>
  <c r="GG12" i="8"/>
  <c r="GF12" i="8"/>
  <c r="GB12" i="8"/>
  <c r="AO12" i="8"/>
  <c r="GD20" i="8"/>
  <c r="GC20" i="8"/>
  <c r="GA20" i="8"/>
  <c r="AN20" i="8"/>
  <c r="GG15" i="8"/>
  <c r="GF15" i="8"/>
  <c r="GB15" i="8"/>
  <c r="AO15" i="8"/>
  <c r="GG9" i="8"/>
  <c r="GF9" i="8"/>
  <c r="GB9" i="8"/>
  <c r="AO9" i="8"/>
  <c r="DJ17" i="8"/>
  <c r="DI17" i="8"/>
  <c r="DG17" i="8"/>
  <c r="V17" i="8"/>
  <c r="DM15" i="8"/>
  <c r="DL15" i="8"/>
  <c r="DH15" i="8"/>
  <c r="W15" i="8"/>
  <c r="DM17" i="8"/>
  <c r="DL17" i="8"/>
  <c r="DH17" i="8"/>
  <c r="W17" i="8"/>
  <c r="DJ11" i="8"/>
  <c r="DI11" i="8"/>
  <c r="DG11" i="8"/>
  <c r="V11" i="8"/>
  <c r="DM9" i="8"/>
  <c r="DL9" i="8"/>
  <c r="DH9" i="8"/>
  <c r="W9" i="8"/>
  <c r="DJ12" i="8"/>
  <c r="DI12" i="8"/>
  <c r="DG12" i="8"/>
  <c r="V12" i="8"/>
  <c r="GD9" i="8"/>
  <c r="GC9" i="8"/>
  <c r="GA9" i="8"/>
  <c r="AN9" i="8"/>
  <c r="DJ21" i="8"/>
  <c r="DI21" i="8"/>
  <c r="DG21" i="8"/>
  <c r="V21" i="8"/>
  <c r="DJ10" i="8"/>
  <c r="DI10" i="8"/>
  <c r="DG10" i="8"/>
  <c r="V10" i="8"/>
  <c r="DM21" i="8"/>
  <c r="DL21" i="8"/>
  <c r="DH21" i="8"/>
  <c r="W21" i="8"/>
  <c r="DJ15" i="8"/>
  <c r="DI15" i="8"/>
  <c r="DG15" i="8"/>
  <c r="V15" i="8"/>
  <c r="DM13" i="8"/>
  <c r="DL13" i="8"/>
  <c r="DH13" i="8"/>
  <c r="W13" i="8"/>
  <c r="DM10" i="8"/>
  <c r="DL10" i="8"/>
  <c r="DH10" i="8"/>
  <c r="W10" i="8"/>
  <c r="DJ14" i="8"/>
  <c r="DI14" i="8"/>
  <c r="DG14" i="8"/>
  <c r="V14" i="8"/>
  <c r="DM16" i="8"/>
  <c r="DL16" i="8"/>
  <c r="DH16" i="8"/>
  <c r="W16" i="8"/>
  <c r="DJ16" i="8"/>
  <c r="DI16" i="8"/>
  <c r="DG16" i="8"/>
  <c r="V16" i="8"/>
  <c r="BA11" i="8"/>
  <c r="AZ11" i="8"/>
  <c r="AV11" i="8"/>
  <c r="G11" i="8"/>
  <c r="BA18" i="8"/>
  <c r="AZ18" i="8"/>
  <c r="AV18" i="8"/>
  <c r="G18" i="8"/>
  <c r="AX15" i="8"/>
  <c r="AW15" i="8"/>
  <c r="AU15" i="8"/>
  <c r="F15" i="8"/>
  <c r="BA13" i="8"/>
  <c r="AZ13" i="8"/>
  <c r="AV13" i="8"/>
  <c r="G13" i="8"/>
  <c r="AX10" i="8"/>
  <c r="AW10" i="8"/>
  <c r="AU10" i="8"/>
  <c r="F10" i="8"/>
  <c r="AX13" i="8"/>
  <c r="AW13" i="8"/>
  <c r="AU13" i="8"/>
  <c r="F13" i="8"/>
  <c r="DM20" i="8"/>
  <c r="DL20" i="8"/>
  <c r="DH20" i="8"/>
  <c r="W20" i="8"/>
  <c r="DJ18" i="8"/>
  <c r="DI18" i="8"/>
  <c r="DG18" i="8"/>
  <c r="V18" i="8"/>
  <c r="DJ20" i="8"/>
  <c r="DI20" i="8"/>
  <c r="DG20" i="8"/>
  <c r="V20" i="8"/>
  <c r="DM14" i="8"/>
  <c r="DL14" i="8"/>
  <c r="DH14" i="8"/>
  <c r="W14" i="8"/>
  <c r="AX20" i="8"/>
  <c r="AW20" i="8"/>
  <c r="AU20" i="8"/>
  <c r="F20" i="8"/>
  <c r="BA14" i="8"/>
  <c r="AZ14" i="8"/>
  <c r="AV14" i="8"/>
  <c r="G14" i="8"/>
  <c r="AX11" i="8"/>
  <c r="AW11" i="8"/>
  <c r="AU11" i="8"/>
  <c r="F11" i="8"/>
  <c r="BA9" i="8"/>
  <c r="AZ9" i="8"/>
  <c r="AV9" i="8"/>
  <c r="G9" i="8"/>
  <c r="BA20" i="8"/>
  <c r="AZ20" i="8"/>
  <c r="AV20" i="8"/>
  <c r="G20" i="8"/>
  <c r="BA12" i="8"/>
  <c r="AZ12" i="8"/>
  <c r="AV12" i="8"/>
  <c r="G12" i="8"/>
  <c r="DR11" i="8"/>
  <c r="DQ11" i="8"/>
  <c r="DO11" i="8"/>
  <c r="X11" i="8"/>
  <c r="DR21" i="8"/>
  <c r="DQ21" i="8"/>
  <c r="DO21" i="8"/>
  <c r="X21" i="8"/>
  <c r="DU11" i="8"/>
  <c r="DT11" i="8"/>
  <c r="DP11" i="8"/>
  <c r="Y11" i="8"/>
  <c r="DR10" i="8"/>
  <c r="DQ10" i="8"/>
  <c r="DO10" i="8"/>
  <c r="X10" i="8"/>
  <c r="DR18" i="8"/>
  <c r="DQ18" i="8"/>
  <c r="DO18" i="8"/>
  <c r="X18" i="8"/>
  <c r="DU21" i="8"/>
  <c r="DT21" i="8"/>
  <c r="DP21" i="8"/>
  <c r="Y21" i="8"/>
  <c r="DU16" i="8"/>
  <c r="DT16" i="8"/>
  <c r="DP16" i="8"/>
  <c r="Y16" i="8"/>
  <c r="DJ9" i="8"/>
  <c r="DI9" i="8"/>
  <c r="DG9" i="8"/>
  <c r="V9" i="8"/>
  <c r="DM11" i="8"/>
  <c r="DL11" i="8"/>
  <c r="DH11" i="8"/>
  <c r="W11" i="8"/>
  <c r="DJ19" i="8"/>
  <c r="DI19" i="8"/>
  <c r="DG19" i="8"/>
  <c r="V19" i="8"/>
  <c r="DM19" i="8"/>
  <c r="DL19" i="8"/>
  <c r="DH19" i="8"/>
  <c r="W19" i="8"/>
  <c r="DJ13" i="8"/>
  <c r="DI13" i="8"/>
  <c r="DG13" i="8"/>
  <c r="V13" i="8"/>
  <c r="DM12" i="8"/>
  <c r="DL12" i="8"/>
  <c r="DH12" i="8"/>
  <c r="W12" i="8"/>
  <c r="DM18" i="8"/>
  <c r="DL18" i="8"/>
  <c r="DH18" i="8"/>
  <c r="W18" i="8"/>
  <c r="DU18" i="8"/>
  <c r="DT18" i="8"/>
  <c r="DP18" i="8"/>
  <c r="Y18" i="8"/>
  <c r="DR14" i="8"/>
  <c r="DQ14" i="8"/>
  <c r="DO14" i="8"/>
  <c r="X14" i="8"/>
  <c r="DU14" i="8"/>
  <c r="DT14" i="8"/>
  <c r="DP14" i="8"/>
  <c r="Y14" i="8"/>
  <c r="BA15" i="8"/>
  <c r="AZ15" i="8"/>
  <c r="AV15" i="8"/>
  <c r="G15" i="8"/>
  <c r="BA21" i="8"/>
  <c r="AZ21" i="8"/>
  <c r="AV21" i="8"/>
  <c r="G21" i="8"/>
  <c r="AX14" i="8"/>
  <c r="AW14" i="8"/>
  <c r="AU14" i="8"/>
  <c r="F14" i="8"/>
  <c r="DU15" i="8"/>
  <c r="DT15" i="8"/>
  <c r="DP15" i="8"/>
  <c r="Y15" i="8"/>
  <c r="DU19" i="8"/>
  <c r="DT19" i="8"/>
  <c r="DP19" i="8"/>
  <c r="Y19" i="8"/>
  <c r="DR15" i="8"/>
  <c r="DQ15" i="8"/>
  <c r="DO15" i="8"/>
  <c r="X15" i="8"/>
  <c r="DU20" i="8"/>
  <c r="DT20" i="8"/>
  <c r="DP20" i="8"/>
  <c r="Y20" i="8"/>
  <c r="DR13" i="8"/>
  <c r="DQ13" i="8"/>
  <c r="DO13" i="8"/>
  <c r="X13" i="8"/>
  <c r="DR16" i="8"/>
  <c r="DQ16" i="8"/>
  <c r="DO16" i="8"/>
  <c r="X16" i="8"/>
  <c r="BA10" i="8"/>
  <c r="AZ10" i="8"/>
  <c r="AV10" i="8"/>
  <c r="G10" i="8"/>
  <c r="BA17" i="8"/>
  <c r="AZ17" i="8"/>
  <c r="AV17" i="8"/>
  <c r="G17" i="8"/>
  <c r="AX9" i="8"/>
  <c r="AW9" i="8"/>
  <c r="AU9" i="8"/>
  <c r="F9" i="8"/>
  <c r="DR19" i="8"/>
  <c r="DQ19" i="8"/>
  <c r="DO19" i="8"/>
  <c r="X19" i="8"/>
  <c r="DR17" i="8"/>
  <c r="DQ17" i="8"/>
  <c r="DO17" i="8"/>
  <c r="X17" i="8"/>
  <c r="DU9" i="8"/>
  <c r="DT9" i="8"/>
  <c r="DP9" i="8"/>
  <c r="Y9" i="8"/>
  <c r="DU10" i="8"/>
  <c r="DT10" i="8"/>
  <c r="DP10" i="8"/>
  <c r="Y10" i="8"/>
  <c r="AX16" i="8"/>
  <c r="AW16" i="8"/>
  <c r="AU16" i="8"/>
  <c r="F16" i="8"/>
  <c r="AX19" i="8"/>
  <c r="AW19" i="8"/>
  <c r="AU19" i="8"/>
  <c r="F19" i="8"/>
  <c r="AX17" i="8"/>
  <c r="AW17" i="8"/>
  <c r="AU17" i="8"/>
  <c r="F17" i="8"/>
  <c r="AX21" i="8"/>
  <c r="AW21" i="8"/>
  <c r="AU21" i="8"/>
  <c r="F21" i="8"/>
  <c r="DR20" i="8"/>
  <c r="DQ20" i="8"/>
  <c r="DO20" i="8"/>
  <c r="X20" i="8"/>
  <c r="AX18" i="8"/>
  <c r="AW18" i="8"/>
  <c r="AU18" i="8"/>
  <c r="F18" i="8"/>
  <c r="DU12" i="8"/>
  <c r="DT12" i="8"/>
  <c r="DP12" i="8"/>
  <c r="Y12" i="8"/>
  <c r="DU13" i="8"/>
  <c r="DT13" i="8"/>
  <c r="DP13" i="8"/>
  <c r="Y13" i="8"/>
  <c r="AX12" i="8"/>
  <c r="AW12" i="8"/>
  <c r="AU12" i="8"/>
  <c r="F12" i="8"/>
  <c r="DU17" i="8"/>
  <c r="DT17" i="8"/>
  <c r="DP17" i="8"/>
  <c r="Y17" i="8"/>
  <c r="GO16" i="8"/>
  <c r="GN16" i="8"/>
  <c r="GJ16" i="8"/>
  <c r="AQ16" i="8"/>
  <c r="BA16" i="8"/>
  <c r="AZ16" i="8"/>
  <c r="AV16" i="8"/>
  <c r="G16" i="8"/>
  <c r="DZ19" i="8"/>
  <c r="DY19" i="8"/>
  <c r="DW19" i="8"/>
  <c r="Z19" i="8"/>
  <c r="DZ17" i="8"/>
  <c r="DY17" i="8"/>
  <c r="DW17" i="8"/>
  <c r="Z17" i="8"/>
  <c r="BA19" i="8"/>
  <c r="AZ19" i="8"/>
  <c r="AV19" i="8"/>
  <c r="G19" i="8"/>
  <c r="DR12" i="8"/>
  <c r="DQ12" i="8"/>
  <c r="DO12" i="8"/>
  <c r="X12" i="8"/>
  <c r="GO20" i="8"/>
  <c r="GN20" i="8"/>
  <c r="GJ20" i="8"/>
  <c r="AQ20" i="8"/>
  <c r="GL16" i="8"/>
  <c r="GK16" i="8"/>
  <c r="GI16" i="8"/>
  <c r="AP16" i="8"/>
  <c r="DR9" i="8"/>
  <c r="DQ9" i="8"/>
  <c r="DO9" i="8"/>
  <c r="X9" i="8"/>
  <c r="GL13" i="8"/>
  <c r="GK13" i="8"/>
  <c r="GI13" i="8"/>
  <c r="AP13" i="8"/>
  <c r="GL15" i="8"/>
  <c r="GK15" i="8"/>
  <c r="GI15" i="8"/>
  <c r="AP15" i="8"/>
  <c r="GL19" i="8"/>
  <c r="GK19" i="8"/>
  <c r="GI19" i="8"/>
  <c r="AP19" i="8"/>
  <c r="GO21" i="8"/>
  <c r="GN21" i="8"/>
  <c r="GJ21" i="8"/>
  <c r="AQ21" i="8"/>
  <c r="GO11" i="8"/>
  <c r="GN11" i="8"/>
  <c r="GJ11" i="8"/>
  <c r="AQ11" i="8"/>
  <c r="GO13" i="8"/>
  <c r="GN13" i="8"/>
  <c r="GJ13" i="8"/>
  <c r="AQ13" i="8"/>
  <c r="GO19" i="8"/>
  <c r="GN19" i="8"/>
  <c r="GJ19" i="8"/>
  <c r="AQ19" i="8"/>
  <c r="GL20" i="8"/>
  <c r="GK20" i="8"/>
  <c r="GI20" i="8"/>
  <c r="AP20" i="8"/>
  <c r="GO14" i="8"/>
  <c r="GN14" i="8"/>
  <c r="GJ14" i="8"/>
  <c r="AQ14" i="8"/>
  <c r="GL12" i="8"/>
  <c r="GK12" i="8"/>
  <c r="GI12" i="8"/>
  <c r="AP12" i="8"/>
  <c r="GO10" i="8"/>
  <c r="GN10" i="8"/>
  <c r="GJ10" i="8"/>
  <c r="AQ10" i="8"/>
  <c r="GO17" i="8"/>
  <c r="GN17" i="8"/>
  <c r="GJ17" i="8"/>
  <c r="AQ17" i="8"/>
  <c r="GL11" i="8"/>
  <c r="GK11" i="8"/>
  <c r="GI11" i="8"/>
  <c r="AP11" i="8"/>
  <c r="GL10" i="8"/>
  <c r="GK10" i="8"/>
  <c r="GI10" i="8"/>
  <c r="AP10" i="8"/>
  <c r="GL9" i="8"/>
  <c r="GK9" i="8"/>
  <c r="GI9" i="8"/>
  <c r="AP9" i="8"/>
  <c r="FY14" i="8"/>
  <c r="FX14" i="8"/>
  <c r="FT14" i="8"/>
  <c r="AM14" i="8"/>
  <c r="GL18" i="8"/>
  <c r="GK18" i="8"/>
  <c r="GI18" i="8"/>
  <c r="AP18" i="8"/>
  <c r="GO18" i="8"/>
  <c r="GN18" i="8"/>
  <c r="GJ18" i="8"/>
  <c r="AQ18" i="8"/>
  <c r="GO12" i="8"/>
  <c r="GN12" i="8"/>
  <c r="GJ12" i="8"/>
  <c r="AQ12" i="8"/>
  <c r="EK20" i="8"/>
  <c r="EJ20" i="8"/>
  <c r="EF20" i="8"/>
  <c r="AC20" i="8"/>
  <c r="GL17" i="8"/>
  <c r="GK17" i="8"/>
  <c r="GI17" i="8"/>
  <c r="AP17" i="8"/>
  <c r="GO9" i="8"/>
  <c r="GN9" i="8"/>
  <c r="GJ9" i="8"/>
  <c r="AQ9" i="8"/>
  <c r="GL14" i="8"/>
  <c r="GK14" i="8"/>
  <c r="GI14" i="8"/>
  <c r="AP14" i="8"/>
  <c r="GO15" i="8"/>
  <c r="GN15" i="8"/>
  <c r="GJ15" i="8"/>
  <c r="AQ15" i="8"/>
  <c r="GL21" i="8"/>
  <c r="GK21" i="8"/>
  <c r="GI21" i="8"/>
  <c r="AP21" i="8"/>
  <c r="W67" i="4"/>
  <c r="BN39" i="4"/>
  <c r="BT43" i="4"/>
  <c r="BQ52" i="4"/>
  <c r="AP52" i="4"/>
  <c r="F41" i="9"/>
  <c r="AY130" i="4"/>
  <c r="H25" i="7"/>
  <c r="AP11" i="4"/>
  <c r="H41" i="7"/>
  <c r="V31" i="9"/>
  <c r="AP60" i="4"/>
  <c r="V41" i="9"/>
  <c r="Z43" i="4"/>
  <c r="BG22" i="8"/>
  <c r="AD7" i="8"/>
  <c r="AF31" i="9"/>
  <c r="AP65" i="4"/>
  <c r="AF41" i="9"/>
  <c r="Z39" i="4"/>
  <c r="Z70" i="4"/>
  <c r="Z55" i="4"/>
  <c r="H147" i="4"/>
  <c r="G147" i="4"/>
  <c r="BR23" i="4"/>
  <c r="BQ23" i="4"/>
  <c r="BR48" i="4"/>
  <c r="BQ48" i="4"/>
  <c r="BN44" i="4"/>
  <c r="BR40" i="4"/>
  <c r="BQ40" i="4"/>
  <c r="BR69" i="4"/>
  <c r="BQ69" i="4"/>
  <c r="BN29" i="4"/>
  <c r="D145" i="4"/>
  <c r="C145" i="4"/>
  <c r="BR26" i="4"/>
  <c r="BQ26" i="4"/>
  <c r="H7" i="7"/>
  <c r="AV23" i="7"/>
  <c r="AU23" i="8"/>
  <c r="BH23" i="7"/>
  <c r="AF7" i="7"/>
  <c r="BC23" i="7"/>
  <c r="V7" i="7"/>
  <c r="BA23" i="7"/>
  <c r="R7" i="7"/>
  <c r="DK97" i="6"/>
  <c r="DL97" i="6"/>
  <c r="AR46" i="6"/>
  <c r="AA112" i="6"/>
  <c r="AB112" i="6"/>
  <c r="K67" i="6"/>
  <c r="S82" i="6"/>
  <c r="T82" i="6"/>
  <c r="H25" i="6"/>
  <c r="AQ82" i="6"/>
  <c r="AR82" i="6"/>
  <c r="Q25" i="6"/>
  <c r="AK81" i="6"/>
  <c r="AI81" i="6"/>
  <c r="AJ81" i="6"/>
  <c r="AI82" i="6"/>
  <c r="AJ82" i="6"/>
  <c r="N25" i="6"/>
  <c r="DK112" i="6"/>
  <c r="AQ112" i="6"/>
  <c r="AR112" i="6"/>
  <c r="Q67" i="6"/>
  <c r="CE97" i="6"/>
  <c r="CF97" i="6"/>
  <c r="AF46" i="6"/>
  <c r="AA82" i="6"/>
  <c r="AB82" i="6"/>
  <c r="K25" i="6"/>
  <c r="DS112" i="6"/>
  <c r="DT112" i="6"/>
  <c r="AU67" i="6"/>
  <c r="BW97" i="6"/>
  <c r="BX97" i="6"/>
  <c r="AC46" i="6"/>
  <c r="AP64" i="4"/>
  <c r="AD41" i="9"/>
  <c r="AD31" i="9"/>
  <c r="D148" i="4"/>
  <c r="C148" i="4"/>
  <c r="BN35" i="4"/>
  <c r="BQ27" i="4"/>
  <c r="D146" i="4"/>
  <c r="C146" i="4"/>
  <c r="J147" i="4"/>
  <c r="I147" i="4"/>
  <c r="H145" i="4"/>
  <c r="G145" i="4"/>
  <c r="BU9" i="9"/>
  <c r="BS9" i="9"/>
  <c r="L9" i="9"/>
  <c r="BX12" i="9"/>
  <c r="BT12" i="9"/>
  <c r="M12" i="9"/>
  <c r="BU16" i="9"/>
  <c r="BS16" i="9"/>
  <c r="L16" i="9"/>
  <c r="BU17" i="9"/>
  <c r="BS17" i="9"/>
  <c r="L17" i="9"/>
  <c r="BX14" i="9"/>
  <c r="BT14" i="9"/>
  <c r="M14" i="9"/>
  <c r="BX10" i="9"/>
  <c r="BT10" i="9"/>
  <c r="M10" i="9"/>
  <c r="BX11" i="9"/>
  <c r="BT11" i="9"/>
  <c r="M11" i="9"/>
  <c r="BU18" i="9"/>
  <c r="BS18" i="9"/>
  <c r="L18" i="9"/>
  <c r="BX17" i="9"/>
  <c r="BT17" i="9"/>
  <c r="M17" i="9"/>
  <c r="BX9" i="9"/>
  <c r="BT9" i="9"/>
  <c r="M9" i="9"/>
  <c r="BX15" i="9"/>
  <c r="BT15" i="9"/>
  <c r="M15" i="9"/>
  <c r="AF25" i="8"/>
  <c r="AP44" i="4"/>
  <c r="AF41" i="8"/>
  <c r="AL25" i="9"/>
  <c r="AP68" i="4"/>
  <c r="AL41" i="9"/>
  <c r="F25" i="7"/>
  <c r="AP10" i="4"/>
  <c r="F41" i="7"/>
  <c r="AJ31" i="7"/>
  <c r="AP25" i="4"/>
  <c r="AJ41" i="7"/>
  <c r="AP36" i="4"/>
  <c r="P41" i="8"/>
  <c r="GS18" i="8"/>
  <c r="GQ18" i="8"/>
  <c r="AR18" i="8"/>
  <c r="Z25" i="4"/>
  <c r="BJ22" i="7"/>
  <c r="AJ7" i="7"/>
  <c r="BZ11" i="7"/>
  <c r="BY11" i="7"/>
  <c r="BX11" i="7"/>
  <c r="BT11" i="7"/>
  <c r="M11" i="7"/>
  <c r="BW20" i="7"/>
  <c r="BV20" i="7"/>
  <c r="BU20" i="7"/>
  <c r="BS20" i="7"/>
  <c r="L20" i="7"/>
  <c r="BW14" i="7"/>
  <c r="BV14" i="7"/>
  <c r="BU14" i="7"/>
  <c r="BS14" i="7"/>
  <c r="L14" i="7"/>
  <c r="BW21" i="7"/>
  <c r="BV21" i="7"/>
  <c r="BU21" i="7"/>
  <c r="BS21" i="7"/>
  <c r="L21" i="7"/>
  <c r="BW15" i="7"/>
  <c r="BV15" i="7"/>
  <c r="BU15" i="7"/>
  <c r="BS15" i="7"/>
  <c r="L15" i="7"/>
  <c r="BW10" i="7"/>
  <c r="BV10" i="7"/>
  <c r="BU10" i="7"/>
  <c r="BS10" i="7"/>
  <c r="L10" i="7"/>
  <c r="BW16" i="7"/>
  <c r="BV16" i="7"/>
  <c r="BU16" i="7"/>
  <c r="BS16" i="7"/>
  <c r="L16" i="7"/>
  <c r="BW11" i="7"/>
  <c r="BV11" i="7"/>
  <c r="BU11" i="7"/>
  <c r="BS11" i="7"/>
  <c r="L11" i="7"/>
  <c r="BZ12" i="7"/>
  <c r="BY12" i="7"/>
  <c r="BX12" i="7"/>
  <c r="BT12" i="7"/>
  <c r="M12" i="7"/>
  <c r="BW12" i="7"/>
  <c r="BV12" i="7"/>
  <c r="BU12" i="7"/>
  <c r="BS12" i="7"/>
  <c r="L12" i="7"/>
  <c r="BZ17" i="7"/>
  <c r="BY17" i="7"/>
  <c r="BW9" i="7"/>
  <c r="BV9" i="7"/>
  <c r="BU9" i="7"/>
  <c r="BS9" i="7"/>
  <c r="L9" i="7"/>
  <c r="BZ21" i="7"/>
  <c r="BY21" i="7"/>
  <c r="BX21" i="7"/>
  <c r="BT21" i="7"/>
  <c r="M21" i="7"/>
  <c r="BZ13" i="7"/>
  <c r="BY13" i="7"/>
  <c r="BX13" i="7"/>
  <c r="BT13" i="7"/>
  <c r="M13" i="7"/>
  <c r="BZ20" i="7"/>
  <c r="BY20" i="7"/>
  <c r="BX20" i="7"/>
  <c r="BT20" i="7"/>
  <c r="M20" i="7"/>
  <c r="BZ18" i="7"/>
  <c r="BY18" i="7"/>
  <c r="BX18" i="7"/>
  <c r="BT18" i="7"/>
  <c r="M18" i="7"/>
  <c r="BZ14" i="7"/>
  <c r="BY14" i="7"/>
  <c r="BX14" i="7"/>
  <c r="BT14" i="7"/>
  <c r="M14" i="7"/>
  <c r="BW18" i="7"/>
  <c r="BV18" i="7"/>
  <c r="BZ19" i="7"/>
  <c r="BY19" i="7"/>
  <c r="BX19" i="7"/>
  <c r="BT19" i="7"/>
  <c r="M19" i="7"/>
  <c r="BZ15" i="7"/>
  <c r="BY15" i="7"/>
  <c r="BX15" i="7"/>
  <c r="BT15" i="7"/>
  <c r="M15" i="7"/>
  <c r="BW17" i="7"/>
  <c r="BV17" i="7"/>
  <c r="BU17" i="7"/>
  <c r="BS17" i="7"/>
  <c r="L17" i="7"/>
  <c r="BZ9" i="7"/>
  <c r="BY9" i="7"/>
  <c r="AP25" i="8"/>
  <c r="AP49" i="4"/>
  <c r="AP41" i="8"/>
  <c r="H7" i="14"/>
  <c r="BZ10" i="7"/>
  <c r="BY10" i="7"/>
  <c r="BX10" i="7"/>
  <c r="BT10" i="7"/>
  <c r="M10" i="7"/>
  <c r="BN9" i="9"/>
  <c r="BM9" i="9"/>
  <c r="BK9" i="9"/>
  <c r="J9" i="9"/>
  <c r="BN17" i="9"/>
  <c r="BM17" i="9"/>
  <c r="BK17" i="9"/>
  <c r="J17" i="9"/>
  <c r="BQ19" i="9"/>
  <c r="BQ11" i="9"/>
  <c r="BN10" i="9"/>
  <c r="BN18" i="9"/>
  <c r="BQ9" i="9"/>
  <c r="BP9" i="9"/>
  <c r="BL9" i="9"/>
  <c r="K9" i="9"/>
  <c r="BQ15" i="9"/>
  <c r="BN11" i="9"/>
  <c r="BN19" i="9"/>
  <c r="BM19" i="9"/>
  <c r="BK19" i="9"/>
  <c r="J19" i="9"/>
  <c r="BQ13" i="9"/>
  <c r="BN12" i="9"/>
  <c r="BN20" i="9"/>
  <c r="BQ20" i="9"/>
  <c r="BN13" i="9"/>
  <c r="BN21" i="9"/>
  <c r="BQ10" i="9"/>
  <c r="BN14" i="9"/>
  <c r="BM14" i="9"/>
  <c r="BK14" i="9"/>
  <c r="J14" i="9"/>
  <c r="BQ18" i="9"/>
  <c r="BQ14" i="9"/>
  <c r="BP14" i="9"/>
  <c r="BL14" i="9"/>
  <c r="K14" i="9"/>
  <c r="BN15" i="9"/>
  <c r="BQ12" i="9"/>
  <c r="BQ17" i="9"/>
  <c r="AP28" i="4"/>
  <c r="AP41" i="7"/>
  <c r="BZ16" i="7"/>
  <c r="BY16" i="7"/>
  <c r="BX16" i="7"/>
  <c r="BT16" i="7"/>
  <c r="M16" i="7"/>
  <c r="R31" i="8"/>
  <c r="AP37" i="4"/>
  <c r="R41" i="8"/>
  <c r="CK12" i="8"/>
  <c r="CI12" i="8"/>
  <c r="P12" i="8"/>
  <c r="GS11" i="8"/>
  <c r="GQ11" i="8"/>
  <c r="AR11" i="8"/>
  <c r="CV17" i="8"/>
  <c r="CR17" i="8"/>
  <c r="S17" i="8"/>
  <c r="P16" i="4"/>
  <c r="BN52" i="4"/>
  <c r="M93" i="4"/>
  <c r="GW14" i="8"/>
  <c r="GV14" i="8"/>
  <c r="GR14" i="8"/>
  <c r="AS14" i="8"/>
  <c r="P5" i="4"/>
  <c r="P6" i="4"/>
  <c r="C4" i="4"/>
  <c r="Z102" i="4"/>
  <c r="E14" i="13"/>
  <c r="F14" i="13"/>
  <c r="J6" i="13"/>
  <c r="J13" i="14"/>
  <c r="AE131" i="4"/>
  <c r="K15" i="14"/>
  <c r="K15" i="13"/>
  <c r="BD51" i="6"/>
  <c r="Z97" i="4"/>
  <c r="AJ107" i="4"/>
  <c r="AN107" i="4"/>
  <c r="BK107" i="4"/>
  <c r="J43" i="11"/>
  <c r="K8" i="13"/>
  <c r="K8" i="14"/>
  <c r="I9" i="14"/>
  <c r="J9" i="14"/>
  <c r="I9" i="13"/>
  <c r="H9" i="13"/>
  <c r="G6" i="13"/>
  <c r="G6" i="14"/>
  <c r="D31" i="4"/>
  <c r="O116" i="4"/>
  <c r="AO30" i="6"/>
  <c r="DD97" i="6"/>
  <c r="AO46" i="6"/>
  <c r="AB18" i="4"/>
  <c r="V24" i="7"/>
  <c r="AJ98" i="4"/>
  <c r="Z103" i="4"/>
  <c r="AN103" i="4"/>
  <c r="BK103" i="4"/>
  <c r="J39" i="11"/>
  <c r="G13" i="13"/>
  <c r="D19" i="14"/>
  <c r="D19" i="13"/>
  <c r="BG50" i="6"/>
  <c r="CM19" i="9"/>
  <c r="CL19" i="9"/>
  <c r="CM11" i="9"/>
  <c r="CL11" i="9"/>
  <c r="M71" i="4"/>
  <c r="BG51" i="6"/>
  <c r="Q129" i="4"/>
  <c r="AY129" i="4"/>
  <c r="M54" i="4"/>
  <c r="H51" i="6"/>
  <c r="AB17" i="4"/>
  <c r="AJ102" i="4"/>
  <c r="AJ101" i="4"/>
  <c r="AN101" i="4"/>
  <c r="BK101" i="4"/>
  <c r="J37" i="11"/>
  <c r="Z100" i="4"/>
  <c r="AN100" i="4"/>
  <c r="BK100" i="4"/>
  <c r="J36" i="11"/>
  <c r="AJ97" i="4"/>
  <c r="AJ116" i="4"/>
  <c r="AJ105" i="4"/>
  <c r="AN105" i="4"/>
  <c r="BK105" i="4"/>
  <c r="J41" i="11"/>
  <c r="Z104" i="4"/>
  <c r="J20" i="13"/>
  <c r="Z116" i="4"/>
  <c r="AN116" i="4"/>
  <c r="BK116" i="4"/>
  <c r="J52" i="11"/>
  <c r="M63" i="4"/>
  <c r="AI51" i="6"/>
  <c r="CN112" i="6"/>
  <c r="AI67" i="6"/>
  <c r="Z98" i="4"/>
  <c r="AN98" i="4"/>
  <c r="BK98" i="4"/>
  <c r="J34" i="11"/>
  <c r="Z109" i="4"/>
  <c r="AN109" i="4"/>
  <c r="BK109" i="4"/>
  <c r="J45" i="11"/>
  <c r="Z115" i="4"/>
  <c r="AN115" i="4"/>
  <c r="BK115" i="4"/>
  <c r="J51" i="11"/>
  <c r="M62" i="4"/>
  <c r="AF51" i="6"/>
  <c r="CF112" i="6"/>
  <c r="AF67" i="6"/>
  <c r="M5" i="4"/>
  <c r="C3" i="4"/>
  <c r="M4" i="4"/>
  <c r="A1" i="14"/>
  <c r="N4" i="4"/>
  <c r="P15" i="4"/>
  <c r="BN57" i="4"/>
  <c r="P14" i="4"/>
  <c r="BN16" i="4"/>
  <c r="G6" i="4"/>
  <c r="M64" i="4"/>
  <c r="AL51" i="6"/>
  <c r="E10" i="14"/>
  <c r="F10" i="14"/>
  <c r="B12" i="14"/>
  <c r="K4" i="4"/>
  <c r="K6" i="14"/>
  <c r="F1" i="9"/>
  <c r="F1" i="7"/>
  <c r="P18" i="4"/>
  <c r="BN34" i="4"/>
  <c r="T39" i="4"/>
  <c r="CM12" i="9"/>
  <c r="CL12" i="9"/>
  <c r="R44" i="4"/>
  <c r="BR37" i="4"/>
  <c r="BQ37" i="4"/>
  <c r="BJ23" i="7"/>
  <c r="J9" i="13"/>
  <c r="CK9" i="9"/>
  <c r="CI9" i="9"/>
  <c r="P9" i="9"/>
  <c r="CK12" i="9"/>
  <c r="CI12" i="9"/>
  <c r="P12" i="9"/>
  <c r="CK21" i="9"/>
  <c r="CI21" i="9"/>
  <c r="P21" i="9"/>
  <c r="DL11" i="9"/>
  <c r="DH11" i="9"/>
  <c r="W11" i="9"/>
  <c r="GN18" i="9"/>
  <c r="GJ18" i="9"/>
  <c r="AQ18" i="9"/>
  <c r="DI11" i="9"/>
  <c r="DG11" i="9"/>
  <c r="V11" i="9"/>
  <c r="CK16" i="9"/>
  <c r="CI16" i="9"/>
  <c r="P16" i="9"/>
  <c r="CN18" i="9"/>
  <c r="CJ18" i="9"/>
  <c r="Q18" i="9"/>
  <c r="CN13" i="9"/>
  <c r="CJ13" i="9"/>
  <c r="Q13" i="9"/>
  <c r="CN19" i="9"/>
  <c r="CJ19" i="9"/>
  <c r="Q19" i="9"/>
  <c r="CK10" i="9"/>
  <c r="CI10" i="9"/>
  <c r="P10" i="9"/>
  <c r="CN17" i="9"/>
  <c r="CJ17" i="9"/>
  <c r="Q17" i="9"/>
  <c r="DL20" i="9"/>
  <c r="DH20" i="9"/>
  <c r="W20" i="9"/>
  <c r="GK19" i="9"/>
  <c r="GI19" i="9"/>
  <c r="AP19" i="9"/>
  <c r="DI20" i="9"/>
  <c r="DG20" i="9"/>
  <c r="V20" i="9"/>
  <c r="DI10" i="9"/>
  <c r="DG10" i="9"/>
  <c r="V10" i="9"/>
  <c r="GN9" i="9"/>
  <c r="GJ9" i="9"/>
  <c r="AQ9" i="9"/>
  <c r="CK13" i="9"/>
  <c r="CI13" i="9"/>
  <c r="P13" i="9"/>
  <c r="CK11" i="9"/>
  <c r="CI11" i="9"/>
  <c r="P11" i="9"/>
  <c r="CK15" i="9"/>
  <c r="CI15" i="9"/>
  <c r="P15" i="9"/>
  <c r="CN20" i="9"/>
  <c r="CJ20" i="9"/>
  <c r="Q20" i="9"/>
  <c r="CN14" i="9"/>
  <c r="CJ14" i="9"/>
  <c r="Q14" i="9"/>
  <c r="CK17" i="9"/>
  <c r="CI17" i="9"/>
  <c r="P17" i="9"/>
  <c r="CK18" i="9"/>
  <c r="CI18" i="9"/>
  <c r="P18" i="9"/>
  <c r="DL10" i="9"/>
  <c r="DH10" i="9"/>
  <c r="W10" i="9"/>
  <c r="GK10" i="9"/>
  <c r="GI10" i="9"/>
  <c r="AP10" i="9"/>
  <c r="DL18" i="9"/>
  <c r="DH18" i="9"/>
  <c r="W18" i="9"/>
  <c r="GK12" i="9"/>
  <c r="GI12" i="9"/>
  <c r="AP12" i="9"/>
  <c r="CN16" i="9"/>
  <c r="CJ16" i="9"/>
  <c r="Q16" i="9"/>
  <c r="CN12" i="9"/>
  <c r="CJ12" i="9"/>
  <c r="Q12" i="9"/>
  <c r="GK11" i="9"/>
  <c r="GI11" i="9"/>
  <c r="AP11" i="9"/>
  <c r="GN21" i="9"/>
  <c r="GJ21" i="9"/>
  <c r="AQ21" i="9"/>
  <c r="GK14" i="9"/>
  <c r="GI14" i="9"/>
  <c r="AP14" i="9"/>
  <c r="GK18" i="9"/>
  <c r="GI18" i="9"/>
  <c r="AP18" i="9"/>
  <c r="GK15" i="9"/>
  <c r="GI15" i="9"/>
  <c r="AP15" i="9"/>
  <c r="DI15" i="9"/>
  <c r="DG15" i="9"/>
  <c r="V15" i="9"/>
  <c r="GN12" i="9"/>
  <c r="GJ12" i="9"/>
  <c r="AQ12" i="9"/>
  <c r="DL14" i="9"/>
  <c r="DH14" i="9"/>
  <c r="W14" i="9"/>
  <c r="GK9" i="9"/>
  <c r="GI9" i="9"/>
  <c r="AP9" i="9"/>
  <c r="GN19" i="9"/>
  <c r="GJ19" i="9"/>
  <c r="AQ19" i="9"/>
  <c r="BP16" i="9"/>
  <c r="BL16" i="9"/>
  <c r="K16" i="9"/>
  <c r="DI16" i="9"/>
  <c r="DG16" i="9"/>
  <c r="V16" i="9"/>
  <c r="CK19" i="9"/>
  <c r="CI19" i="9"/>
  <c r="P19" i="9"/>
  <c r="GK13" i="9"/>
  <c r="GI13" i="9"/>
  <c r="AP13" i="9"/>
  <c r="DL9" i="9"/>
  <c r="DH9" i="9"/>
  <c r="W9" i="9"/>
  <c r="GN16" i="9"/>
  <c r="GJ16" i="9"/>
  <c r="AQ16" i="9"/>
  <c r="DL16" i="9"/>
  <c r="DH16" i="9"/>
  <c r="W16" i="9"/>
  <c r="GK17" i="9"/>
  <c r="GI17" i="9"/>
  <c r="AP17" i="9"/>
  <c r="CN9" i="9"/>
  <c r="CJ9" i="9"/>
  <c r="Q9" i="9"/>
  <c r="CN15" i="9"/>
  <c r="CJ15" i="9"/>
  <c r="Q15" i="9"/>
  <c r="DI9" i="9"/>
  <c r="DG9" i="9"/>
  <c r="V9" i="9"/>
  <c r="DI21" i="9"/>
  <c r="DG21" i="9"/>
  <c r="V21" i="9"/>
  <c r="GN10" i="9"/>
  <c r="GJ10" i="9"/>
  <c r="AQ10" i="9"/>
  <c r="CK14" i="9"/>
  <c r="CI14" i="9"/>
  <c r="P14" i="9"/>
  <c r="GN13" i="9"/>
  <c r="GJ13" i="9"/>
  <c r="AQ13" i="9"/>
  <c r="GN15" i="9"/>
  <c r="GJ15" i="9"/>
  <c r="AQ15" i="9"/>
  <c r="CK20" i="9"/>
  <c r="CI20" i="9"/>
  <c r="P20" i="9"/>
  <c r="GN14" i="9"/>
  <c r="GJ14" i="9"/>
  <c r="AQ14" i="9"/>
  <c r="DL13" i="9"/>
  <c r="DH13" i="9"/>
  <c r="W13" i="9"/>
  <c r="GN11" i="9"/>
  <c r="GJ11" i="9"/>
  <c r="AQ11" i="9"/>
  <c r="DI14" i="9"/>
  <c r="DG14" i="9"/>
  <c r="V14" i="9"/>
  <c r="GN20" i="9"/>
  <c r="GJ20" i="9"/>
  <c r="AQ20" i="9"/>
  <c r="DL17" i="9"/>
  <c r="DH17" i="9"/>
  <c r="W17" i="9"/>
  <c r="GK16" i="9"/>
  <c r="GI16" i="9"/>
  <c r="AP16" i="9"/>
  <c r="DI17" i="9"/>
  <c r="DG17" i="9"/>
  <c r="V17" i="9"/>
  <c r="CN10" i="9"/>
  <c r="CJ10" i="9"/>
  <c r="Q10" i="9"/>
  <c r="GN17" i="9"/>
  <c r="GJ17" i="9"/>
  <c r="AQ17" i="9"/>
  <c r="DI13" i="9"/>
  <c r="DG13" i="9"/>
  <c r="V13" i="9"/>
  <c r="DI12" i="9"/>
  <c r="DG12" i="9"/>
  <c r="V12" i="9"/>
  <c r="DL21" i="9"/>
  <c r="DH21" i="9"/>
  <c r="W21" i="9"/>
  <c r="GK21" i="9"/>
  <c r="GI21" i="9"/>
  <c r="AP21" i="9"/>
  <c r="DI18" i="9"/>
  <c r="DG18" i="9"/>
  <c r="V18" i="9"/>
  <c r="CN21" i="9"/>
  <c r="CJ21" i="9"/>
  <c r="Q21" i="9"/>
  <c r="AZ33" i="9"/>
  <c r="DL15" i="9"/>
  <c r="DH15" i="9"/>
  <c r="W15" i="9"/>
  <c r="GK20" i="9"/>
  <c r="GI20" i="9"/>
  <c r="AP20" i="9"/>
  <c r="DL12" i="9"/>
  <c r="DH12" i="9"/>
  <c r="W12" i="9"/>
  <c r="DI19" i="9"/>
  <c r="DG19" i="9"/>
  <c r="V19" i="9"/>
  <c r="H9" i="14"/>
  <c r="CP17" i="9"/>
  <c r="CO17" i="9"/>
  <c r="EX20" i="9"/>
  <c r="EW20" i="9"/>
  <c r="EU20" i="9"/>
  <c r="AF20" i="9"/>
  <c r="FA10" i="9"/>
  <c r="EZ10" i="9"/>
  <c r="EV10" i="9"/>
  <c r="AG10" i="9"/>
  <c r="FA15" i="9"/>
  <c r="EZ15" i="9"/>
  <c r="EV15" i="9"/>
  <c r="AG15" i="9"/>
  <c r="FA9" i="9"/>
  <c r="EZ9" i="9"/>
  <c r="EV9" i="9"/>
  <c r="AG9" i="9"/>
  <c r="FA13" i="9"/>
  <c r="EZ13" i="9"/>
  <c r="EV13" i="9"/>
  <c r="AG13" i="9"/>
  <c r="EX10" i="9"/>
  <c r="EW10" i="9"/>
  <c r="EU10" i="9"/>
  <c r="AF10" i="9"/>
  <c r="FA17" i="9"/>
  <c r="EZ17" i="9"/>
  <c r="EV17" i="9"/>
  <c r="AG17" i="9"/>
  <c r="FA19" i="9"/>
  <c r="EZ19" i="9"/>
  <c r="EV19" i="9"/>
  <c r="AG19" i="9"/>
  <c r="EX12" i="9"/>
  <c r="EW12" i="9"/>
  <c r="EU12" i="9"/>
  <c r="AF12" i="9"/>
  <c r="EX21" i="9"/>
  <c r="EW21" i="9"/>
  <c r="EU21" i="9"/>
  <c r="AF21" i="9"/>
  <c r="EX16" i="9"/>
  <c r="EW16" i="9"/>
  <c r="EU16" i="9"/>
  <c r="AF16" i="9"/>
  <c r="FV21" i="9"/>
  <c r="FU21" i="9"/>
  <c r="FS21" i="9"/>
  <c r="AL21" i="9"/>
  <c r="DZ10" i="9"/>
  <c r="DY10" i="9"/>
  <c r="DW10" i="9"/>
  <c r="Z10" i="9"/>
  <c r="EK12" i="9"/>
  <c r="EJ12" i="9"/>
  <c r="EF12" i="9"/>
  <c r="AC12" i="9"/>
  <c r="EH18" i="9"/>
  <c r="EG18" i="9"/>
  <c r="EE18" i="9"/>
  <c r="AB18" i="9"/>
  <c r="EK19" i="9"/>
  <c r="EJ19" i="9"/>
  <c r="EF19" i="9"/>
  <c r="AC19" i="9"/>
  <c r="FA20" i="9"/>
  <c r="EZ20" i="9"/>
  <c r="EV20" i="9"/>
  <c r="AG20" i="9"/>
  <c r="EX15" i="9"/>
  <c r="EW15" i="9"/>
  <c r="EU15" i="9"/>
  <c r="AF15" i="9"/>
  <c r="DZ15" i="9"/>
  <c r="DY15" i="9"/>
  <c r="DW15" i="9"/>
  <c r="Z15" i="9"/>
  <c r="FA16" i="9"/>
  <c r="EZ16" i="9"/>
  <c r="EV16" i="9"/>
  <c r="AG16" i="9"/>
  <c r="FY19" i="9"/>
  <c r="FX19" i="9"/>
  <c r="FT19" i="9"/>
  <c r="AM19" i="9"/>
  <c r="FV14" i="9"/>
  <c r="FU14" i="9"/>
  <c r="FS14" i="9"/>
  <c r="AL14" i="9"/>
  <c r="EH19" i="9"/>
  <c r="EG19" i="9"/>
  <c r="EE19" i="9"/>
  <c r="AB19" i="9"/>
  <c r="EH11" i="9"/>
  <c r="EG11" i="9"/>
  <c r="EE11" i="9"/>
  <c r="AB11" i="9"/>
  <c r="EK21" i="9"/>
  <c r="EJ21" i="9"/>
  <c r="EF21" i="9"/>
  <c r="AC21" i="9"/>
  <c r="FA21" i="9"/>
  <c r="EZ21" i="9"/>
  <c r="EV21" i="9"/>
  <c r="AG21" i="9"/>
  <c r="EX13" i="9"/>
  <c r="EW13" i="9"/>
  <c r="EU13" i="9"/>
  <c r="AF13" i="9"/>
  <c r="FV12" i="9"/>
  <c r="FU12" i="9"/>
  <c r="FS12" i="9"/>
  <c r="AL12" i="9"/>
  <c r="FY21" i="9"/>
  <c r="FX21" i="9"/>
  <c r="FT21" i="9"/>
  <c r="AM21" i="9"/>
  <c r="FV16" i="9"/>
  <c r="FU16" i="9"/>
  <c r="FS16" i="9"/>
  <c r="AL16" i="9"/>
  <c r="FY17" i="9"/>
  <c r="FX17" i="9"/>
  <c r="FT17" i="9"/>
  <c r="AM17" i="9"/>
  <c r="EH13" i="9"/>
  <c r="EG13" i="9"/>
  <c r="EE13" i="9"/>
  <c r="AB13" i="9"/>
  <c r="FV11" i="9"/>
  <c r="FU11" i="9"/>
  <c r="FS11" i="9"/>
  <c r="AL11" i="9"/>
  <c r="EH9" i="9"/>
  <c r="EG9" i="9"/>
  <c r="EE9" i="9"/>
  <c r="AB9" i="9"/>
  <c r="EH16" i="9"/>
  <c r="EG16" i="9"/>
  <c r="EE16" i="9"/>
  <c r="AB16" i="9"/>
  <c r="EH15" i="9"/>
  <c r="EG15" i="9"/>
  <c r="EE15" i="9"/>
  <c r="AB15" i="9"/>
  <c r="FY10" i="9"/>
  <c r="FX10" i="9"/>
  <c r="FT10" i="9"/>
  <c r="AM10" i="9"/>
  <c r="FV20" i="9"/>
  <c r="FU20" i="9"/>
  <c r="FS20" i="9"/>
  <c r="AL20" i="9"/>
  <c r="FY14" i="9"/>
  <c r="FX14" i="9"/>
  <c r="FT14" i="9"/>
  <c r="AM14" i="9"/>
  <c r="FY12" i="9"/>
  <c r="FX12" i="9"/>
  <c r="FT12" i="9"/>
  <c r="AM12" i="9"/>
  <c r="EC21" i="9"/>
  <c r="EB21" i="9"/>
  <c r="DX21" i="9"/>
  <c r="AA21" i="9"/>
  <c r="EK16" i="9"/>
  <c r="EJ16" i="9"/>
  <c r="EF16" i="9"/>
  <c r="AC16" i="9"/>
  <c r="EK14" i="9"/>
  <c r="EJ14" i="9"/>
  <c r="EF14" i="9"/>
  <c r="AC14" i="9"/>
  <c r="FV13" i="9"/>
  <c r="FU13" i="9"/>
  <c r="FS13" i="9"/>
  <c r="AL13" i="9"/>
  <c r="FV15" i="9"/>
  <c r="FU15" i="9"/>
  <c r="FS15" i="9"/>
  <c r="AL15" i="9"/>
  <c r="EC20" i="9"/>
  <c r="EB20" i="9"/>
  <c r="DX20" i="9"/>
  <c r="AA20" i="9"/>
  <c r="BF19" i="9"/>
  <c r="BE19" i="9"/>
  <c r="BC19" i="9"/>
  <c r="H19" i="9"/>
  <c r="BI15" i="9"/>
  <c r="BH15" i="9"/>
  <c r="BD15" i="9"/>
  <c r="I15" i="9"/>
  <c r="BI20" i="9"/>
  <c r="BH20" i="9"/>
  <c r="BD20" i="9"/>
  <c r="I20" i="9"/>
  <c r="FY13" i="9"/>
  <c r="FX13" i="9"/>
  <c r="FT13" i="9"/>
  <c r="AM13" i="9"/>
  <c r="EH14" i="9"/>
  <c r="EG14" i="9"/>
  <c r="EE14" i="9"/>
  <c r="AB14" i="9"/>
  <c r="EH17" i="9"/>
  <c r="EG17" i="9"/>
  <c r="EE17" i="9"/>
  <c r="AB17" i="9"/>
  <c r="BF20" i="9"/>
  <c r="BE20" i="9"/>
  <c r="BC20" i="9"/>
  <c r="H20" i="9"/>
  <c r="BF17" i="9"/>
  <c r="BE17" i="9"/>
  <c r="BC17" i="9"/>
  <c r="H17" i="9"/>
  <c r="BF16" i="9"/>
  <c r="BE16" i="9"/>
  <c r="BC16" i="9"/>
  <c r="H16" i="9"/>
  <c r="FV10" i="9"/>
  <c r="FU10" i="9"/>
  <c r="FS10" i="9"/>
  <c r="AL10" i="9"/>
  <c r="EK18" i="9"/>
  <c r="EJ18" i="9"/>
  <c r="EF18" i="9"/>
  <c r="AC18" i="9"/>
  <c r="EK9" i="9"/>
  <c r="EJ9" i="9"/>
  <c r="EF9" i="9"/>
  <c r="AC9" i="9"/>
  <c r="BF9" i="9"/>
  <c r="BE9" i="9"/>
  <c r="BC9" i="9"/>
  <c r="H9" i="9"/>
  <c r="BI10" i="9"/>
  <c r="BH10" i="9"/>
  <c r="BD10" i="9"/>
  <c r="I10" i="9"/>
  <c r="BI13" i="9"/>
  <c r="BH13" i="9"/>
  <c r="BD13" i="9"/>
  <c r="I13" i="9"/>
  <c r="FY18" i="9"/>
  <c r="FX18" i="9"/>
  <c r="FT18" i="9"/>
  <c r="AM18" i="9"/>
  <c r="FV18" i="9"/>
  <c r="FU18" i="9"/>
  <c r="FS18" i="9"/>
  <c r="AL18" i="9"/>
  <c r="EH20" i="9"/>
  <c r="EG20" i="9"/>
  <c r="EE20" i="9"/>
  <c r="AB20" i="9"/>
  <c r="EH12" i="9"/>
  <c r="EG12" i="9"/>
  <c r="EE12" i="9"/>
  <c r="AB12" i="9"/>
  <c r="EK17" i="9"/>
  <c r="EJ17" i="9"/>
  <c r="EF17" i="9"/>
  <c r="AC17" i="9"/>
  <c r="BF10" i="9"/>
  <c r="BE10" i="9"/>
  <c r="BC10" i="9"/>
  <c r="H10" i="9"/>
  <c r="BF21" i="9"/>
  <c r="BE21" i="9"/>
  <c r="BC21" i="9"/>
  <c r="H21" i="9"/>
  <c r="BF14" i="9"/>
  <c r="BE14" i="9"/>
  <c r="BC14" i="9"/>
  <c r="H14" i="9"/>
  <c r="BI19" i="9"/>
  <c r="BH19" i="9"/>
  <c r="BD19" i="9"/>
  <c r="I19" i="9"/>
  <c r="DZ12" i="9"/>
  <c r="DY12" i="9"/>
  <c r="DW12" i="9"/>
  <c r="Z12" i="9"/>
  <c r="FV17" i="9"/>
  <c r="FU17" i="9"/>
  <c r="FS17" i="9"/>
  <c r="AL17" i="9"/>
  <c r="FY9" i="9"/>
  <c r="FX9" i="9"/>
  <c r="FT9" i="9"/>
  <c r="AM9" i="9"/>
  <c r="EH21" i="9"/>
  <c r="EG21" i="9"/>
  <c r="EE21" i="9"/>
  <c r="AB21" i="9"/>
  <c r="EK11" i="9"/>
  <c r="EJ11" i="9"/>
  <c r="EF11" i="9"/>
  <c r="AC11" i="9"/>
  <c r="BI9" i="9"/>
  <c r="BH9" i="9"/>
  <c r="BD9" i="9"/>
  <c r="I9" i="9"/>
  <c r="BI18" i="9"/>
  <c r="BH18" i="9"/>
  <c r="BD18" i="9"/>
  <c r="I18" i="9"/>
  <c r="BI11" i="9"/>
  <c r="BH11" i="9"/>
  <c r="BD11" i="9"/>
  <c r="I11" i="9"/>
  <c r="BF15" i="9"/>
  <c r="BE15" i="9"/>
  <c r="BC15" i="9"/>
  <c r="H15" i="9"/>
  <c r="FY11" i="9"/>
  <c r="FX11" i="9"/>
  <c r="FT11" i="9"/>
  <c r="AM11" i="9"/>
  <c r="EK13" i="9"/>
  <c r="EJ13" i="9"/>
  <c r="EF13" i="9"/>
  <c r="AC13" i="9"/>
  <c r="BI16" i="9"/>
  <c r="BH16" i="9"/>
  <c r="BD16" i="9"/>
  <c r="I16" i="9"/>
  <c r="BI14" i="9"/>
  <c r="BH14" i="9"/>
  <c r="BD14" i="9"/>
  <c r="I14" i="9"/>
  <c r="BI12" i="9"/>
  <c r="BH12" i="9"/>
  <c r="BD12" i="9"/>
  <c r="I12" i="9"/>
  <c r="FY20" i="9"/>
  <c r="FX20" i="9"/>
  <c r="FT20" i="9"/>
  <c r="AM20" i="9"/>
  <c r="FV9" i="9"/>
  <c r="FU9" i="9"/>
  <c r="FS9" i="9"/>
  <c r="AL9" i="9"/>
  <c r="EK20" i="9"/>
  <c r="EJ20" i="9"/>
  <c r="EF20" i="9"/>
  <c r="AC20" i="9"/>
  <c r="EK15" i="9"/>
  <c r="EJ15" i="9"/>
  <c r="EF15" i="9"/>
  <c r="AC15" i="9"/>
  <c r="BF18" i="9"/>
  <c r="BE18" i="9"/>
  <c r="BC18" i="9"/>
  <c r="H18" i="9"/>
  <c r="BF11" i="9"/>
  <c r="BE11" i="9"/>
  <c r="BC11" i="9"/>
  <c r="H11" i="9"/>
  <c r="BF13" i="9"/>
  <c r="BE13" i="9"/>
  <c r="BC13" i="9"/>
  <c r="H13" i="9"/>
  <c r="FY15" i="9"/>
  <c r="FX15" i="9"/>
  <c r="FT15" i="9"/>
  <c r="AM15" i="9"/>
  <c r="FY16" i="9"/>
  <c r="FX16" i="9"/>
  <c r="FT16" i="9"/>
  <c r="AM16" i="9"/>
  <c r="EK10" i="9"/>
  <c r="EJ10" i="9"/>
  <c r="EF10" i="9"/>
  <c r="AC10" i="9"/>
  <c r="BF12" i="9"/>
  <c r="BE12" i="9"/>
  <c r="BC12" i="9"/>
  <c r="H12" i="9"/>
  <c r="BI17" i="9"/>
  <c r="BH17" i="9"/>
  <c r="BD17" i="9"/>
  <c r="I17" i="9"/>
  <c r="BI21" i="9"/>
  <c r="BH21" i="9"/>
  <c r="BD21" i="9"/>
  <c r="I21" i="9"/>
  <c r="FF16" i="9"/>
  <c r="FE16" i="9"/>
  <c r="FC16" i="9"/>
  <c r="AH16" i="9"/>
  <c r="FF18" i="9"/>
  <c r="FE18" i="9"/>
  <c r="FC18" i="9"/>
  <c r="AH18" i="9"/>
  <c r="FF13" i="9"/>
  <c r="FE13" i="9"/>
  <c r="FC13" i="9"/>
  <c r="AH13" i="9"/>
  <c r="FF11" i="9"/>
  <c r="FE11" i="9"/>
  <c r="FC11" i="9"/>
  <c r="AH11" i="9"/>
  <c r="DR21" i="9"/>
  <c r="DQ21" i="9"/>
  <c r="DO21" i="9"/>
  <c r="X21" i="9"/>
  <c r="DU19" i="9"/>
  <c r="DT19" i="9"/>
  <c r="DP19" i="9"/>
  <c r="Y19" i="9"/>
  <c r="DR16" i="9"/>
  <c r="DQ16" i="9"/>
  <c r="DO16" i="9"/>
  <c r="X16" i="9"/>
  <c r="DR10" i="9"/>
  <c r="DQ10" i="9"/>
  <c r="DO10" i="9"/>
  <c r="X10" i="9"/>
  <c r="DU14" i="9"/>
  <c r="DT14" i="9"/>
  <c r="DP14" i="9"/>
  <c r="Y14" i="9"/>
  <c r="DU15" i="9"/>
  <c r="DT15" i="9"/>
  <c r="DP15" i="9"/>
  <c r="Y15" i="9"/>
  <c r="DU16" i="9"/>
  <c r="DT16" i="9"/>
  <c r="DP16" i="9"/>
  <c r="Y16" i="9"/>
  <c r="DR9" i="9"/>
  <c r="DQ9" i="9"/>
  <c r="DO9" i="9"/>
  <c r="X9" i="9"/>
  <c r="DU20" i="9"/>
  <c r="DT20" i="9"/>
  <c r="DP20" i="9"/>
  <c r="Y20" i="9"/>
  <c r="DU12" i="9"/>
  <c r="DT12" i="9"/>
  <c r="DP12" i="9"/>
  <c r="Y12" i="9"/>
  <c r="DR17" i="9"/>
  <c r="DQ17" i="9"/>
  <c r="DO17" i="9"/>
  <c r="X17" i="9"/>
  <c r="DR18" i="9"/>
  <c r="DQ18" i="9"/>
  <c r="DO18" i="9"/>
  <c r="X18" i="9"/>
  <c r="DR20" i="9"/>
  <c r="DQ20" i="9"/>
  <c r="DO20" i="9"/>
  <c r="X20" i="9"/>
  <c r="DU17" i="9"/>
  <c r="DT17" i="9"/>
  <c r="DP17" i="9"/>
  <c r="Y17" i="9"/>
  <c r="DU9" i="9"/>
  <c r="DT9" i="9"/>
  <c r="DP9" i="9"/>
  <c r="Y9" i="9"/>
  <c r="DU18" i="9"/>
  <c r="DT18" i="9"/>
  <c r="DP18" i="9"/>
  <c r="Y18" i="9"/>
  <c r="DU13" i="9"/>
  <c r="DT13" i="9"/>
  <c r="DP13" i="9"/>
  <c r="Y13" i="9"/>
  <c r="DR11" i="9"/>
  <c r="DQ11" i="9"/>
  <c r="DO11" i="9"/>
  <c r="X11" i="9"/>
  <c r="DR14" i="9"/>
  <c r="DQ14" i="9"/>
  <c r="DO14" i="9"/>
  <c r="X14" i="9"/>
  <c r="DU11" i="9"/>
  <c r="DT11" i="9"/>
  <c r="DP11" i="9"/>
  <c r="Y11" i="9"/>
  <c r="DR13" i="9"/>
  <c r="DQ13" i="9"/>
  <c r="DO13" i="9"/>
  <c r="X13" i="9"/>
  <c r="DR12" i="9"/>
  <c r="DQ12" i="9"/>
  <c r="DO12" i="9"/>
  <c r="X12" i="9"/>
  <c r="CW10" i="9"/>
  <c r="CV10" i="9"/>
  <c r="CR10" i="9"/>
  <c r="S10" i="9"/>
  <c r="DR19" i="9"/>
  <c r="DQ19" i="9"/>
  <c r="DO19" i="9"/>
  <c r="X19" i="9"/>
  <c r="CW21" i="9"/>
  <c r="CV21" i="9"/>
  <c r="CR21" i="9"/>
  <c r="S21" i="9"/>
  <c r="DU10" i="9"/>
  <c r="DT10" i="9"/>
  <c r="DP10" i="9"/>
  <c r="Y10" i="9"/>
  <c r="DR15" i="9"/>
  <c r="DQ15" i="9"/>
  <c r="DO15" i="9"/>
  <c r="X15" i="9"/>
  <c r="CT10" i="9"/>
  <c r="CS10" i="9"/>
  <c r="CQ10" i="9"/>
  <c r="R10" i="9"/>
  <c r="FN21" i="9"/>
  <c r="FM21" i="9"/>
  <c r="FK21" i="9"/>
  <c r="AJ21" i="9"/>
  <c r="FQ21" i="9"/>
  <c r="FP21" i="9"/>
  <c r="FL21" i="9"/>
  <c r="AK21" i="9"/>
  <c r="DU21" i="9"/>
  <c r="DT21" i="9"/>
  <c r="DP21" i="9"/>
  <c r="Y21" i="9"/>
  <c r="V25" i="7"/>
  <c r="AP18" i="4"/>
  <c r="V41" i="7"/>
  <c r="CM18" i="9"/>
  <c r="CL18" i="9"/>
  <c r="CP11" i="9"/>
  <c r="CO11" i="9"/>
  <c r="DC19" i="9"/>
  <c r="DC13" i="9"/>
  <c r="DF16" i="9"/>
  <c r="CM16" i="9"/>
  <c r="CL16" i="9"/>
  <c r="CP21" i="9"/>
  <c r="CO21" i="9"/>
  <c r="DF12" i="9"/>
  <c r="DF9" i="9"/>
  <c r="DC20" i="9"/>
  <c r="DC15" i="9"/>
  <c r="DC16" i="9"/>
  <c r="DC9" i="9"/>
  <c r="DF19" i="9"/>
  <c r="CM9" i="9"/>
  <c r="CL9" i="9"/>
  <c r="CM17" i="9"/>
  <c r="CL17" i="9"/>
  <c r="CM13" i="9"/>
  <c r="CL13" i="9"/>
  <c r="CM21" i="9"/>
  <c r="CL21" i="9"/>
  <c r="CM14" i="9"/>
  <c r="CL14" i="9"/>
  <c r="CP12" i="9"/>
  <c r="CO12" i="9"/>
  <c r="DC10" i="9"/>
  <c r="DF21" i="9"/>
  <c r="DF18" i="9"/>
  <c r="DF14" i="9"/>
  <c r="CP13" i="9"/>
  <c r="CO13" i="9"/>
  <c r="CM15" i="9"/>
  <c r="CL15" i="9"/>
  <c r="CP18" i="9"/>
  <c r="CO18" i="9"/>
  <c r="DC11" i="9"/>
  <c r="DF17" i="9"/>
  <c r="DF11" i="9"/>
  <c r="DC12" i="9"/>
  <c r="DF13" i="9"/>
  <c r="DC14" i="9"/>
  <c r="CP14" i="9"/>
  <c r="CO14" i="9"/>
  <c r="DF20" i="9"/>
  <c r="FZ21" i="9"/>
  <c r="FZ20" i="9"/>
  <c r="GM14" i="9"/>
  <c r="GL14" i="9"/>
  <c r="CE12" i="9"/>
  <c r="CD12" i="9"/>
  <c r="CC12" i="9"/>
  <c r="CA12" i="9"/>
  <c r="N12" i="9"/>
  <c r="CH20" i="9"/>
  <c r="CG20" i="9"/>
  <c r="CF20" i="9"/>
  <c r="CB20" i="9"/>
  <c r="O20" i="9"/>
  <c r="GP9" i="9"/>
  <c r="GO9" i="9"/>
  <c r="GP10" i="9"/>
  <c r="GO10" i="9"/>
  <c r="FB21" i="9"/>
  <c r="GP18" i="9"/>
  <c r="GO18" i="9"/>
  <c r="CE11" i="9"/>
  <c r="CD11" i="9"/>
  <c r="CC11" i="9"/>
  <c r="CA11" i="9"/>
  <c r="N11" i="9"/>
  <c r="DN16" i="9"/>
  <c r="DM16" i="9"/>
  <c r="GP13" i="9"/>
  <c r="GO13" i="9"/>
  <c r="DN15" i="9"/>
  <c r="DM15" i="9"/>
  <c r="FW19" i="9"/>
  <c r="GX16" i="9"/>
  <c r="GW16" i="9"/>
  <c r="FB12" i="9"/>
  <c r="EI14" i="9"/>
  <c r="EI15" i="9"/>
  <c r="BZ17" i="9"/>
  <c r="BY17" i="9"/>
  <c r="FZ11" i="9"/>
  <c r="EL12" i="9"/>
  <c r="CP16" i="9"/>
  <c r="CO16" i="9"/>
  <c r="CP9" i="9"/>
  <c r="CO9" i="9"/>
  <c r="DC21" i="9"/>
  <c r="DN11" i="9"/>
  <c r="DM11" i="9"/>
  <c r="GX19" i="9"/>
  <c r="GW19" i="9"/>
  <c r="CE10" i="9"/>
  <c r="CD10" i="9"/>
  <c r="CC10" i="9"/>
  <c r="CA10" i="9"/>
  <c r="N10" i="9"/>
  <c r="GX17" i="9"/>
  <c r="GW17" i="9"/>
  <c r="CE19" i="9"/>
  <c r="CD19" i="9"/>
  <c r="CC19" i="9"/>
  <c r="CA19" i="9"/>
  <c r="N19" i="9"/>
  <c r="DN17" i="9"/>
  <c r="DM17" i="9"/>
  <c r="CE15" i="9"/>
  <c r="CD15" i="9"/>
  <c r="CC15" i="9"/>
  <c r="CA15" i="9"/>
  <c r="N15" i="9"/>
  <c r="CH15" i="9"/>
  <c r="CG15" i="9"/>
  <c r="CF15" i="9"/>
  <c r="CB15" i="9"/>
  <c r="O15" i="9"/>
  <c r="FW9" i="9"/>
  <c r="CH19" i="9"/>
  <c r="CG19" i="9"/>
  <c r="CF19" i="9"/>
  <c r="CB19" i="9"/>
  <c r="O19" i="9"/>
  <c r="GP21" i="9"/>
  <c r="GO21" i="9"/>
  <c r="DN10" i="9"/>
  <c r="DM10" i="9"/>
  <c r="FW17" i="9"/>
  <c r="DS13" i="9"/>
  <c r="BO10" i="9"/>
  <c r="FW11" i="9"/>
  <c r="DS20" i="9"/>
  <c r="BW11" i="9"/>
  <c r="BV11" i="9"/>
  <c r="DN21" i="9"/>
  <c r="DM21" i="9"/>
  <c r="CH16" i="9"/>
  <c r="CG16" i="9"/>
  <c r="CF16" i="9"/>
  <c r="CB16" i="9"/>
  <c r="O16" i="9"/>
  <c r="CM20" i="9"/>
  <c r="CL20" i="9"/>
  <c r="CP10" i="9"/>
  <c r="CO10" i="9"/>
  <c r="DC17" i="9"/>
  <c r="CE20" i="9"/>
  <c r="CD20" i="9"/>
  <c r="CC20" i="9"/>
  <c r="CA20" i="9"/>
  <c r="N20" i="9"/>
  <c r="GX13" i="9"/>
  <c r="GW13" i="9"/>
  <c r="EY12" i="9"/>
  <c r="GU19" i="9"/>
  <c r="GT19" i="9"/>
  <c r="FB15" i="9"/>
  <c r="FW10" i="9"/>
  <c r="GM9" i="9"/>
  <c r="GL9" i="9"/>
  <c r="GX10" i="9"/>
  <c r="GW10" i="9"/>
  <c r="CH10" i="9"/>
  <c r="CG10" i="9"/>
  <c r="CF10" i="9"/>
  <c r="CB10" i="9"/>
  <c r="O10" i="9"/>
  <c r="GX9" i="9"/>
  <c r="GW9" i="9"/>
  <c r="GU10" i="9"/>
  <c r="GT10" i="9"/>
  <c r="BO19" i="9"/>
  <c r="BW17" i="9"/>
  <c r="BV17" i="9"/>
  <c r="DK9" i="9"/>
  <c r="DJ9" i="9"/>
  <c r="GP17" i="9"/>
  <c r="GO17" i="9"/>
  <c r="EI12" i="9"/>
  <c r="DV12" i="9"/>
  <c r="DS18" i="9"/>
  <c r="DK15" i="9"/>
  <c r="DJ15" i="9"/>
  <c r="EY14" i="9"/>
  <c r="FW14" i="9"/>
  <c r="FB13" i="9"/>
  <c r="DS11" i="9"/>
  <c r="CH11" i="9"/>
  <c r="CG11" i="9"/>
  <c r="CF11" i="9"/>
  <c r="CB11" i="9"/>
  <c r="O11" i="9"/>
  <c r="EI19" i="9"/>
  <c r="CP15" i="9"/>
  <c r="CO15" i="9"/>
  <c r="DC18" i="9"/>
  <c r="GU9" i="9"/>
  <c r="GT9" i="9"/>
  <c r="CE16" i="9"/>
  <c r="CD16" i="9"/>
  <c r="CC16" i="9"/>
  <c r="CA16" i="9"/>
  <c r="N16" i="9"/>
  <c r="CE13" i="9"/>
  <c r="CD13" i="9"/>
  <c r="CC13" i="9"/>
  <c r="CA13" i="9"/>
  <c r="N13" i="9"/>
  <c r="GP12" i="9"/>
  <c r="GO12" i="9"/>
  <c r="FZ18" i="9"/>
  <c r="FB9" i="9"/>
  <c r="GM21" i="9"/>
  <c r="GL21" i="9"/>
  <c r="GX18" i="9"/>
  <c r="GW18" i="9"/>
  <c r="EY9" i="9"/>
  <c r="FZ12" i="9"/>
  <c r="DV17" i="9"/>
  <c r="FZ14" i="9"/>
  <c r="EL10" i="9"/>
  <c r="BW19" i="9"/>
  <c r="BV19" i="9"/>
  <c r="FZ17" i="9"/>
  <c r="BO16" i="9"/>
  <c r="BW13" i="9"/>
  <c r="BV13" i="9"/>
  <c r="BW14" i="9"/>
  <c r="BV14" i="9"/>
  <c r="DK16" i="9"/>
  <c r="DJ16" i="9"/>
  <c r="EL20" i="9"/>
  <c r="BW10" i="9"/>
  <c r="BV10" i="9"/>
  <c r="FW16" i="9"/>
  <c r="AY11" i="9"/>
  <c r="AX11" i="9"/>
  <c r="EI18" i="9"/>
  <c r="DF10" i="9"/>
  <c r="CH21" i="9"/>
  <c r="CG21" i="9"/>
  <c r="CF21" i="9"/>
  <c r="CB21" i="9"/>
  <c r="O21" i="9"/>
  <c r="FB17" i="9"/>
  <c r="GM13" i="9"/>
  <c r="GL13" i="9"/>
  <c r="GM12" i="9"/>
  <c r="GL12" i="9"/>
  <c r="GU15" i="9"/>
  <c r="GT15" i="9"/>
  <c r="GX11" i="9"/>
  <c r="GW11" i="9"/>
  <c r="DN12" i="9"/>
  <c r="DM12" i="9"/>
  <c r="GU13" i="9"/>
  <c r="GT13" i="9"/>
  <c r="DS19" i="9"/>
  <c r="EI11" i="9"/>
  <c r="BZ20" i="9"/>
  <c r="BY20" i="9"/>
  <c r="EY10" i="9"/>
  <c r="EY18" i="9"/>
  <c r="DV16" i="9"/>
  <c r="BR20" i="9"/>
  <c r="DS21" i="9"/>
  <c r="DS17" i="9"/>
  <c r="BO15" i="9"/>
  <c r="BO11" i="9"/>
  <c r="BZ18" i="9"/>
  <c r="BY18" i="9"/>
  <c r="EI9" i="9"/>
  <c r="GM20" i="9"/>
  <c r="GL20" i="9"/>
  <c r="BW16" i="9"/>
  <c r="BV16" i="9"/>
  <c r="CP19" i="9"/>
  <c r="CO19" i="9"/>
  <c r="GM10" i="9"/>
  <c r="GL10" i="9"/>
  <c r="EY17" i="9"/>
  <c r="FW12" i="9"/>
  <c r="FZ15" i="9"/>
  <c r="GM17" i="9"/>
  <c r="GL17" i="9"/>
  <c r="GX20" i="9"/>
  <c r="GW20" i="9"/>
  <c r="FW15" i="9"/>
  <c r="GX14" i="9"/>
  <c r="GW14" i="9"/>
  <c r="CH12" i="9"/>
  <c r="CG12" i="9"/>
  <c r="CF12" i="9"/>
  <c r="CB12" i="9"/>
  <c r="O12" i="9"/>
  <c r="GU11" i="9"/>
  <c r="GT11" i="9"/>
  <c r="CH9" i="9"/>
  <c r="CG9" i="9"/>
  <c r="CF9" i="9"/>
  <c r="CB9" i="9"/>
  <c r="O9" i="9"/>
  <c r="CE17" i="9"/>
  <c r="CD17" i="9"/>
  <c r="CC17" i="9"/>
  <c r="CA17" i="9"/>
  <c r="N17" i="9"/>
  <c r="FZ13" i="9"/>
  <c r="EY15" i="9"/>
  <c r="EL14" i="9"/>
  <c r="EL16" i="9"/>
  <c r="BZ16" i="9"/>
  <c r="BY16" i="9"/>
  <c r="BR18" i="9"/>
  <c r="DV21" i="9"/>
  <c r="FZ19" i="9"/>
  <c r="DN18" i="9"/>
  <c r="DM18" i="9"/>
  <c r="DS16" i="9"/>
  <c r="DF15" i="9"/>
  <c r="FZ16" i="9"/>
  <c r="GM15" i="9"/>
  <c r="GL15" i="9"/>
  <c r="DN20" i="9"/>
  <c r="DM20" i="9"/>
  <c r="EY19" i="9"/>
  <c r="DK14" i="9"/>
  <c r="DJ14" i="9"/>
  <c r="GP14" i="9"/>
  <c r="GO14" i="9"/>
  <c r="DK19" i="9"/>
  <c r="DJ19" i="9"/>
  <c r="GM18" i="9"/>
  <c r="GL18" i="9"/>
  <c r="GE13" i="9"/>
  <c r="GD13" i="9"/>
  <c r="EY21" i="9"/>
  <c r="GU17" i="9"/>
  <c r="GT17" i="9"/>
  <c r="FW18" i="9"/>
  <c r="DV19" i="9"/>
  <c r="DV18" i="9"/>
  <c r="GP16" i="9"/>
  <c r="GO16" i="9"/>
  <c r="EL9" i="9"/>
  <c r="EL13" i="9"/>
  <c r="BW21" i="9"/>
  <c r="BV21" i="9"/>
  <c r="GX12" i="9"/>
  <c r="GW12" i="9"/>
  <c r="EL11" i="9"/>
  <c r="BW12" i="9"/>
  <c r="BV12" i="9"/>
  <c r="DK10" i="9"/>
  <c r="DJ10" i="9"/>
  <c r="CP20" i="9"/>
  <c r="CO20" i="9"/>
  <c r="EY11" i="9"/>
  <c r="DS9" i="9"/>
  <c r="BO18" i="9"/>
  <c r="EI21" i="9"/>
  <c r="GU16" i="9"/>
  <c r="GT16" i="9"/>
  <c r="BZ19" i="9"/>
  <c r="BY19" i="9"/>
  <c r="DV13" i="9"/>
  <c r="GU14" i="9"/>
  <c r="GT14" i="9"/>
  <c r="GX15" i="9"/>
  <c r="GW15" i="9"/>
  <c r="BR19" i="9"/>
  <c r="DK12" i="9"/>
  <c r="DJ12" i="9"/>
  <c r="BW9" i="9"/>
  <c r="BV9" i="9"/>
  <c r="BR14" i="9"/>
  <c r="BG11" i="9"/>
  <c r="BW20" i="9"/>
  <c r="BV20" i="9"/>
  <c r="EY13" i="9"/>
  <c r="CE14" i="9"/>
  <c r="CD14" i="9"/>
  <c r="CC14" i="9"/>
  <c r="CA14" i="9"/>
  <c r="N14" i="9"/>
  <c r="DK20" i="9"/>
  <c r="DJ20" i="9"/>
  <c r="FZ10" i="9"/>
  <c r="DS10" i="9"/>
  <c r="BZ21" i="9"/>
  <c r="BY21" i="9"/>
  <c r="DS14" i="9"/>
  <c r="EL18" i="9"/>
  <c r="FW20" i="9"/>
  <c r="GU18" i="9"/>
  <c r="GT18" i="9"/>
  <c r="EL15" i="9"/>
  <c r="DV9" i="9"/>
  <c r="GP15" i="9"/>
  <c r="GO15" i="9"/>
  <c r="BJ16" i="9"/>
  <c r="FB19" i="9"/>
  <c r="DV20" i="9"/>
  <c r="BJ20" i="9"/>
  <c r="BJ17" i="9"/>
  <c r="FW13" i="9"/>
  <c r="GM16" i="9"/>
  <c r="GL16" i="9"/>
  <c r="EI17" i="9"/>
  <c r="EL19" i="9"/>
  <c r="BZ12" i="9"/>
  <c r="BY12" i="9"/>
  <c r="GU20" i="9"/>
  <c r="GT20" i="9"/>
  <c r="BZ10" i="9"/>
  <c r="BY10" i="9"/>
  <c r="CH18" i="9"/>
  <c r="CG18" i="9"/>
  <c r="CF18" i="9"/>
  <c r="CB18" i="9"/>
  <c r="O18" i="9"/>
  <c r="BO14" i="9"/>
  <c r="GM11" i="9"/>
  <c r="GL11" i="9"/>
  <c r="EI16" i="9"/>
  <c r="DV10" i="9"/>
  <c r="EY20" i="9"/>
  <c r="BG14" i="9"/>
  <c r="BG18" i="9"/>
  <c r="BZ14" i="9"/>
  <c r="BY14" i="9"/>
  <c r="BG9" i="9"/>
  <c r="EI10" i="9"/>
  <c r="BJ19" i="9"/>
  <c r="GM19" i="9"/>
  <c r="GL19" i="9"/>
  <c r="GU12" i="9"/>
  <c r="GT12" i="9"/>
  <c r="FW21" i="9"/>
  <c r="FB20" i="9"/>
  <c r="CE21" i="9"/>
  <c r="CD21" i="9"/>
  <c r="CC21" i="9"/>
  <c r="CA21" i="9"/>
  <c r="N21" i="9"/>
  <c r="CE18" i="9"/>
  <c r="CD18" i="9"/>
  <c r="CC18" i="9"/>
  <c r="CA18" i="9"/>
  <c r="N18" i="9"/>
  <c r="BO21" i="9"/>
  <c r="BR15" i="9"/>
  <c r="EL17" i="9"/>
  <c r="BR13" i="9"/>
  <c r="BJ9" i="9"/>
  <c r="DN13" i="9"/>
  <c r="DM13" i="9"/>
  <c r="BJ14" i="9"/>
  <c r="BJ12" i="9"/>
  <c r="EL21" i="9"/>
  <c r="DN14" i="9"/>
  <c r="DM14" i="9"/>
  <c r="BR12" i="9"/>
  <c r="BZ11" i="9"/>
  <c r="BY11" i="9"/>
  <c r="CH14" i="9"/>
  <c r="CG14" i="9"/>
  <c r="CF14" i="9"/>
  <c r="CB14" i="9"/>
  <c r="O14" i="9"/>
  <c r="DS15" i="9"/>
  <c r="EI13" i="9"/>
  <c r="BG12" i="9"/>
  <c r="DV11" i="9"/>
  <c r="BJ18" i="9"/>
  <c r="BJ10" i="9"/>
  <c r="FB10" i="9"/>
  <c r="BG10" i="9"/>
  <c r="BJ15" i="9"/>
  <c r="BR17" i="9"/>
  <c r="BZ13" i="9"/>
  <c r="BY13" i="9"/>
  <c r="CH17" i="9"/>
  <c r="CG17" i="9"/>
  <c r="CF17" i="9"/>
  <c r="CB17" i="9"/>
  <c r="O17" i="9"/>
  <c r="FB18" i="9"/>
  <c r="GX21" i="9"/>
  <c r="GW21" i="9"/>
  <c r="FB11" i="9"/>
  <c r="CH13" i="9"/>
  <c r="CG13" i="9"/>
  <c r="CF13" i="9"/>
  <c r="CB13" i="9"/>
  <c r="O13" i="9"/>
  <c r="DK18" i="9"/>
  <c r="DJ18" i="9"/>
  <c r="BR21" i="9"/>
  <c r="FZ9" i="9"/>
  <c r="BZ15" i="9"/>
  <c r="BY15" i="9"/>
  <c r="GP19" i="9"/>
  <c r="GO19" i="9"/>
  <c r="BG16" i="9"/>
  <c r="DN19" i="9"/>
  <c r="DM19" i="9"/>
  <c r="BG13" i="9"/>
  <c r="EI20" i="9"/>
  <c r="BG15" i="9"/>
  <c r="BG20" i="9"/>
  <c r="BO17" i="9"/>
  <c r="BR11" i="9"/>
  <c r="BR16" i="9"/>
  <c r="DV15" i="9"/>
  <c r="GP20" i="9"/>
  <c r="GO20" i="9"/>
  <c r="FB16" i="9"/>
  <c r="BO13" i="9"/>
  <c r="BZ9" i="9"/>
  <c r="BY9" i="9"/>
  <c r="DK13" i="9"/>
  <c r="DJ13" i="9"/>
  <c r="BO9" i="9"/>
  <c r="BJ13" i="9"/>
  <c r="GU21" i="9"/>
  <c r="GT21" i="9"/>
  <c r="BO20" i="9"/>
  <c r="BJ11" i="9"/>
  <c r="BW15" i="9"/>
  <c r="BV15" i="9"/>
  <c r="DK11" i="9"/>
  <c r="DJ11" i="9"/>
  <c r="BR10" i="9"/>
  <c r="BW18" i="9"/>
  <c r="BV18" i="9"/>
  <c r="BG17" i="9"/>
  <c r="DN9" i="9"/>
  <c r="DM9" i="9"/>
  <c r="BG21" i="9"/>
  <c r="DK21" i="9"/>
  <c r="DJ21" i="9"/>
  <c r="BG19" i="9"/>
  <c r="DK17" i="9"/>
  <c r="DJ17" i="9"/>
  <c r="FB14" i="9"/>
  <c r="DV14" i="9"/>
  <c r="CE9" i="9"/>
  <c r="CD9" i="9"/>
  <c r="CC9" i="9"/>
  <c r="CA9" i="9"/>
  <c r="N9" i="9"/>
  <c r="BR9" i="9"/>
  <c r="DS12" i="9"/>
  <c r="BO12" i="9"/>
  <c r="EY16" i="9"/>
  <c r="GP11" i="9"/>
  <c r="GO11" i="9"/>
  <c r="BJ21" i="9"/>
  <c r="CM10" i="9"/>
  <c r="CL10" i="9"/>
  <c r="AI97" i="6"/>
  <c r="AJ97" i="6"/>
  <c r="N46" i="6"/>
  <c r="DC82" i="6"/>
  <c r="DD82" i="6"/>
  <c r="AO25" i="6"/>
  <c r="AY97" i="6"/>
  <c r="AZ97" i="6"/>
  <c r="T46" i="6"/>
  <c r="B111" i="6"/>
  <c r="C111" i="6"/>
  <c r="D111" i="6"/>
  <c r="F111" i="6"/>
  <c r="G111" i="6"/>
  <c r="H111" i="6"/>
  <c r="C112" i="6"/>
  <c r="D112" i="6"/>
  <c r="B67" i="6"/>
  <c r="AJ37" i="9"/>
  <c r="AP67" i="4"/>
  <c r="AJ41" i="9"/>
  <c r="Z10" i="4"/>
  <c r="O105" i="4"/>
  <c r="AH31" i="8"/>
  <c r="AP45" i="4"/>
  <c r="AH41" i="8"/>
  <c r="AL31" i="8"/>
  <c r="AP47" i="4"/>
  <c r="AL41" i="8"/>
  <c r="J8" i="14"/>
  <c r="H8" i="14"/>
  <c r="GC21" i="9"/>
  <c r="GA21" i="9"/>
  <c r="AN21" i="9"/>
  <c r="GF13" i="9"/>
  <c r="GB13" i="9"/>
  <c r="AO13" i="9"/>
  <c r="GC16" i="9"/>
  <c r="GA16" i="9"/>
  <c r="AN16" i="9"/>
  <c r="GF19" i="9"/>
  <c r="GB19" i="9"/>
  <c r="AO19" i="9"/>
  <c r="GF15" i="9"/>
  <c r="GB15" i="9"/>
  <c r="AO15" i="9"/>
  <c r="GC9" i="9"/>
  <c r="GA9" i="9"/>
  <c r="AN9" i="9"/>
  <c r="GC18" i="9"/>
  <c r="GA18" i="9"/>
  <c r="AN18" i="9"/>
  <c r="GC20" i="9"/>
  <c r="GA20" i="9"/>
  <c r="AN20" i="9"/>
  <c r="GC19" i="9"/>
  <c r="GA19" i="9"/>
  <c r="AN19" i="9"/>
  <c r="GF14" i="9"/>
  <c r="GB14" i="9"/>
  <c r="AO14" i="9"/>
  <c r="GF10" i="9"/>
  <c r="GB10" i="9"/>
  <c r="AO10" i="9"/>
  <c r="GF18" i="9"/>
  <c r="GB18" i="9"/>
  <c r="AO18" i="9"/>
  <c r="GF9" i="9"/>
  <c r="GB9" i="9"/>
  <c r="AO9" i="9"/>
  <c r="GC11" i="9"/>
  <c r="GA11" i="9"/>
  <c r="AN11" i="9"/>
  <c r="GC13" i="9"/>
  <c r="GA13" i="9"/>
  <c r="AN13" i="9"/>
  <c r="GF11" i="9"/>
  <c r="GB11" i="9"/>
  <c r="AO11" i="9"/>
  <c r="GF21" i="9"/>
  <c r="GB21" i="9"/>
  <c r="AO21" i="9"/>
  <c r="GC10" i="9"/>
  <c r="GA10" i="9"/>
  <c r="AN10" i="9"/>
  <c r="GC17" i="9"/>
  <c r="GA17" i="9"/>
  <c r="AN17" i="9"/>
  <c r="GF16" i="9"/>
  <c r="GB16" i="9"/>
  <c r="AO16" i="9"/>
  <c r="GF12" i="9"/>
  <c r="GB12" i="9"/>
  <c r="AO12" i="9"/>
  <c r="GF20" i="9"/>
  <c r="GB20" i="9"/>
  <c r="AO20" i="9"/>
  <c r="GC15" i="9"/>
  <c r="GA15" i="9"/>
  <c r="AN15" i="9"/>
  <c r="GF17" i="9"/>
  <c r="GB17" i="9"/>
  <c r="AO17" i="9"/>
  <c r="GC12" i="9"/>
  <c r="GA12" i="9"/>
  <c r="AN12" i="9"/>
  <c r="GC14" i="9"/>
  <c r="GA14" i="9"/>
  <c r="AN14" i="9"/>
  <c r="GH21" i="9"/>
  <c r="GG21" i="9"/>
  <c r="GE19" i="9"/>
  <c r="GD19" i="9"/>
  <c r="GH20" i="9"/>
  <c r="GG20" i="9"/>
  <c r="GH11" i="9"/>
  <c r="GG11" i="9"/>
  <c r="GE18" i="9"/>
  <c r="GD18" i="9"/>
  <c r="GH19" i="9"/>
  <c r="GG19" i="9"/>
  <c r="GE16" i="9"/>
  <c r="GD16" i="9"/>
  <c r="GE17" i="9"/>
  <c r="GD17" i="9"/>
  <c r="GE10" i="9"/>
  <c r="GD10" i="9"/>
  <c r="GH17" i="9"/>
  <c r="GG17" i="9"/>
  <c r="GH15" i="9"/>
  <c r="GG15" i="9"/>
  <c r="GE15" i="9"/>
  <c r="GD15" i="9"/>
  <c r="GH16" i="9"/>
  <c r="GG16" i="9"/>
  <c r="GE20" i="9"/>
  <c r="GD20" i="9"/>
  <c r="GH14" i="9"/>
  <c r="GG14" i="9"/>
  <c r="GE14" i="9"/>
  <c r="GE12" i="9"/>
  <c r="GE9" i="9"/>
  <c r="GD9" i="9"/>
  <c r="GE11" i="9"/>
  <c r="GD11" i="9"/>
  <c r="GH12" i="9"/>
  <c r="GG12" i="9"/>
  <c r="AW9" i="9"/>
  <c r="AU9" i="9"/>
  <c r="F9" i="9"/>
  <c r="AW12" i="9"/>
  <c r="AU12" i="9"/>
  <c r="F12" i="9"/>
  <c r="AZ18" i="9"/>
  <c r="AV18" i="9"/>
  <c r="G18" i="9"/>
  <c r="AZ14" i="9"/>
  <c r="AV14" i="9"/>
  <c r="G14" i="9"/>
  <c r="AZ15" i="9"/>
  <c r="AV15" i="9"/>
  <c r="G15" i="9"/>
  <c r="AW13" i="9"/>
  <c r="AU13" i="9"/>
  <c r="F13" i="9"/>
  <c r="AZ9" i="9"/>
  <c r="AV9" i="9"/>
  <c r="G9" i="9"/>
  <c r="AW14" i="9"/>
  <c r="AU14" i="9"/>
  <c r="F14" i="9"/>
  <c r="AZ10" i="9"/>
  <c r="AV10" i="9"/>
  <c r="G10" i="9"/>
  <c r="AZ20" i="9"/>
  <c r="AV20" i="9"/>
  <c r="G20" i="9"/>
  <c r="AZ17" i="9"/>
  <c r="AV17" i="9"/>
  <c r="G17" i="9"/>
  <c r="AZ11" i="9"/>
  <c r="AV11" i="9"/>
  <c r="G11" i="9"/>
  <c r="AZ12" i="9"/>
  <c r="AV12" i="9"/>
  <c r="G12" i="9"/>
  <c r="AZ13" i="9"/>
  <c r="AV13" i="9"/>
  <c r="G13" i="9"/>
  <c r="AW15" i="9"/>
  <c r="AU15" i="9"/>
  <c r="F15" i="9"/>
  <c r="AZ21" i="9"/>
  <c r="AV21" i="9"/>
  <c r="G21" i="9"/>
  <c r="AZ19" i="9"/>
  <c r="AV19" i="9"/>
  <c r="G19" i="9"/>
  <c r="AW10" i="9"/>
  <c r="AU10" i="9"/>
  <c r="F10" i="9"/>
  <c r="AW21" i="9"/>
  <c r="AU21" i="9"/>
  <c r="F21" i="9"/>
  <c r="AW11" i="9"/>
  <c r="AU11" i="9"/>
  <c r="F11" i="9"/>
  <c r="AW16" i="9"/>
  <c r="AU16" i="9"/>
  <c r="F16" i="9"/>
  <c r="AW18" i="9"/>
  <c r="AU18" i="9"/>
  <c r="F18" i="9"/>
  <c r="AW19" i="9"/>
  <c r="AU19" i="9"/>
  <c r="F19" i="9"/>
  <c r="AZ16" i="9"/>
  <c r="AV16" i="9"/>
  <c r="G16" i="9"/>
  <c r="AW17" i="9"/>
  <c r="AU17" i="9"/>
  <c r="F17" i="9"/>
  <c r="AY10" i="9"/>
  <c r="AX10" i="9"/>
  <c r="BB16" i="9"/>
  <c r="BA16" i="9"/>
  <c r="AY21" i="9"/>
  <c r="AX21" i="9"/>
  <c r="AY9" i="9"/>
  <c r="AX9" i="9"/>
  <c r="BB12" i="9"/>
  <c r="BA12" i="9"/>
  <c r="BB20" i="9"/>
  <c r="BA20" i="9"/>
  <c r="BB17" i="9"/>
  <c r="BA17" i="9"/>
  <c r="BB13" i="9"/>
  <c r="BA13" i="9"/>
  <c r="AY17" i="9"/>
  <c r="AX17" i="9"/>
  <c r="AY14" i="9"/>
  <c r="AX14" i="9"/>
  <c r="AY20" i="9"/>
  <c r="AX20" i="9"/>
  <c r="AY19" i="9"/>
  <c r="AX19" i="9"/>
  <c r="AW20" i="9"/>
  <c r="AU20" i="9"/>
  <c r="F20" i="9"/>
  <c r="BB10" i="9"/>
  <c r="BB21" i="9"/>
  <c r="BA21" i="9"/>
  <c r="BB19" i="9"/>
  <c r="BA19" i="9"/>
  <c r="BB11" i="9"/>
  <c r="BA11" i="9"/>
  <c r="AY16" i="9"/>
  <c r="AX16" i="9"/>
  <c r="BB18" i="9"/>
  <c r="BA18" i="9"/>
  <c r="AY12" i="9"/>
  <c r="AX12" i="9"/>
  <c r="AY18" i="9"/>
  <c r="AX18" i="9"/>
  <c r="FR17" i="8"/>
  <c r="FQ17" i="8"/>
  <c r="FR18" i="8"/>
  <c r="FQ18" i="8"/>
  <c r="FR15" i="8"/>
  <c r="FQ15" i="8"/>
  <c r="FR10" i="8"/>
  <c r="FQ10" i="8"/>
  <c r="FO15" i="8"/>
  <c r="FN15" i="8"/>
  <c r="FO9" i="8"/>
  <c r="FN9" i="8"/>
  <c r="FR12" i="8"/>
  <c r="FQ12" i="8"/>
  <c r="FO20" i="8"/>
  <c r="FN20" i="8"/>
  <c r="FR13" i="8"/>
  <c r="FQ13" i="8"/>
  <c r="FR20" i="8"/>
  <c r="FQ20" i="8"/>
  <c r="FP19" i="8"/>
  <c r="FL19" i="8"/>
  <c r="AK19" i="8"/>
  <c r="FP20" i="8"/>
  <c r="FL20" i="8"/>
  <c r="AK20" i="8"/>
  <c r="FM20" i="8"/>
  <c r="FK20" i="8"/>
  <c r="AJ20" i="8"/>
  <c r="FP9" i="8"/>
  <c r="FL9" i="8"/>
  <c r="AK9" i="8"/>
  <c r="FM19" i="8"/>
  <c r="FK19" i="8"/>
  <c r="AJ19" i="8"/>
  <c r="FM15" i="8"/>
  <c r="FK15" i="8"/>
  <c r="AJ15" i="8"/>
  <c r="FM17" i="8"/>
  <c r="FK17" i="8"/>
  <c r="AJ17" i="8"/>
  <c r="FM10" i="8"/>
  <c r="FK10" i="8"/>
  <c r="AJ10" i="8"/>
  <c r="FO17" i="8"/>
  <c r="FN17" i="8"/>
  <c r="FM11" i="8"/>
  <c r="FK11" i="8"/>
  <c r="AJ11" i="8"/>
  <c r="FP16" i="8"/>
  <c r="FL16" i="8"/>
  <c r="AK16" i="8"/>
  <c r="FM18" i="8"/>
  <c r="FK18" i="8"/>
  <c r="AJ18" i="8"/>
  <c r="FM9" i="8"/>
  <c r="FK9" i="8"/>
  <c r="AJ9" i="8"/>
  <c r="FP21" i="8"/>
  <c r="FL21" i="8"/>
  <c r="AK21" i="8"/>
  <c r="FP15" i="8"/>
  <c r="FL15" i="8"/>
  <c r="AK15" i="8"/>
  <c r="FM12" i="8"/>
  <c r="FK12" i="8"/>
  <c r="AJ12" i="8"/>
  <c r="FM13" i="8"/>
  <c r="FK13" i="8"/>
  <c r="AJ13" i="8"/>
  <c r="FM21" i="8"/>
  <c r="FK21" i="8"/>
  <c r="AJ21" i="8"/>
  <c r="FP18" i="8"/>
  <c r="FL18" i="8"/>
  <c r="AK18" i="8"/>
  <c r="FP13" i="8"/>
  <c r="FL13" i="8"/>
  <c r="AK13" i="8"/>
  <c r="FM14" i="8"/>
  <c r="FK14" i="8"/>
  <c r="AJ14" i="8"/>
  <c r="FP12" i="8"/>
  <c r="FL12" i="8"/>
  <c r="AK12" i="8"/>
  <c r="FP14" i="8"/>
  <c r="FL14" i="8"/>
  <c r="AK14" i="8"/>
  <c r="FM16" i="8"/>
  <c r="FK16" i="8"/>
  <c r="AJ16" i="8"/>
  <c r="FP17" i="8"/>
  <c r="FL17" i="8"/>
  <c r="AK17" i="8"/>
  <c r="FP10" i="8"/>
  <c r="FL10" i="8"/>
  <c r="AK10" i="8"/>
  <c r="FO13" i="8"/>
  <c r="FN13" i="8"/>
  <c r="FO10" i="8"/>
  <c r="FN10" i="8"/>
  <c r="FO19" i="8"/>
  <c r="FN19" i="8"/>
  <c r="FR21" i="8"/>
  <c r="FQ21" i="8"/>
  <c r="FO21" i="8"/>
  <c r="FN21" i="8"/>
  <c r="FR16" i="8"/>
  <c r="FQ16" i="8"/>
  <c r="FR9" i="8"/>
  <c r="FQ9" i="8"/>
  <c r="FR11" i="8"/>
  <c r="FQ11" i="8"/>
  <c r="FO12" i="8"/>
  <c r="FN12" i="8"/>
  <c r="FO18" i="8"/>
  <c r="FN18" i="8"/>
  <c r="FO16" i="8"/>
  <c r="FN16" i="8"/>
  <c r="FP11" i="8"/>
  <c r="FL11" i="8"/>
  <c r="AK11" i="8"/>
  <c r="FO11" i="8"/>
  <c r="FO14" i="8"/>
  <c r="FN14" i="8"/>
  <c r="FR14" i="8"/>
  <c r="FQ14" i="8"/>
  <c r="FN11" i="8"/>
  <c r="FR19" i="8"/>
  <c r="FQ19" i="8"/>
  <c r="BU15" i="4"/>
  <c r="BT15" i="4"/>
  <c r="Q115" i="4"/>
  <c r="EY11" i="8"/>
  <c r="DF14" i="8"/>
  <c r="DE14" i="8"/>
  <c r="DK21" i="8"/>
  <c r="BW10" i="8"/>
  <c r="BV10" i="8"/>
  <c r="BU10" i="8"/>
  <c r="BS10" i="8"/>
  <c r="L10" i="8"/>
  <c r="BB18" i="8"/>
  <c r="BR21" i="8"/>
  <c r="BQ21" i="8"/>
  <c r="CM14" i="8"/>
  <c r="GM12" i="8"/>
  <c r="GU9" i="8"/>
  <c r="GX9" i="8"/>
  <c r="CP11" i="8"/>
  <c r="CP14" i="8"/>
  <c r="CP10" i="8"/>
  <c r="EY16" i="8"/>
  <c r="EX16" i="8"/>
  <c r="DF12" i="8"/>
  <c r="DE12" i="8"/>
  <c r="DK18" i="8"/>
  <c r="CH19" i="8"/>
  <c r="BW18" i="8"/>
  <c r="BV18" i="8"/>
  <c r="BU18" i="8"/>
  <c r="BS18" i="8"/>
  <c r="L18" i="8"/>
  <c r="BB10" i="8"/>
  <c r="GU19" i="8"/>
  <c r="GU12" i="8"/>
  <c r="GU16" i="8"/>
  <c r="GX14" i="8"/>
  <c r="CM16" i="8"/>
  <c r="CP20" i="8"/>
  <c r="CU21" i="8"/>
  <c r="EY9" i="8"/>
  <c r="EX9" i="8"/>
  <c r="DN21" i="8"/>
  <c r="CH11" i="8"/>
  <c r="BW9" i="8"/>
  <c r="BV9" i="8"/>
  <c r="BU9" i="8"/>
  <c r="BS9" i="8"/>
  <c r="L9" i="8"/>
  <c r="BB13" i="8"/>
  <c r="CP12" i="8"/>
  <c r="CM20" i="8"/>
  <c r="CP19" i="8"/>
  <c r="CM21" i="8"/>
  <c r="DF15" i="8"/>
  <c r="DE15" i="8"/>
  <c r="DN18" i="8"/>
  <c r="CE15" i="8"/>
  <c r="CD15" i="8"/>
  <c r="BZ15" i="8"/>
  <c r="BY15" i="8"/>
  <c r="BX15" i="8"/>
  <c r="BT15" i="8"/>
  <c r="M15" i="8"/>
  <c r="AY18" i="8"/>
  <c r="GX18" i="8"/>
  <c r="GU18" i="8"/>
  <c r="CM17" i="8"/>
  <c r="CM13" i="8"/>
  <c r="FJ13" i="8"/>
  <c r="FI13" i="8"/>
  <c r="CU20" i="8"/>
  <c r="DC21" i="8"/>
  <c r="DB21" i="8"/>
  <c r="DN13" i="8"/>
  <c r="CH17" i="8"/>
  <c r="CG17" i="8"/>
  <c r="AY13" i="8"/>
  <c r="GU11" i="8"/>
  <c r="CP13" i="8"/>
  <c r="CM10" i="8"/>
  <c r="DF11" i="8"/>
  <c r="DE11" i="8"/>
  <c r="DN14" i="8"/>
  <c r="AY9" i="8"/>
  <c r="GX21" i="8"/>
  <c r="CM15" i="8"/>
  <c r="CM18" i="8"/>
  <c r="BW17" i="8"/>
  <c r="BV17" i="8"/>
  <c r="BU17" i="8"/>
  <c r="BS17" i="8"/>
  <c r="L17" i="8"/>
  <c r="BO11" i="8"/>
  <c r="CM11" i="8"/>
  <c r="GM21" i="8"/>
  <c r="CP17" i="8"/>
  <c r="CE18" i="8"/>
  <c r="CD18" i="8"/>
  <c r="BB19" i="8"/>
  <c r="BO17" i="8"/>
  <c r="BN17" i="8"/>
  <c r="GM17" i="8"/>
  <c r="GP17" i="8"/>
  <c r="DF21" i="8"/>
  <c r="DE21" i="8"/>
  <c r="CP16" i="8"/>
  <c r="GP20" i="8"/>
  <c r="GX13" i="8"/>
  <c r="DK13" i="8"/>
  <c r="FB18" i="8"/>
  <c r="FA18" i="8"/>
  <c r="CP15" i="8"/>
  <c r="BW11" i="8"/>
  <c r="BV11" i="8"/>
  <c r="BU11" i="8"/>
  <c r="BS11" i="8"/>
  <c r="L11" i="8"/>
  <c r="CP18" i="8"/>
  <c r="BW19" i="8"/>
  <c r="BV19" i="8"/>
  <c r="BU19" i="8"/>
  <c r="BS19" i="8"/>
  <c r="L19" i="8"/>
  <c r="GX11" i="8"/>
  <c r="GX15" i="8"/>
  <c r="EY10" i="8"/>
  <c r="EX10" i="8"/>
  <c r="CM9" i="8"/>
  <c r="BR12" i="8"/>
  <c r="BQ12" i="8"/>
  <c r="FJ16" i="8"/>
  <c r="FI16" i="8"/>
  <c r="CU18" i="8"/>
  <c r="CX16" i="8"/>
  <c r="FG19" i="8"/>
  <c r="FF19" i="8"/>
  <c r="FG11" i="8"/>
  <c r="FF11" i="8"/>
  <c r="FJ15" i="8"/>
  <c r="FI15" i="8"/>
  <c r="CM19" i="8"/>
  <c r="GX20" i="8"/>
  <c r="GX19" i="8"/>
  <c r="CX17" i="8"/>
  <c r="CU10" i="8"/>
  <c r="EY19" i="8"/>
  <c r="EX19" i="8"/>
  <c r="BJ15" i="8"/>
  <c r="BI15" i="8"/>
  <c r="BJ18" i="8"/>
  <c r="BI18" i="8"/>
  <c r="FG14" i="8"/>
  <c r="FF14" i="8"/>
  <c r="GU10" i="8"/>
  <c r="GX17" i="8"/>
  <c r="GU21" i="8"/>
  <c r="FJ12" i="8"/>
  <c r="FI12" i="8"/>
  <c r="FG15" i="8"/>
  <c r="FF15" i="8"/>
  <c r="CX14" i="8"/>
  <c r="EY12" i="8"/>
  <c r="EX12" i="8"/>
  <c r="BJ14" i="8"/>
  <c r="BI14" i="8"/>
  <c r="FG13" i="8"/>
  <c r="FF13" i="8"/>
  <c r="CU11" i="8"/>
  <c r="GU20" i="8"/>
  <c r="FJ14" i="8"/>
  <c r="FI14" i="8"/>
  <c r="FB20" i="8"/>
  <c r="FA20" i="8"/>
  <c r="GX16" i="8"/>
  <c r="CU17" i="8"/>
  <c r="CU15" i="8"/>
  <c r="CX21" i="8"/>
  <c r="CX13" i="8"/>
  <c r="CX10" i="8"/>
  <c r="GU17" i="8"/>
  <c r="FB10" i="8"/>
  <c r="FA10" i="8"/>
  <c r="FG21" i="8"/>
  <c r="FF21" i="8"/>
  <c r="BG14" i="8"/>
  <c r="BF14" i="8"/>
  <c r="FJ19" i="8"/>
  <c r="FI19" i="8"/>
  <c r="FJ9" i="8"/>
  <c r="FI9" i="8"/>
  <c r="FG20" i="8"/>
  <c r="FF20" i="8"/>
  <c r="FJ18" i="8"/>
  <c r="FI18" i="8"/>
  <c r="CX19" i="8"/>
  <c r="GU14" i="8"/>
  <c r="FJ20" i="8"/>
  <c r="FI20" i="8"/>
  <c r="EY18" i="8"/>
  <c r="EX18" i="8"/>
  <c r="BG19" i="8"/>
  <c r="BF19" i="8"/>
  <c r="GX12" i="8"/>
  <c r="CX15" i="8"/>
  <c r="CU14" i="8"/>
  <c r="CU16" i="8"/>
  <c r="FB14" i="8"/>
  <c r="FA14" i="8"/>
  <c r="FJ10" i="8"/>
  <c r="FI10" i="8"/>
  <c r="BJ10" i="8"/>
  <c r="BI10" i="8"/>
  <c r="FB16" i="8"/>
  <c r="FA16" i="8"/>
  <c r="GP18" i="8"/>
  <c r="GM13" i="8"/>
  <c r="GM9" i="8"/>
  <c r="DS19" i="8"/>
  <c r="DV12" i="8"/>
  <c r="DV16" i="8"/>
  <c r="GU15" i="8"/>
  <c r="FG12" i="8"/>
  <c r="FF12" i="8"/>
  <c r="FJ21" i="8"/>
  <c r="FI21" i="8"/>
  <c r="GM14" i="8"/>
  <c r="GM11" i="8"/>
  <c r="GP9" i="8"/>
  <c r="DS10" i="8"/>
  <c r="DS9" i="8"/>
  <c r="FG9" i="8"/>
  <c r="FF9" i="8"/>
  <c r="CU12" i="8"/>
  <c r="GM16" i="8"/>
  <c r="GP13" i="8"/>
  <c r="DV13" i="8"/>
  <c r="DS21" i="8"/>
  <c r="DS16" i="8"/>
  <c r="GM20" i="8"/>
  <c r="GM15" i="8"/>
  <c r="DV17" i="8"/>
  <c r="DS12" i="8"/>
  <c r="DV14" i="8"/>
  <c r="DS13" i="8"/>
  <c r="CU19" i="8"/>
  <c r="GP16" i="8"/>
  <c r="GP21" i="8"/>
  <c r="GP14" i="8"/>
  <c r="DS17" i="8"/>
  <c r="DV10" i="8"/>
  <c r="DS11" i="8"/>
  <c r="GP19" i="8"/>
  <c r="DS15" i="8"/>
  <c r="DS18" i="8"/>
  <c r="GM10" i="8"/>
  <c r="DV15" i="8"/>
  <c r="GP12" i="8"/>
  <c r="DV19" i="8"/>
  <c r="GM19" i="8"/>
  <c r="DV21" i="8"/>
  <c r="FG18" i="8"/>
  <c r="FF18" i="8"/>
  <c r="GP10" i="8"/>
  <c r="DV18" i="8"/>
  <c r="GP11" i="8"/>
  <c r="GP15" i="8"/>
  <c r="GM18" i="8"/>
  <c r="DS14" i="8"/>
  <c r="DS20" i="8"/>
  <c r="DV11" i="8"/>
  <c r="CX9" i="8"/>
  <c r="DV20" i="8"/>
  <c r="FJ17" i="8"/>
  <c r="FI17" i="8"/>
  <c r="DV9" i="8"/>
  <c r="AY89" i="4"/>
  <c r="BE16" i="7"/>
  <c r="BC16" i="7"/>
  <c r="H16" i="7"/>
  <c r="BH15" i="7"/>
  <c r="BD15" i="7"/>
  <c r="I15" i="7"/>
  <c r="BH16" i="7"/>
  <c r="BD16" i="7"/>
  <c r="I16" i="7"/>
  <c r="BH12" i="7"/>
  <c r="BD12" i="7"/>
  <c r="I12" i="7"/>
  <c r="BE12" i="7"/>
  <c r="BC12" i="7"/>
  <c r="H12" i="7"/>
  <c r="BE14" i="7"/>
  <c r="BC14" i="7"/>
  <c r="H14" i="7"/>
  <c r="BH13" i="7"/>
  <c r="BD13" i="7"/>
  <c r="I13" i="7"/>
  <c r="BE18" i="7"/>
  <c r="BC18" i="7"/>
  <c r="H18" i="7"/>
  <c r="BH18" i="7"/>
  <c r="BD18" i="7"/>
  <c r="I18" i="7"/>
  <c r="BH9" i="7"/>
  <c r="BD9" i="7"/>
  <c r="I9" i="7"/>
  <c r="BE10" i="7"/>
  <c r="BC10" i="7"/>
  <c r="H10" i="7"/>
  <c r="BH14" i="7"/>
  <c r="BD14" i="7"/>
  <c r="I14" i="7"/>
  <c r="BH20" i="7"/>
  <c r="BD20" i="7"/>
  <c r="I20" i="7"/>
  <c r="BE15" i="7"/>
  <c r="BC15" i="7"/>
  <c r="H15" i="7"/>
  <c r="BE17" i="7"/>
  <c r="BC17" i="7"/>
  <c r="H17" i="7"/>
  <c r="BH21" i="7"/>
  <c r="BD21" i="7"/>
  <c r="I21" i="7"/>
  <c r="BH17" i="7"/>
  <c r="BD17" i="7"/>
  <c r="I17" i="7"/>
  <c r="BE19" i="7"/>
  <c r="BC19" i="7"/>
  <c r="H19" i="7"/>
  <c r="BE9" i="7"/>
  <c r="BC9" i="7"/>
  <c r="H9" i="7"/>
  <c r="BH10" i="7"/>
  <c r="BD10" i="7"/>
  <c r="I10" i="7"/>
  <c r="BH19" i="7"/>
  <c r="BD19" i="7"/>
  <c r="I19" i="7"/>
  <c r="BE21" i="7"/>
  <c r="BC21" i="7"/>
  <c r="H21" i="7"/>
  <c r="BH11" i="7"/>
  <c r="BD11" i="7"/>
  <c r="I11" i="7"/>
  <c r="BE11" i="7"/>
  <c r="BC11" i="7"/>
  <c r="H11" i="7"/>
  <c r="BE20" i="7"/>
  <c r="BC20" i="7"/>
  <c r="H20" i="7"/>
  <c r="BG10" i="7"/>
  <c r="BF10" i="7"/>
  <c r="BG11" i="7"/>
  <c r="BF11" i="7"/>
  <c r="BJ15" i="7"/>
  <c r="BI15" i="7"/>
  <c r="BJ13" i="7"/>
  <c r="BI13" i="7"/>
  <c r="BG19" i="7"/>
  <c r="BF19" i="7"/>
  <c r="BJ10" i="7"/>
  <c r="BI10" i="7"/>
  <c r="BJ16" i="7"/>
  <c r="BI16" i="7"/>
  <c r="BE13" i="7"/>
  <c r="BC13" i="7"/>
  <c r="H13" i="7"/>
  <c r="BG18" i="7"/>
  <c r="BF18" i="7"/>
  <c r="BG13" i="7"/>
  <c r="BG12" i="7"/>
  <c r="BF12" i="7"/>
  <c r="BF13" i="7"/>
  <c r="BG21" i="7"/>
  <c r="BF21" i="7"/>
  <c r="BG20" i="7"/>
  <c r="BF20" i="7"/>
  <c r="BG15" i="7"/>
  <c r="BF15" i="7"/>
  <c r="BG16" i="7"/>
  <c r="BF16" i="7"/>
  <c r="BJ17" i="7"/>
  <c r="BG17" i="7"/>
  <c r="BF17" i="7"/>
  <c r="BG9" i="7"/>
  <c r="BF9" i="7"/>
  <c r="BJ21" i="7"/>
  <c r="BJ11" i="7"/>
  <c r="BI11" i="7"/>
  <c r="BJ18" i="7"/>
  <c r="BI18" i="7"/>
  <c r="BJ19" i="7"/>
  <c r="BI19" i="7"/>
  <c r="BJ20" i="7"/>
  <c r="BI20" i="7"/>
  <c r="BI17" i="7"/>
  <c r="BG14" i="7"/>
  <c r="BF14" i="7"/>
  <c r="BJ12" i="7"/>
  <c r="BI12" i="7"/>
  <c r="BJ14" i="7"/>
  <c r="BI14" i="7"/>
  <c r="BJ9" i="7"/>
  <c r="BI9" i="7"/>
  <c r="BI21" i="7"/>
  <c r="BO19" i="7"/>
  <c r="BN19" i="7"/>
  <c r="BM19" i="7"/>
  <c r="BK19" i="7"/>
  <c r="J19" i="7"/>
  <c r="FG10" i="7"/>
  <c r="FF10" i="7"/>
  <c r="FE10" i="7"/>
  <c r="FC10" i="7"/>
  <c r="AH10" i="7"/>
  <c r="FJ14" i="7"/>
  <c r="FI14" i="7"/>
  <c r="FH14" i="7"/>
  <c r="FD14" i="7"/>
  <c r="AI14" i="7"/>
  <c r="FG17" i="7"/>
  <c r="FF17" i="7"/>
  <c r="FE17" i="7"/>
  <c r="FC17" i="7"/>
  <c r="AH17" i="7"/>
  <c r="BO18" i="7"/>
  <c r="BN18" i="7"/>
  <c r="BM18" i="7"/>
  <c r="BK18" i="7"/>
  <c r="J18" i="7"/>
  <c r="BR14" i="7"/>
  <c r="BQ14" i="7"/>
  <c r="BP14" i="7"/>
  <c r="BL14" i="7"/>
  <c r="K14" i="7"/>
  <c r="FJ15" i="7"/>
  <c r="FI15" i="7"/>
  <c r="FH15" i="7"/>
  <c r="FD15" i="7"/>
  <c r="AI15" i="7"/>
  <c r="FG12" i="7"/>
  <c r="FF12" i="7"/>
  <c r="FE12" i="7"/>
  <c r="FC12" i="7"/>
  <c r="AH12" i="7"/>
  <c r="FJ16" i="7"/>
  <c r="FI16" i="7"/>
  <c r="FH16" i="7"/>
  <c r="FD16" i="7"/>
  <c r="AI16" i="7"/>
  <c r="FG19" i="7"/>
  <c r="FF19" i="7"/>
  <c r="FE19" i="7"/>
  <c r="FC19" i="7"/>
  <c r="AH19" i="7"/>
  <c r="BR19" i="7"/>
  <c r="BQ19" i="7"/>
  <c r="BP19" i="7"/>
  <c r="BL19" i="7"/>
  <c r="K19" i="7"/>
  <c r="BO10" i="7"/>
  <c r="BN10" i="7"/>
  <c r="BM10" i="7"/>
  <c r="BK10" i="7"/>
  <c r="J10" i="7"/>
  <c r="FG14" i="7"/>
  <c r="FF14" i="7"/>
  <c r="FJ18" i="7"/>
  <c r="FI18" i="7"/>
  <c r="FH18" i="7"/>
  <c r="FD18" i="7"/>
  <c r="AI18" i="7"/>
  <c r="FG21" i="7"/>
  <c r="FF21" i="7"/>
  <c r="FE21" i="7"/>
  <c r="FC21" i="7"/>
  <c r="AH21" i="7"/>
  <c r="BO13" i="7"/>
  <c r="BN13" i="7"/>
  <c r="BM13" i="7"/>
  <c r="BK13" i="7"/>
  <c r="J13" i="7"/>
  <c r="BO17" i="7"/>
  <c r="BN17" i="7"/>
  <c r="BM17" i="7"/>
  <c r="BK17" i="7"/>
  <c r="J17" i="7"/>
  <c r="BO11" i="7"/>
  <c r="BN11" i="7"/>
  <c r="BM11" i="7"/>
  <c r="BK11" i="7"/>
  <c r="J11" i="7"/>
  <c r="FJ11" i="7"/>
  <c r="FI11" i="7"/>
  <c r="FH11" i="7"/>
  <c r="FD11" i="7"/>
  <c r="AI11" i="7"/>
  <c r="FG16" i="7"/>
  <c r="FF16" i="7"/>
  <c r="FE16" i="7"/>
  <c r="FC16" i="7"/>
  <c r="AH16" i="7"/>
  <c r="FJ20" i="7"/>
  <c r="FI20" i="7"/>
  <c r="FH20" i="7"/>
  <c r="FD20" i="7"/>
  <c r="AI20" i="7"/>
  <c r="BO12" i="7"/>
  <c r="BN12" i="7"/>
  <c r="BM12" i="7"/>
  <c r="BK12" i="7"/>
  <c r="J12" i="7"/>
  <c r="BO20" i="7"/>
  <c r="BN20" i="7"/>
  <c r="BM20" i="7"/>
  <c r="BK20" i="7"/>
  <c r="J20" i="7"/>
  <c r="BR17" i="7"/>
  <c r="BQ17" i="7"/>
  <c r="BP17" i="7"/>
  <c r="BL17" i="7"/>
  <c r="K17" i="7"/>
  <c r="BO14" i="7"/>
  <c r="BN14" i="7"/>
  <c r="BM14" i="7"/>
  <c r="BK14" i="7"/>
  <c r="J14" i="7"/>
  <c r="FJ13" i="7"/>
  <c r="FI13" i="7"/>
  <c r="FH13" i="7"/>
  <c r="FD13" i="7"/>
  <c r="AI13" i="7"/>
  <c r="FG18" i="7"/>
  <c r="FF18" i="7"/>
  <c r="FE18" i="7"/>
  <c r="FC18" i="7"/>
  <c r="AH18" i="7"/>
  <c r="FG9" i="7"/>
  <c r="FF9" i="7"/>
  <c r="FE9" i="7"/>
  <c r="FC9" i="7"/>
  <c r="AH9" i="7"/>
  <c r="BR12" i="7"/>
  <c r="BQ12" i="7"/>
  <c r="BP12" i="7"/>
  <c r="BL12" i="7"/>
  <c r="K12" i="7"/>
  <c r="BR20" i="7"/>
  <c r="BQ20" i="7"/>
  <c r="BP20" i="7"/>
  <c r="BL20" i="7"/>
  <c r="K20" i="7"/>
  <c r="BR9" i="7"/>
  <c r="BQ9" i="7"/>
  <c r="BP9" i="7"/>
  <c r="BL9" i="7"/>
  <c r="K9" i="7"/>
  <c r="BO9" i="7"/>
  <c r="BN9" i="7"/>
  <c r="BM9" i="7"/>
  <c r="BK9" i="7"/>
  <c r="J9" i="7"/>
  <c r="FJ9" i="7"/>
  <c r="FI9" i="7"/>
  <c r="FH9" i="7"/>
  <c r="FD9" i="7"/>
  <c r="AI9" i="7"/>
  <c r="FJ19" i="7"/>
  <c r="FI19" i="7"/>
  <c r="FH19" i="7"/>
  <c r="FD19" i="7"/>
  <c r="AI19" i="7"/>
  <c r="FJ10" i="7"/>
  <c r="FI10" i="7"/>
  <c r="FH10" i="7"/>
  <c r="FD10" i="7"/>
  <c r="AI10" i="7"/>
  <c r="FG13" i="7"/>
  <c r="FF13" i="7"/>
  <c r="FE13" i="7"/>
  <c r="FC13" i="7"/>
  <c r="AH13" i="7"/>
  <c r="BR16" i="7"/>
  <c r="BQ16" i="7"/>
  <c r="BP16" i="7"/>
  <c r="BL16" i="7"/>
  <c r="K16" i="7"/>
  <c r="BR21" i="7"/>
  <c r="BQ21" i="7"/>
  <c r="BP21" i="7"/>
  <c r="BL21" i="7"/>
  <c r="K21" i="7"/>
  <c r="BR13" i="7"/>
  <c r="BQ13" i="7"/>
  <c r="BP13" i="7"/>
  <c r="BL13" i="7"/>
  <c r="K13" i="7"/>
  <c r="FG20" i="7"/>
  <c r="FF20" i="7"/>
  <c r="FE20" i="7"/>
  <c r="FC20" i="7"/>
  <c r="AH20" i="7"/>
  <c r="BO21" i="7"/>
  <c r="BN21" i="7"/>
  <c r="BM21" i="7"/>
  <c r="BK21" i="7"/>
  <c r="J21" i="7"/>
  <c r="FJ12" i="7"/>
  <c r="FI12" i="7"/>
  <c r="FH12" i="7"/>
  <c r="FD12" i="7"/>
  <c r="AI12" i="7"/>
  <c r="BO16" i="7"/>
  <c r="BN16" i="7"/>
  <c r="BM16" i="7"/>
  <c r="BK16" i="7"/>
  <c r="J16" i="7"/>
  <c r="FG11" i="7"/>
  <c r="FF11" i="7"/>
  <c r="FE11" i="7"/>
  <c r="FC11" i="7"/>
  <c r="AH11" i="7"/>
  <c r="BR15" i="7"/>
  <c r="BQ15" i="7"/>
  <c r="BP15" i="7"/>
  <c r="BL15" i="7"/>
  <c r="K15" i="7"/>
  <c r="FG15" i="7"/>
  <c r="FF15" i="7"/>
  <c r="FE15" i="7"/>
  <c r="FC15" i="7"/>
  <c r="AH15" i="7"/>
  <c r="BO15" i="7"/>
  <c r="BN15" i="7"/>
  <c r="BM15" i="7"/>
  <c r="BK15" i="7"/>
  <c r="J15" i="7"/>
  <c r="BR10" i="7"/>
  <c r="BQ10" i="7"/>
  <c r="BP10" i="7"/>
  <c r="BL10" i="7"/>
  <c r="K10" i="7"/>
  <c r="BR18" i="7"/>
  <c r="BQ18" i="7"/>
  <c r="BP18" i="7"/>
  <c r="BL18" i="7"/>
  <c r="K18" i="7"/>
  <c r="FJ17" i="7"/>
  <c r="FI17" i="7"/>
  <c r="FH17" i="7"/>
  <c r="FD17" i="7"/>
  <c r="AI17" i="7"/>
  <c r="FJ21" i="7"/>
  <c r="FI21" i="7"/>
  <c r="FH21" i="7"/>
  <c r="FD21" i="7"/>
  <c r="AI21" i="7"/>
  <c r="BR11" i="7"/>
  <c r="BQ11" i="7"/>
  <c r="BP11" i="7"/>
  <c r="BL11" i="7"/>
  <c r="K11" i="7"/>
  <c r="DF20" i="7"/>
  <c r="DC11" i="7"/>
  <c r="DC21" i="7"/>
  <c r="DF14" i="7"/>
  <c r="DF18" i="7"/>
  <c r="GU19" i="7"/>
  <c r="GT19" i="7"/>
  <c r="FB12" i="7"/>
  <c r="FA12" i="7"/>
  <c r="EZ12" i="7"/>
  <c r="EV12" i="7"/>
  <c r="AG12" i="7"/>
  <c r="EA14" i="7"/>
  <c r="FB13" i="7"/>
  <c r="FA13" i="7"/>
  <c r="EZ13" i="7"/>
  <c r="EV13" i="7"/>
  <c r="AG13" i="7"/>
  <c r="FZ12" i="7"/>
  <c r="DV10" i="7"/>
  <c r="DU10" i="7"/>
  <c r="FW16" i="7"/>
  <c r="EY18" i="7"/>
  <c r="EX18" i="7"/>
  <c r="EW18" i="7"/>
  <c r="EU18" i="7"/>
  <c r="AF18" i="7"/>
  <c r="EY20" i="7"/>
  <c r="EX20" i="7"/>
  <c r="EW20" i="7"/>
  <c r="EU20" i="7"/>
  <c r="AF20" i="7"/>
  <c r="DV17" i="7"/>
  <c r="DU17" i="7"/>
  <c r="EQ13" i="7"/>
  <c r="FR17" i="7"/>
  <c r="DS16" i="7"/>
  <c r="DR16" i="7"/>
  <c r="EQ10" i="7"/>
  <c r="GX21" i="7"/>
  <c r="GW21" i="7"/>
  <c r="GE19" i="7"/>
  <c r="GD19" i="7"/>
  <c r="CP16" i="7"/>
  <c r="CO16" i="7"/>
  <c r="GE15" i="7"/>
  <c r="GD15" i="7"/>
  <c r="GX18" i="7"/>
  <c r="GW18" i="7"/>
  <c r="CE11" i="7"/>
  <c r="CD11" i="7"/>
  <c r="CE15" i="7"/>
  <c r="CD15" i="7"/>
  <c r="CE17" i="7"/>
  <c r="CD17" i="7"/>
  <c r="GM9" i="7"/>
  <c r="FO17" i="7"/>
  <c r="EL13" i="7"/>
  <c r="EK13" i="7"/>
  <c r="DS15" i="7"/>
  <c r="DR15" i="7"/>
  <c r="ED13" i="7"/>
  <c r="GH17" i="7"/>
  <c r="GG17" i="7"/>
  <c r="DN18" i="7"/>
  <c r="GX20" i="7"/>
  <c r="GW20" i="7"/>
  <c r="DK9" i="7"/>
  <c r="GE20" i="7"/>
  <c r="GD20" i="7"/>
  <c r="CE13" i="7"/>
  <c r="CD13" i="7"/>
  <c r="DN13" i="7"/>
  <c r="EL16" i="7"/>
  <c r="EK16" i="7"/>
  <c r="ET18" i="7"/>
  <c r="EL14" i="7"/>
  <c r="EK14" i="7"/>
  <c r="GM14" i="7"/>
  <c r="CE16" i="7"/>
  <c r="CD16" i="7"/>
  <c r="EI12" i="7"/>
  <c r="EH12" i="7"/>
  <c r="GU11" i="7"/>
  <c r="GT11" i="7"/>
  <c r="DF16" i="7"/>
  <c r="DF15" i="7"/>
  <c r="DC13" i="7"/>
  <c r="DC12" i="7"/>
  <c r="DF10" i="7"/>
  <c r="DF12" i="7"/>
  <c r="FZ10" i="7"/>
  <c r="ED18" i="7"/>
  <c r="EA13" i="7"/>
  <c r="DV18" i="7"/>
  <c r="DU18" i="7"/>
  <c r="DS20" i="7"/>
  <c r="DR20" i="7"/>
  <c r="DV9" i="7"/>
  <c r="DU9" i="7"/>
  <c r="DV19" i="7"/>
  <c r="DU19" i="7"/>
  <c r="EY17" i="7"/>
  <c r="EX17" i="7"/>
  <c r="EW17" i="7"/>
  <c r="EU17" i="7"/>
  <c r="AF17" i="7"/>
  <c r="ET11" i="7"/>
  <c r="GH9" i="7"/>
  <c r="GG9" i="7"/>
  <c r="FW17" i="7"/>
  <c r="CM18" i="7"/>
  <c r="CL18" i="7"/>
  <c r="EL18" i="7"/>
  <c r="EK18" i="7"/>
  <c r="CP9" i="7"/>
  <c r="CO9" i="7"/>
  <c r="FB21" i="7"/>
  <c r="FA21" i="7"/>
  <c r="EZ21" i="7"/>
  <c r="EV21" i="7"/>
  <c r="AG21" i="7"/>
  <c r="ET9" i="7"/>
  <c r="FR19" i="7"/>
  <c r="FW13" i="7"/>
  <c r="DK17" i="7"/>
  <c r="FO16" i="7"/>
  <c r="GE12" i="7"/>
  <c r="GD12" i="7"/>
  <c r="DK18" i="7"/>
  <c r="EI20" i="7"/>
  <c r="EH20" i="7"/>
  <c r="DN16" i="7"/>
  <c r="DK21" i="7"/>
  <c r="DN10" i="7"/>
  <c r="GH15" i="7"/>
  <c r="GG15" i="7"/>
  <c r="EI15" i="7"/>
  <c r="EH15" i="7"/>
  <c r="DF21" i="7"/>
  <c r="DC10" i="7"/>
  <c r="DC17" i="7"/>
  <c r="DF13" i="7"/>
  <c r="DC20" i="7"/>
  <c r="FR16" i="7"/>
  <c r="ED19" i="7"/>
  <c r="FB19" i="7"/>
  <c r="FA19" i="7"/>
  <c r="EZ19" i="7"/>
  <c r="EV19" i="7"/>
  <c r="AG19" i="7"/>
  <c r="DS14" i="7"/>
  <c r="DR14" i="7"/>
  <c r="DS13" i="7"/>
  <c r="DR13" i="7"/>
  <c r="ED15" i="7"/>
  <c r="FB15" i="7"/>
  <c r="FA15" i="7"/>
  <c r="EZ15" i="7"/>
  <c r="EV15" i="7"/>
  <c r="AG15" i="7"/>
  <c r="EY11" i="7"/>
  <c r="EX11" i="7"/>
  <c r="EW11" i="7"/>
  <c r="EU11" i="7"/>
  <c r="AF11" i="7"/>
  <c r="DV13" i="7"/>
  <c r="DU13" i="7"/>
  <c r="EQ21" i="7"/>
  <c r="EI18" i="7"/>
  <c r="EH18" i="7"/>
  <c r="ET15" i="7"/>
  <c r="EY10" i="7"/>
  <c r="EX10" i="7"/>
  <c r="EW10" i="7"/>
  <c r="EU10" i="7"/>
  <c r="AF10" i="7"/>
  <c r="FZ16" i="7"/>
  <c r="GM17" i="7"/>
  <c r="CM16" i="7"/>
  <c r="CL16" i="7"/>
  <c r="EA18" i="7"/>
  <c r="GM10" i="7"/>
  <c r="GX15" i="7"/>
  <c r="GW15" i="7"/>
  <c r="GE16" i="7"/>
  <c r="GD16" i="7"/>
  <c r="GH18" i="7"/>
  <c r="GG18" i="7"/>
  <c r="DN12" i="7"/>
  <c r="GE21" i="7"/>
  <c r="GD21" i="7"/>
  <c r="GH12" i="7"/>
  <c r="GG12" i="7"/>
  <c r="DN15" i="7"/>
  <c r="DF11" i="7"/>
  <c r="ED14" i="7"/>
  <c r="ED16" i="7"/>
  <c r="DS19" i="7"/>
  <c r="DR19" i="7"/>
  <c r="DS21" i="7"/>
  <c r="DR21" i="7"/>
  <c r="EY21" i="7"/>
  <c r="EX21" i="7"/>
  <c r="EW21" i="7"/>
  <c r="EU21" i="7"/>
  <c r="AF21" i="7"/>
  <c r="EQ9" i="7"/>
  <c r="EQ14" i="7"/>
  <c r="FB10" i="7"/>
  <c r="FA10" i="7"/>
  <c r="EZ10" i="7"/>
  <c r="EV10" i="7"/>
  <c r="AG10" i="7"/>
  <c r="CM12" i="7"/>
  <c r="CL12" i="7"/>
  <c r="GU16" i="7"/>
  <c r="GT16" i="7"/>
  <c r="GX9" i="7"/>
  <c r="GW9" i="7"/>
  <c r="GE18" i="7"/>
  <c r="GD18" i="7"/>
  <c r="CP13" i="7"/>
  <c r="CO13" i="7"/>
  <c r="GE17" i="7"/>
  <c r="GD17" i="7"/>
  <c r="EA11" i="7"/>
  <c r="GM12" i="7"/>
  <c r="GP18" i="7"/>
  <c r="FO14" i="7"/>
  <c r="DC18" i="7"/>
  <c r="FZ11" i="7"/>
  <c r="ET12" i="7"/>
  <c r="DS18" i="7"/>
  <c r="DR18" i="7"/>
  <c r="EA9" i="7"/>
  <c r="EQ16" i="7"/>
  <c r="CP19" i="7"/>
  <c r="CO19" i="7"/>
  <c r="CM10" i="7"/>
  <c r="CL10" i="7"/>
  <c r="GH16" i="7"/>
  <c r="GG16" i="7"/>
  <c r="CH15" i="7"/>
  <c r="CG15" i="7"/>
  <c r="FW18" i="7"/>
  <c r="FR12" i="7"/>
  <c r="GM18" i="7"/>
  <c r="FR9" i="7"/>
  <c r="GM21" i="7"/>
  <c r="DN20" i="7"/>
  <c r="FO10" i="7"/>
  <c r="CH20" i="7"/>
  <c r="CG20" i="7"/>
  <c r="CH12" i="7"/>
  <c r="CG12" i="7"/>
  <c r="GH10" i="7"/>
  <c r="GG10" i="7"/>
  <c r="CE12" i="7"/>
  <c r="CD12" i="7"/>
  <c r="GM11" i="7"/>
  <c r="CE21" i="7"/>
  <c r="CD21" i="7"/>
  <c r="DC14" i="7"/>
  <c r="FZ15" i="7"/>
  <c r="GP12" i="7"/>
  <c r="DS9" i="7"/>
  <c r="DR9" i="7"/>
  <c r="DV20" i="7"/>
  <c r="DU20" i="7"/>
  <c r="ET17" i="7"/>
  <c r="EQ19" i="7"/>
  <c r="EY13" i="7"/>
  <c r="EX13" i="7"/>
  <c r="EW13" i="7"/>
  <c r="EU13" i="7"/>
  <c r="AF13" i="7"/>
  <c r="GX17" i="7"/>
  <c r="GW17" i="7"/>
  <c r="CP21" i="7"/>
  <c r="CO21" i="7"/>
  <c r="GU14" i="7"/>
  <c r="GT14" i="7"/>
  <c r="FR14" i="7"/>
  <c r="GM15" i="7"/>
  <c r="EI11" i="7"/>
  <c r="EH11" i="7"/>
  <c r="GU21" i="7"/>
  <c r="GT21" i="7"/>
  <c r="EL11" i="7"/>
  <c r="EK11" i="7"/>
  <c r="GP9" i="7"/>
  <c r="DK13" i="7"/>
  <c r="GP11" i="7"/>
  <c r="CH14" i="7"/>
  <c r="CG14" i="7"/>
  <c r="CM20" i="7"/>
  <c r="CL20" i="7"/>
  <c r="FO15" i="7"/>
  <c r="GU20" i="7"/>
  <c r="GT20" i="7"/>
  <c r="CH10" i="7"/>
  <c r="CG10" i="7"/>
  <c r="EI10" i="7"/>
  <c r="EH10" i="7"/>
  <c r="CE18" i="7"/>
  <c r="CD18" i="7"/>
  <c r="GH14" i="7"/>
  <c r="GG14" i="7"/>
  <c r="DF9" i="7"/>
  <c r="DC19" i="7"/>
  <c r="ED10" i="7"/>
  <c r="FB18" i="7"/>
  <c r="FA18" i="7"/>
  <c r="EZ18" i="7"/>
  <c r="EV18" i="7"/>
  <c r="AG18" i="7"/>
  <c r="EY16" i="7"/>
  <c r="EX16" i="7"/>
  <c r="EW16" i="7"/>
  <c r="EU16" i="7"/>
  <c r="AF16" i="7"/>
  <c r="GX19" i="7"/>
  <c r="GW19" i="7"/>
  <c r="EQ11" i="7"/>
  <c r="EY15" i="7"/>
  <c r="EX15" i="7"/>
  <c r="EW15" i="7"/>
  <c r="EU15" i="7"/>
  <c r="AF15" i="7"/>
  <c r="ED20" i="7"/>
  <c r="EQ15" i="7"/>
  <c r="DS17" i="7"/>
  <c r="DR17" i="7"/>
  <c r="GE11" i="7"/>
  <c r="GD11" i="7"/>
  <c r="GE10" i="7"/>
  <c r="GD10" i="7"/>
  <c r="EI17" i="7"/>
  <c r="EH17" i="7"/>
  <c r="DN17" i="7"/>
  <c r="GP19" i="7"/>
  <c r="FW10" i="7"/>
  <c r="DN11" i="7"/>
  <c r="EI16" i="7"/>
  <c r="EH16" i="7"/>
  <c r="CH11" i="7"/>
  <c r="CG11" i="7"/>
  <c r="FR20" i="7"/>
  <c r="EL15" i="7"/>
  <c r="EK15" i="7"/>
  <c r="EI13" i="7"/>
  <c r="EH13" i="7"/>
  <c r="CE9" i="7"/>
  <c r="CD9" i="7"/>
  <c r="EI21" i="7"/>
  <c r="EH21" i="7"/>
  <c r="DC9" i="7"/>
  <c r="DC15" i="7"/>
  <c r="EY14" i="7"/>
  <c r="EX14" i="7"/>
  <c r="EW14" i="7"/>
  <c r="EU14" i="7"/>
  <c r="AF14" i="7"/>
  <c r="FB20" i="7"/>
  <c r="FA20" i="7"/>
  <c r="EZ20" i="7"/>
  <c r="EV20" i="7"/>
  <c r="AG20" i="7"/>
  <c r="FW11" i="7"/>
  <c r="ET10" i="7"/>
  <c r="EY19" i="7"/>
  <c r="EX19" i="7"/>
  <c r="EW19" i="7"/>
  <c r="EU19" i="7"/>
  <c r="AF19" i="7"/>
  <c r="EA17" i="7"/>
  <c r="FB11" i="7"/>
  <c r="FA11" i="7"/>
  <c r="EZ11" i="7"/>
  <c r="EV11" i="7"/>
  <c r="AG11" i="7"/>
  <c r="CP10" i="7"/>
  <c r="CO10" i="7"/>
  <c r="GE13" i="7"/>
  <c r="GD13" i="7"/>
  <c r="DK12" i="7"/>
  <c r="ED21" i="7"/>
  <c r="GH19" i="7"/>
  <c r="GG19" i="7"/>
  <c r="CH17" i="7"/>
  <c r="CG17" i="7"/>
  <c r="GU9" i="7"/>
  <c r="GT9" i="7"/>
  <c r="GU10" i="7"/>
  <c r="GT10" i="7"/>
  <c r="CP20" i="7"/>
  <c r="CO20" i="7"/>
  <c r="FO21" i="7"/>
  <c r="DF19" i="7"/>
  <c r="FB17" i="7"/>
  <c r="FA17" i="7"/>
  <c r="EZ17" i="7"/>
  <c r="EV17" i="7"/>
  <c r="AG17" i="7"/>
  <c r="FB9" i="7"/>
  <c r="FA9" i="7"/>
  <c r="EZ9" i="7"/>
  <c r="EV9" i="7"/>
  <c r="AG9" i="7"/>
  <c r="FB14" i="7"/>
  <c r="FA14" i="7"/>
  <c r="EZ14" i="7"/>
  <c r="EV14" i="7"/>
  <c r="AG14" i="7"/>
  <c r="DV12" i="7"/>
  <c r="DU12" i="7"/>
  <c r="EA12" i="7"/>
  <c r="DV15" i="7"/>
  <c r="DU15" i="7"/>
  <c r="ET13" i="7"/>
  <c r="DV21" i="7"/>
  <c r="DU21" i="7"/>
  <c r="CP12" i="7"/>
  <c r="CO12" i="7"/>
  <c r="CM11" i="7"/>
  <c r="CL11" i="7"/>
  <c r="DS10" i="7"/>
  <c r="DR10" i="7"/>
  <c r="ED12" i="7"/>
  <c r="FO12" i="7"/>
  <c r="EY9" i="7"/>
  <c r="EX9" i="7"/>
  <c r="EW9" i="7"/>
  <c r="EU9" i="7"/>
  <c r="AF9" i="7"/>
  <c r="DN21" i="7"/>
  <c r="FR10" i="7"/>
  <c r="DK10" i="7"/>
  <c r="CE20" i="7"/>
  <c r="CD20" i="7"/>
  <c r="FR15" i="7"/>
  <c r="GX13" i="7"/>
  <c r="GW13" i="7"/>
  <c r="DK19" i="7"/>
  <c r="DN9" i="7"/>
  <c r="EI19" i="7"/>
  <c r="EH19" i="7"/>
  <c r="EL19" i="7"/>
  <c r="EK19" i="7"/>
  <c r="EL9" i="7"/>
  <c r="EK9" i="7"/>
  <c r="DF17" i="7"/>
  <c r="GM13" i="7"/>
  <c r="FO20" i="7"/>
  <c r="FW14" i="7"/>
  <c r="GX10" i="7"/>
  <c r="GW10" i="7"/>
  <c r="CH21" i="7"/>
  <c r="CG21" i="7"/>
  <c r="CH18" i="7"/>
  <c r="CG18" i="7"/>
  <c r="EI14" i="7"/>
  <c r="EH14" i="7"/>
  <c r="FZ20" i="7"/>
  <c r="FO19" i="7"/>
  <c r="ET19" i="7"/>
  <c r="DV14" i="7"/>
  <c r="DU14" i="7"/>
  <c r="EQ12" i="7"/>
  <c r="FO18" i="7"/>
  <c r="FR21" i="7"/>
  <c r="DK16" i="7"/>
  <c r="GU17" i="7"/>
  <c r="GT17" i="7"/>
  <c r="DK11" i="7"/>
  <c r="GX14" i="7"/>
  <c r="GW14" i="7"/>
  <c r="GM20" i="7"/>
  <c r="CE14" i="7"/>
  <c r="CD14" i="7"/>
  <c r="CE10" i="7"/>
  <c r="CD10" i="7"/>
  <c r="FB16" i="7"/>
  <c r="FA16" i="7"/>
  <c r="EZ16" i="7"/>
  <c r="EV16" i="7"/>
  <c r="AG16" i="7"/>
  <c r="DS11" i="7"/>
  <c r="DR11" i="7"/>
  <c r="CP11" i="7"/>
  <c r="CO11" i="7"/>
  <c r="DV11" i="7"/>
  <c r="DU11" i="7"/>
  <c r="GP14" i="7"/>
  <c r="DK20" i="7"/>
  <c r="EQ18" i="7"/>
  <c r="CH13" i="7"/>
  <c r="CG13" i="7"/>
  <c r="GM16" i="7"/>
  <c r="ET16" i="7"/>
  <c r="CH16" i="7"/>
  <c r="CG16" i="7"/>
  <c r="GP10" i="7"/>
  <c r="DK15" i="7"/>
  <c r="CP17" i="7"/>
  <c r="CO17" i="7"/>
  <c r="FO11" i="7"/>
  <c r="FZ13" i="7"/>
  <c r="EL12" i="7"/>
  <c r="EK12" i="7"/>
  <c r="GH21" i="7"/>
  <c r="GG21" i="7"/>
  <c r="EA16" i="7"/>
  <c r="EL21" i="7"/>
  <c r="EK21" i="7"/>
  <c r="EQ17" i="7"/>
  <c r="GE14" i="7"/>
  <c r="GD14" i="7"/>
  <c r="ET21" i="7"/>
  <c r="DN14" i="7"/>
  <c r="GH13" i="7"/>
  <c r="GG13" i="7"/>
  <c r="EA19" i="7"/>
  <c r="GP20" i="7"/>
  <c r="FZ17" i="7"/>
  <c r="FW12" i="7"/>
  <c r="ET14" i="7"/>
  <c r="CP14" i="7"/>
  <c r="CO14" i="7"/>
  <c r="FO9" i="7"/>
  <c r="GH20" i="7"/>
  <c r="GG20" i="7"/>
  <c r="GU15" i="7"/>
  <c r="GT15" i="7"/>
  <c r="FZ18" i="7"/>
  <c r="FZ21" i="7"/>
  <c r="CM13" i="7"/>
  <c r="CL13" i="7"/>
  <c r="GM19" i="7"/>
  <c r="FZ14" i="7"/>
  <c r="EL17" i="7"/>
  <c r="EK17" i="7"/>
  <c r="GE9" i="7"/>
  <c r="GD9" i="7"/>
  <c r="GP21" i="7"/>
  <c r="CM9" i="7"/>
  <c r="CL9" i="7"/>
  <c r="GP17" i="7"/>
  <c r="FW21" i="7"/>
  <c r="FZ19" i="7"/>
  <c r="FW19" i="7"/>
  <c r="CP15" i="7"/>
  <c r="CO15" i="7"/>
  <c r="GP16" i="7"/>
  <c r="GU18" i="7"/>
  <c r="GT18" i="7"/>
  <c r="CP18" i="7"/>
  <c r="CO18" i="7"/>
  <c r="GH11" i="7"/>
  <c r="GG11" i="7"/>
  <c r="GU12" i="7"/>
  <c r="GT12" i="7"/>
  <c r="FR13" i="7"/>
  <c r="EA21" i="7"/>
  <c r="ED11" i="7"/>
  <c r="DS12" i="7"/>
  <c r="DR12" i="7"/>
  <c r="EY12" i="7"/>
  <c r="EX12" i="7"/>
  <c r="EW12" i="7"/>
  <c r="EU12" i="7"/>
  <c r="AF12" i="7"/>
  <c r="EQ20" i="7"/>
  <c r="GP13" i="7"/>
  <c r="EA15" i="7"/>
  <c r="EA20" i="7"/>
  <c r="FW20" i="7"/>
  <c r="ET20" i="7"/>
  <c r="GP15" i="7"/>
  <c r="GU13" i="7"/>
  <c r="GT13" i="7"/>
  <c r="FO13" i="7"/>
  <c r="CH19" i="7"/>
  <c r="CG19" i="7"/>
  <c r="EI9" i="7"/>
  <c r="EH9" i="7"/>
  <c r="GX16" i="7"/>
  <c r="GW16" i="7"/>
  <c r="GX12" i="7"/>
  <c r="GW12" i="7"/>
  <c r="FW9" i="7"/>
  <c r="FR18" i="7"/>
  <c r="DK14" i="7"/>
  <c r="ED17" i="7"/>
  <c r="EL20" i="7"/>
  <c r="EK20" i="7"/>
  <c r="EL10" i="7"/>
  <c r="EK10" i="7"/>
  <c r="CM14" i="7"/>
  <c r="CL14" i="7"/>
  <c r="CM15" i="7"/>
  <c r="CL15" i="7"/>
  <c r="ED9" i="7"/>
  <c r="GX11" i="7"/>
  <c r="GW11" i="7"/>
  <c r="DN19" i="7"/>
  <c r="DC16" i="7"/>
  <c r="CH9" i="7"/>
  <c r="CG9" i="7"/>
  <c r="FR11" i="7"/>
  <c r="CM19" i="7"/>
  <c r="CL19" i="7"/>
  <c r="FZ9" i="7"/>
  <c r="CM21" i="7"/>
  <c r="CL21" i="7"/>
  <c r="CE19" i="7"/>
  <c r="CD19" i="7"/>
  <c r="CM17" i="7"/>
  <c r="CL17" i="7"/>
  <c r="DV16" i="7"/>
  <c r="DU16" i="7"/>
  <c r="EA10" i="7"/>
  <c r="FW15" i="7"/>
  <c r="EG9" i="7"/>
  <c r="EE9" i="7"/>
  <c r="AB9" i="7"/>
  <c r="EJ11" i="7"/>
  <c r="EF11" i="7"/>
  <c r="AC11" i="7"/>
  <c r="DQ13" i="7"/>
  <c r="DO13" i="7"/>
  <c r="X13" i="7"/>
  <c r="DT11" i="7"/>
  <c r="DP11" i="7"/>
  <c r="Y11" i="7"/>
  <c r="EJ17" i="7"/>
  <c r="EF17" i="7"/>
  <c r="AC17" i="7"/>
  <c r="DQ17" i="7"/>
  <c r="DO17" i="7"/>
  <c r="X17" i="7"/>
  <c r="DT14" i="7"/>
  <c r="DP14" i="7"/>
  <c r="Y14" i="7"/>
  <c r="DT20" i="7"/>
  <c r="DP20" i="7"/>
  <c r="Y20" i="7"/>
  <c r="DQ10" i="7"/>
  <c r="DO10" i="7"/>
  <c r="X10" i="7"/>
  <c r="DQ21" i="7"/>
  <c r="DO21" i="7"/>
  <c r="X21" i="7"/>
  <c r="EG11" i="7"/>
  <c r="EE11" i="7"/>
  <c r="AB11" i="7"/>
  <c r="DQ15" i="7"/>
  <c r="DO15" i="7"/>
  <c r="X15" i="7"/>
  <c r="DT12" i="7"/>
  <c r="DP12" i="7"/>
  <c r="Y12" i="7"/>
  <c r="DT18" i="7"/>
  <c r="DP18" i="7"/>
  <c r="Y18" i="7"/>
  <c r="DQ18" i="7"/>
  <c r="DO18" i="7"/>
  <c r="X18" i="7"/>
  <c r="DT16" i="7"/>
  <c r="DP16" i="7"/>
  <c r="Y16" i="7"/>
  <c r="EG19" i="7"/>
  <c r="EE19" i="7"/>
  <c r="AB19" i="7"/>
  <c r="EG13" i="7"/>
  <c r="EE13" i="7"/>
  <c r="AB13" i="7"/>
  <c r="DQ16" i="7"/>
  <c r="DO16" i="7"/>
  <c r="X16" i="7"/>
  <c r="DT13" i="7"/>
  <c r="DP13" i="7"/>
  <c r="Y13" i="7"/>
  <c r="DT19" i="7"/>
  <c r="DP19" i="7"/>
  <c r="Y19" i="7"/>
  <c r="DQ12" i="7"/>
  <c r="DO12" i="7"/>
  <c r="X12" i="7"/>
  <c r="DT10" i="7"/>
  <c r="DP10" i="7"/>
  <c r="Y10" i="7"/>
  <c r="DQ9" i="7"/>
  <c r="DO9" i="7"/>
  <c r="X9" i="7"/>
  <c r="DQ11" i="7"/>
  <c r="DO11" i="7"/>
  <c r="X11" i="7"/>
  <c r="EJ16" i="7"/>
  <c r="EF16" i="7"/>
  <c r="AC16" i="7"/>
  <c r="DT21" i="7"/>
  <c r="DP21" i="7"/>
  <c r="Y21" i="7"/>
  <c r="DQ19" i="7"/>
  <c r="DO19" i="7"/>
  <c r="X19" i="7"/>
  <c r="EJ10" i="7"/>
  <c r="EF10" i="7"/>
  <c r="AC10" i="7"/>
  <c r="EJ15" i="7"/>
  <c r="EF15" i="7"/>
  <c r="AC15" i="7"/>
  <c r="DD15" i="7"/>
  <c r="CZ15" i="7"/>
  <c r="U15" i="7"/>
  <c r="ER17" i="7"/>
  <c r="EN17" i="7"/>
  <c r="AE17" i="7"/>
  <c r="DI18" i="7"/>
  <c r="DG18" i="7"/>
  <c r="V18" i="7"/>
  <c r="FM20" i="7"/>
  <c r="FK20" i="7"/>
  <c r="AJ20" i="7"/>
  <c r="DI10" i="7"/>
  <c r="DG10" i="7"/>
  <c r="V10" i="7"/>
  <c r="GK19" i="7"/>
  <c r="GI19" i="7"/>
  <c r="AP19" i="7"/>
  <c r="FP18" i="7"/>
  <c r="FL18" i="7"/>
  <c r="AK18" i="7"/>
  <c r="GN10" i="7"/>
  <c r="GJ10" i="7"/>
  <c r="AQ10" i="7"/>
  <c r="AZ13" i="7"/>
  <c r="AV13" i="7"/>
  <c r="G13" i="7"/>
  <c r="EB16" i="7"/>
  <c r="DX16" i="7"/>
  <c r="AA16" i="7"/>
  <c r="AZ12" i="7"/>
  <c r="AV12" i="7"/>
  <c r="G12" i="7"/>
  <c r="DY11" i="7"/>
  <c r="DW11" i="7"/>
  <c r="Z11" i="7"/>
  <c r="EG10" i="7"/>
  <c r="EE10" i="7"/>
  <c r="AB10" i="7"/>
  <c r="EG12" i="7"/>
  <c r="EE12" i="7"/>
  <c r="AB12" i="7"/>
  <c r="EJ14" i="7"/>
  <c r="EF14" i="7"/>
  <c r="AC14" i="7"/>
  <c r="EO16" i="7"/>
  <c r="EM16" i="7"/>
  <c r="AD16" i="7"/>
  <c r="EG15" i="7"/>
  <c r="EE15" i="7"/>
  <c r="AB15" i="7"/>
  <c r="EJ13" i="7"/>
  <c r="EF13" i="7"/>
  <c r="AC13" i="7"/>
  <c r="EG17" i="7"/>
  <c r="EE17" i="7"/>
  <c r="AB17" i="7"/>
  <c r="GK11" i="7"/>
  <c r="GI11" i="7"/>
  <c r="AP11" i="7"/>
  <c r="CV11" i="7"/>
  <c r="CR11" i="7"/>
  <c r="S11" i="7"/>
  <c r="EG18" i="7"/>
  <c r="EE18" i="7"/>
  <c r="AB18" i="7"/>
  <c r="EG16" i="7"/>
  <c r="EE16" i="7"/>
  <c r="AB16" i="7"/>
  <c r="EJ12" i="7"/>
  <c r="EF12" i="7"/>
  <c r="AC12" i="7"/>
  <c r="EG20" i="7"/>
  <c r="EE20" i="7"/>
  <c r="AB20" i="7"/>
  <c r="DD14" i="7"/>
  <c r="CZ14" i="7"/>
  <c r="U14" i="7"/>
  <c r="FX9" i="7"/>
  <c r="FT9" i="7"/>
  <c r="AM9" i="7"/>
  <c r="FE14" i="7"/>
  <c r="FC14" i="7"/>
  <c r="AH14" i="7"/>
  <c r="EJ18" i="7"/>
  <c r="EF18" i="7"/>
  <c r="AC18" i="7"/>
  <c r="DY17" i="7"/>
  <c r="DW17" i="7"/>
  <c r="Z17" i="7"/>
  <c r="EG21" i="7"/>
  <c r="EE21" i="7"/>
  <c r="AB21" i="7"/>
  <c r="EG14" i="7"/>
  <c r="EE14" i="7"/>
  <c r="AB14" i="7"/>
  <c r="EJ9" i="7"/>
  <c r="EF9" i="7"/>
  <c r="AC9" i="7"/>
  <c r="EB11" i="7"/>
  <c r="DX11" i="7"/>
  <c r="AA11" i="7"/>
  <c r="FX12" i="7"/>
  <c r="FT12" i="7"/>
  <c r="AM12" i="7"/>
  <c r="BU18" i="7"/>
  <c r="BS18" i="7"/>
  <c r="L18" i="7"/>
  <c r="DT17" i="7"/>
  <c r="DP17" i="7"/>
  <c r="Y17" i="7"/>
  <c r="EJ21" i="7"/>
  <c r="EF21" i="7"/>
  <c r="AC21" i="7"/>
  <c r="FK18" i="7"/>
  <c r="AJ18" i="7"/>
  <c r="BX17" i="7"/>
  <c r="BT17" i="7"/>
  <c r="M17" i="7"/>
  <c r="BX9" i="7"/>
  <c r="BT9" i="7"/>
  <c r="M9" i="7"/>
  <c r="DT9" i="7"/>
  <c r="DP9" i="7"/>
  <c r="Y9" i="7"/>
  <c r="FP9" i="7"/>
  <c r="FL9" i="7"/>
  <c r="AK9" i="7"/>
  <c r="EJ20" i="7"/>
  <c r="EF20" i="7"/>
  <c r="AC20" i="7"/>
  <c r="DQ20" i="7"/>
  <c r="DO20" i="7"/>
  <c r="X20" i="7"/>
  <c r="EJ19" i="7"/>
  <c r="EF19" i="7"/>
  <c r="AC19" i="7"/>
  <c r="DQ14" i="7"/>
  <c r="DO14" i="7"/>
  <c r="X14" i="7"/>
  <c r="DT15" i="7"/>
  <c r="DP15" i="7"/>
  <c r="Y15" i="7"/>
  <c r="GH13" i="9"/>
  <c r="GG13" i="9"/>
  <c r="BB9" i="9"/>
  <c r="BA9" i="9"/>
  <c r="BB14" i="9"/>
  <c r="BA14" i="9"/>
  <c r="GH9" i="9"/>
  <c r="GG9" i="9"/>
  <c r="AY15" i="9"/>
  <c r="AX15" i="9"/>
  <c r="AY13" i="9"/>
  <c r="AX13" i="9"/>
  <c r="GH18" i="9"/>
  <c r="GG18" i="9"/>
  <c r="BB15" i="9"/>
  <c r="BA15" i="9"/>
  <c r="GH10" i="9"/>
  <c r="GG10" i="9"/>
  <c r="GD14" i="9"/>
  <c r="GE21" i="9"/>
  <c r="GD21" i="9"/>
  <c r="GD12" i="9"/>
  <c r="BA10" i="9"/>
  <c r="EQ9" i="9"/>
  <c r="EP9" i="9"/>
  <c r="EO9" i="9"/>
  <c r="EM9" i="9"/>
  <c r="AD9" i="9"/>
  <c r="EQ18" i="9"/>
  <c r="EP18" i="9"/>
  <c r="EO18" i="9"/>
  <c r="EM18" i="9"/>
  <c r="AD18" i="9"/>
  <c r="ET19" i="9"/>
  <c r="ES19" i="9"/>
  <c r="ER19" i="9"/>
  <c r="EN19" i="9"/>
  <c r="AE19" i="9"/>
  <c r="ET11" i="9"/>
  <c r="ES11" i="9"/>
  <c r="ER11" i="9"/>
  <c r="EN11" i="9"/>
  <c r="AE11" i="9"/>
  <c r="EQ17" i="9"/>
  <c r="EP17" i="9"/>
  <c r="EO17" i="9"/>
  <c r="EM17" i="9"/>
  <c r="AD17" i="9"/>
  <c r="EQ15" i="9"/>
  <c r="EP15" i="9"/>
  <c r="EO15" i="9"/>
  <c r="EM15" i="9"/>
  <c r="AD15" i="9"/>
  <c r="ET17" i="9"/>
  <c r="ES17" i="9"/>
  <c r="ER17" i="9"/>
  <c r="EN17" i="9"/>
  <c r="AE17" i="9"/>
  <c r="ET14" i="9"/>
  <c r="ES14" i="9"/>
  <c r="ER14" i="9"/>
  <c r="EN14" i="9"/>
  <c r="AE14" i="9"/>
  <c r="ET15" i="9"/>
  <c r="ES15" i="9"/>
  <c r="ER15" i="9"/>
  <c r="EN15" i="9"/>
  <c r="AE15" i="9"/>
  <c r="ET21" i="9"/>
  <c r="ES21" i="9"/>
  <c r="ER21" i="9"/>
  <c r="EN21" i="9"/>
  <c r="AE21" i="9"/>
  <c r="EQ16" i="9"/>
  <c r="EP16" i="9"/>
  <c r="EO16" i="9"/>
  <c r="EM16" i="9"/>
  <c r="AD16" i="9"/>
  <c r="EQ14" i="9"/>
  <c r="EP14" i="9"/>
  <c r="EO14" i="9"/>
  <c r="EM14" i="9"/>
  <c r="AD14" i="9"/>
  <c r="ET12" i="9"/>
  <c r="ES12" i="9"/>
  <c r="ER12" i="9"/>
  <c r="EN12" i="9"/>
  <c r="AE12" i="9"/>
  <c r="EQ11" i="9"/>
  <c r="EP11" i="9"/>
  <c r="EO11" i="9"/>
  <c r="EM11" i="9"/>
  <c r="AD11" i="9"/>
  <c r="EQ12" i="9"/>
  <c r="EP12" i="9"/>
  <c r="EO12" i="9"/>
  <c r="EM12" i="9"/>
  <c r="AD12" i="9"/>
  <c r="ET20" i="9"/>
  <c r="ES20" i="9"/>
  <c r="ER20" i="9"/>
  <c r="EN20" i="9"/>
  <c r="AE20" i="9"/>
  <c r="EQ19" i="9"/>
  <c r="EP19" i="9"/>
  <c r="EO19" i="9"/>
  <c r="EM19" i="9"/>
  <c r="AD19" i="9"/>
  <c r="ET10" i="9"/>
  <c r="ES10" i="9"/>
  <c r="ER10" i="9"/>
  <c r="EN10" i="9"/>
  <c r="AE10" i="9"/>
  <c r="EQ13" i="9"/>
  <c r="EP13" i="9"/>
  <c r="EO13" i="9"/>
  <c r="EM13" i="9"/>
  <c r="AD13" i="9"/>
  <c r="ET18" i="9"/>
  <c r="ES18" i="9"/>
  <c r="ER18" i="9"/>
  <c r="EN18" i="9"/>
  <c r="AE18" i="9"/>
  <c r="EQ21" i="9"/>
  <c r="EP21" i="9"/>
  <c r="EO21" i="9"/>
  <c r="EM21" i="9"/>
  <c r="AD21" i="9"/>
  <c r="EQ20" i="9"/>
  <c r="EP20" i="9"/>
  <c r="EO20" i="9"/>
  <c r="EM20" i="9"/>
  <c r="AD20" i="9"/>
  <c r="ET9" i="9"/>
  <c r="ES9" i="9"/>
  <c r="ER9" i="9"/>
  <c r="EN9" i="9"/>
  <c r="AE9" i="9"/>
  <c r="EQ10" i="9"/>
  <c r="EP10" i="9"/>
  <c r="EO10" i="9"/>
  <c r="EM10" i="9"/>
  <c r="AD10" i="9"/>
  <c r="ET16" i="9"/>
  <c r="ES16" i="9"/>
  <c r="ER16" i="9"/>
  <c r="EN16" i="9"/>
  <c r="AE16" i="9"/>
  <c r="ET13" i="9"/>
  <c r="ES13" i="9"/>
  <c r="ER13" i="9"/>
  <c r="EN13" i="9"/>
  <c r="AE13" i="9"/>
  <c r="T25" i="7"/>
  <c r="AP17" i="4"/>
  <c r="T41" i="7"/>
  <c r="AL25" i="7"/>
  <c r="AP26" i="4"/>
  <c r="AL41" i="7"/>
  <c r="AR31" i="7"/>
  <c r="AP29" i="4"/>
  <c r="AR41" i="7"/>
  <c r="N31" i="9"/>
  <c r="AP56" i="4"/>
  <c r="N41" i="9"/>
  <c r="AR31" i="9"/>
  <c r="AP71" i="4"/>
  <c r="AR41" i="9"/>
  <c r="AY118" i="4"/>
  <c r="Z54" i="4"/>
  <c r="FO9" i="9"/>
  <c r="FN9" i="9"/>
  <c r="FM9" i="9"/>
  <c r="FK9" i="9"/>
  <c r="AJ9" i="9"/>
  <c r="FR13" i="9"/>
  <c r="FQ13" i="9"/>
  <c r="FP13" i="9"/>
  <c r="FL13" i="9"/>
  <c r="AK13" i="9"/>
  <c r="FO17" i="9"/>
  <c r="FN17" i="9"/>
  <c r="FM17" i="9"/>
  <c r="FK17" i="9"/>
  <c r="AJ17" i="9"/>
  <c r="BU31" i="4"/>
  <c r="BT31" i="4"/>
  <c r="Z56" i="4"/>
  <c r="Z60" i="4"/>
  <c r="BR24" i="4"/>
  <c r="BQ24" i="4"/>
  <c r="CG11" i="8"/>
  <c r="BN11" i="8"/>
  <c r="GG10" i="8"/>
  <c r="GF10" i="8"/>
  <c r="GB10" i="8"/>
  <c r="AO10" i="8"/>
  <c r="EX11" i="8"/>
  <c r="CG19" i="8"/>
  <c r="DZ9" i="8"/>
  <c r="DY9" i="8"/>
  <c r="DW9" i="8"/>
  <c r="Z9" i="8"/>
  <c r="DZ10" i="8"/>
  <c r="DY10" i="8"/>
  <c r="DW10" i="8"/>
  <c r="Z10" i="8"/>
  <c r="EC16" i="8"/>
  <c r="EB16" i="8"/>
  <c r="DX16" i="8"/>
  <c r="AA16" i="8"/>
  <c r="FY20" i="8"/>
  <c r="FX20" i="8"/>
  <c r="FT20" i="8"/>
  <c r="AM20" i="8"/>
  <c r="FV21" i="8"/>
  <c r="FU21" i="8"/>
  <c r="FS21" i="8"/>
  <c r="AL21" i="8"/>
  <c r="FY11" i="8"/>
  <c r="FX11" i="8"/>
  <c r="FT11" i="8"/>
  <c r="AM11" i="8"/>
  <c r="DZ20" i="8"/>
  <c r="DY20" i="8"/>
  <c r="DW20" i="8"/>
  <c r="Z20" i="8"/>
  <c r="EC19" i="8"/>
  <c r="EB19" i="8"/>
  <c r="DX19" i="8"/>
  <c r="AA19" i="8"/>
  <c r="EI18" i="8"/>
  <c r="EH18" i="8"/>
  <c r="EG18" i="8"/>
  <c r="EE18" i="8"/>
  <c r="AB18" i="8"/>
  <c r="EI16" i="8"/>
  <c r="EH16" i="8"/>
  <c r="EG16" i="8"/>
  <c r="EE16" i="8"/>
  <c r="AB16" i="8"/>
  <c r="EL11" i="8"/>
  <c r="EK11" i="8"/>
  <c r="EJ11" i="8"/>
  <c r="EF11" i="8"/>
  <c r="AC11" i="8"/>
  <c r="EI11" i="8"/>
  <c r="EH11" i="8"/>
  <c r="EG11" i="8"/>
  <c r="EE11" i="8"/>
  <c r="AB11" i="8"/>
  <c r="EL16" i="8"/>
  <c r="EK16" i="8"/>
  <c r="EJ16" i="8"/>
  <c r="EF16" i="8"/>
  <c r="AC16" i="8"/>
  <c r="EL14" i="8"/>
  <c r="EK14" i="8"/>
  <c r="EJ14" i="8"/>
  <c r="EF14" i="8"/>
  <c r="AC14" i="8"/>
  <c r="EL19" i="8"/>
  <c r="EK19" i="8"/>
  <c r="EJ19" i="8"/>
  <c r="EF19" i="8"/>
  <c r="AC19" i="8"/>
  <c r="EL15" i="8"/>
  <c r="EK15" i="8"/>
  <c r="EJ15" i="8"/>
  <c r="EF15" i="8"/>
  <c r="AC15" i="8"/>
  <c r="EI15" i="8"/>
  <c r="EH15" i="8"/>
  <c r="EG15" i="8"/>
  <c r="EE15" i="8"/>
  <c r="AB15" i="8"/>
  <c r="EL10" i="8"/>
  <c r="EK10" i="8"/>
  <c r="EJ10" i="8"/>
  <c r="EF10" i="8"/>
  <c r="AC10" i="8"/>
  <c r="EL21" i="8"/>
  <c r="EK21" i="8"/>
  <c r="EJ21" i="8"/>
  <c r="EF21" i="8"/>
  <c r="AC21" i="8"/>
  <c r="EI9" i="8"/>
  <c r="EH9" i="8"/>
  <c r="EG9" i="8"/>
  <c r="EE9" i="8"/>
  <c r="AB9" i="8"/>
  <c r="EI10" i="8"/>
  <c r="EH10" i="8"/>
  <c r="EG10" i="8"/>
  <c r="EE10" i="8"/>
  <c r="AB10" i="8"/>
  <c r="EI14" i="8"/>
  <c r="EH14" i="8"/>
  <c r="EG14" i="8"/>
  <c r="EE14" i="8"/>
  <c r="AB14" i="8"/>
  <c r="EI12" i="8"/>
  <c r="EH12" i="8"/>
  <c r="EG12" i="8"/>
  <c r="EE12" i="8"/>
  <c r="AB12" i="8"/>
  <c r="EI13" i="8"/>
  <c r="EH13" i="8"/>
  <c r="EG13" i="8"/>
  <c r="EE13" i="8"/>
  <c r="AB13" i="8"/>
  <c r="EL13" i="8"/>
  <c r="EK13" i="8"/>
  <c r="EJ13" i="8"/>
  <c r="EF13" i="8"/>
  <c r="AC13" i="8"/>
  <c r="EL9" i="8"/>
  <c r="EK9" i="8"/>
  <c r="EJ9" i="8"/>
  <c r="EF9" i="8"/>
  <c r="AC9" i="8"/>
  <c r="EI21" i="8"/>
  <c r="EH21" i="8"/>
  <c r="EG21" i="8"/>
  <c r="EE21" i="8"/>
  <c r="AB21" i="8"/>
  <c r="H7" i="13"/>
  <c r="J7" i="13"/>
  <c r="FW20" i="8"/>
  <c r="FV20" i="8"/>
  <c r="FU20" i="8"/>
  <c r="FS20" i="8"/>
  <c r="AL20" i="8"/>
  <c r="FW12" i="8"/>
  <c r="FV12" i="8"/>
  <c r="FU12" i="8"/>
  <c r="FS12" i="8"/>
  <c r="AL12" i="8"/>
  <c r="FZ19" i="8"/>
  <c r="FY19" i="8"/>
  <c r="FX19" i="8"/>
  <c r="FT19" i="8"/>
  <c r="AM19" i="8"/>
  <c r="CN13" i="8"/>
  <c r="CJ13" i="8"/>
  <c r="Q13" i="8"/>
  <c r="GS21" i="8"/>
  <c r="GQ21" i="8"/>
  <c r="AR21" i="8"/>
  <c r="CK18" i="8"/>
  <c r="CI18" i="8"/>
  <c r="P18" i="8"/>
  <c r="GV11" i="8"/>
  <c r="GR11" i="8"/>
  <c r="AS11" i="8"/>
  <c r="GS14" i="8"/>
  <c r="GQ14" i="8"/>
  <c r="AR14" i="8"/>
  <c r="CV13" i="8"/>
  <c r="CR13" i="8"/>
  <c r="S13" i="8"/>
  <c r="CN10" i="8"/>
  <c r="CJ10" i="8"/>
  <c r="Q10" i="8"/>
  <c r="BG9" i="8"/>
  <c r="BF9" i="8"/>
  <c r="BG18" i="8"/>
  <c r="BF18" i="8"/>
  <c r="BJ21" i="8"/>
  <c r="BI21" i="8"/>
  <c r="BJ9" i="8"/>
  <c r="BI9" i="8"/>
  <c r="BG13" i="8"/>
  <c r="BF13" i="8"/>
  <c r="BJ16" i="8"/>
  <c r="BI16" i="8"/>
  <c r="BJ13" i="8"/>
  <c r="BI13" i="8"/>
  <c r="BG17" i="8"/>
  <c r="BF17" i="8"/>
  <c r="BG12" i="8"/>
  <c r="BF12" i="8"/>
  <c r="BG21" i="8"/>
  <c r="BF21" i="8"/>
  <c r="BJ17" i="8"/>
  <c r="BI17" i="8"/>
  <c r="BG11" i="8"/>
  <c r="BF11" i="8"/>
  <c r="BG20" i="8"/>
  <c r="BF20" i="8"/>
  <c r="BJ11" i="8"/>
  <c r="BI11" i="8"/>
  <c r="BG10" i="8"/>
  <c r="BF10" i="8"/>
  <c r="BG15" i="8"/>
  <c r="BF15" i="8"/>
  <c r="BG16" i="8"/>
  <c r="BF16" i="8"/>
  <c r="BJ19" i="8"/>
  <c r="BI19" i="8"/>
  <c r="BJ20" i="8"/>
  <c r="BI20" i="8"/>
  <c r="BJ12" i="8"/>
  <c r="BI12" i="8"/>
  <c r="Z15" i="4"/>
  <c r="AZ22" i="7"/>
  <c r="GU13" i="8"/>
  <c r="FG10" i="8"/>
  <c r="EY13" i="8"/>
  <c r="EX13" i="8"/>
  <c r="FB9" i="8"/>
  <c r="FA9" i="8"/>
  <c r="FB12" i="8"/>
  <c r="FA12" i="8"/>
  <c r="DC10" i="8"/>
  <c r="DB10" i="8"/>
  <c r="DC11" i="8"/>
  <c r="DB11" i="8"/>
  <c r="DF19" i="8"/>
  <c r="DE19" i="8"/>
  <c r="DN20" i="8"/>
  <c r="DN12" i="8"/>
  <c r="DK20" i="8"/>
  <c r="CH21" i="8"/>
  <c r="CG21" i="8"/>
  <c r="CH18" i="8"/>
  <c r="CG18" i="8"/>
  <c r="CH16" i="8"/>
  <c r="CG16" i="8"/>
  <c r="BB15" i="8"/>
  <c r="AY19" i="8"/>
  <c r="AY14" i="8"/>
  <c r="AY21" i="8"/>
  <c r="BO10" i="8"/>
  <c r="BN10" i="8"/>
  <c r="BR13" i="8"/>
  <c r="BQ13" i="8"/>
  <c r="BR18" i="8"/>
  <c r="BQ18" i="8"/>
  <c r="BO13" i="8"/>
  <c r="BN13" i="8"/>
  <c r="CP21" i="8"/>
  <c r="EY15" i="8"/>
  <c r="EX15" i="8"/>
  <c r="EY21" i="8"/>
  <c r="EX21" i="8"/>
  <c r="EY17" i="8"/>
  <c r="EX17" i="8"/>
  <c r="DC12" i="8"/>
  <c r="DB12" i="8"/>
  <c r="DC19" i="8"/>
  <c r="DB19" i="8"/>
  <c r="DF9" i="8"/>
  <c r="DE9" i="8"/>
  <c r="DC9" i="8"/>
  <c r="DB9" i="8"/>
  <c r="DN11" i="8"/>
  <c r="DN16" i="8"/>
  <c r="DN19" i="8"/>
  <c r="CE9" i="8"/>
  <c r="CD9" i="8"/>
  <c r="CH15" i="8"/>
  <c r="CG15" i="8"/>
  <c r="CH9" i="8"/>
  <c r="CG9" i="8"/>
  <c r="CH10" i="8"/>
  <c r="CG10" i="8"/>
  <c r="BB11" i="8"/>
  <c r="AY15" i="8"/>
  <c r="AY10" i="8"/>
  <c r="BO14" i="8"/>
  <c r="BN14" i="8"/>
  <c r="BO15" i="8"/>
  <c r="BN15" i="8"/>
  <c r="BR10" i="8"/>
  <c r="BQ10" i="8"/>
  <c r="CP9" i="8"/>
  <c r="GX10" i="8"/>
  <c r="FB21" i="8"/>
  <c r="FA21" i="8"/>
  <c r="FB17" i="8"/>
  <c r="FA17" i="8"/>
  <c r="DC16" i="8"/>
  <c r="DB16" i="8"/>
  <c r="DC14" i="8"/>
  <c r="DB14" i="8"/>
  <c r="DF13" i="8"/>
  <c r="DE13" i="8"/>
  <c r="DN15" i="8"/>
  <c r="DK11" i="8"/>
  <c r="DK12" i="8"/>
  <c r="CE13" i="8"/>
  <c r="CD13" i="8"/>
  <c r="CH13" i="8"/>
  <c r="CG13" i="8"/>
  <c r="CE14" i="8"/>
  <c r="CD14" i="8"/>
  <c r="CE10" i="8"/>
  <c r="CD10" i="8"/>
  <c r="AY20" i="8"/>
  <c r="AY11" i="8"/>
  <c r="BB20" i="8"/>
  <c r="BO18" i="8"/>
  <c r="BN18" i="8"/>
  <c r="BO12" i="8"/>
  <c r="BN12" i="8"/>
  <c r="BR14" i="8"/>
  <c r="BQ14" i="8"/>
  <c r="BR11" i="8"/>
  <c r="BQ11" i="8"/>
  <c r="EY20" i="8"/>
  <c r="EX20" i="8"/>
  <c r="FB11" i="8"/>
  <c r="FA11" i="8"/>
  <c r="FB15" i="8"/>
  <c r="FA15" i="8"/>
  <c r="DC20" i="8"/>
  <c r="DB20" i="8"/>
  <c r="DC18" i="8"/>
  <c r="DB18" i="8"/>
  <c r="DF17" i="8"/>
  <c r="DE17" i="8"/>
  <c r="DC15" i="8"/>
  <c r="DB15" i="8"/>
  <c r="DC17" i="8"/>
  <c r="DB17" i="8"/>
  <c r="DK10" i="8"/>
  <c r="DK15" i="8"/>
  <c r="DN10" i="8"/>
  <c r="CE17" i="8"/>
  <c r="CD17" i="8"/>
  <c r="CE11" i="8"/>
  <c r="CD11" i="8"/>
  <c r="CH20" i="8"/>
  <c r="CG20" i="8"/>
  <c r="CH14" i="8"/>
  <c r="CG14" i="8"/>
  <c r="AY16" i="8"/>
  <c r="BB21" i="8"/>
  <c r="AY17" i="8"/>
  <c r="BR20" i="8"/>
  <c r="BQ20" i="8"/>
  <c r="BO19" i="8"/>
  <c r="BN19" i="8"/>
  <c r="BO21" i="8"/>
  <c r="BN21" i="8"/>
  <c r="CU13" i="8"/>
  <c r="CX12" i="8"/>
  <c r="FB19" i="8"/>
  <c r="FA19" i="8"/>
  <c r="DF18" i="8"/>
  <c r="DE18" i="8"/>
  <c r="DF20" i="8"/>
  <c r="DE20" i="8"/>
  <c r="DK9" i="8"/>
  <c r="DK14" i="8"/>
  <c r="DK19" i="8"/>
  <c r="DK16" i="8"/>
  <c r="CE21" i="8"/>
  <c r="CD21" i="8"/>
  <c r="CE12" i="8"/>
  <c r="CD12" i="8"/>
  <c r="CH12" i="8"/>
  <c r="CG12" i="8"/>
  <c r="AY12" i="8"/>
  <c r="BB17" i="8"/>
  <c r="BB16" i="8"/>
  <c r="BR17" i="8"/>
  <c r="BQ17" i="8"/>
  <c r="BO16" i="8"/>
  <c r="BN16" i="8"/>
  <c r="BR19" i="8"/>
  <c r="BQ19" i="8"/>
  <c r="BR15" i="8"/>
  <c r="BQ15" i="8"/>
  <c r="FG17" i="8"/>
  <c r="FF17" i="8"/>
  <c r="FG16" i="8"/>
  <c r="FF16" i="8"/>
  <c r="CX18" i="8"/>
  <c r="FB13" i="8"/>
  <c r="FA13" i="8"/>
  <c r="EY14" i="8"/>
  <c r="EX14" i="8"/>
  <c r="DF10" i="8"/>
  <c r="DE10" i="8"/>
  <c r="DF16" i="8"/>
  <c r="DE16" i="8"/>
  <c r="DC13" i="8"/>
  <c r="DB13" i="8"/>
  <c r="DK17" i="8"/>
  <c r="DN17" i="8"/>
  <c r="DN9" i="8"/>
  <c r="CE19" i="8"/>
  <c r="CD19" i="8"/>
  <c r="CE20" i="8"/>
  <c r="CD20" i="8"/>
  <c r="CE16" i="8"/>
  <c r="CD16" i="8"/>
  <c r="BB14" i="8"/>
  <c r="BB9" i="8"/>
  <c r="BB12" i="8"/>
  <c r="BR16" i="8"/>
  <c r="BQ16" i="8"/>
  <c r="BR9" i="8"/>
  <c r="BQ9" i="8"/>
  <c r="BO20" i="8"/>
  <c r="BN20" i="8"/>
  <c r="BO9" i="8"/>
  <c r="BN9" i="8"/>
  <c r="CM12" i="8"/>
  <c r="Q90" i="4"/>
  <c r="T29" i="4"/>
  <c r="BA19" i="7"/>
  <c r="AZ19" i="7"/>
  <c r="AV19" i="7"/>
  <c r="G19" i="7"/>
  <c r="CW9" i="7"/>
  <c r="CV9" i="7"/>
  <c r="CR9" i="7"/>
  <c r="S9" i="7"/>
  <c r="BA16" i="7"/>
  <c r="AZ16" i="7"/>
  <c r="AV16" i="7"/>
  <c r="G16" i="7"/>
  <c r="BA21" i="7"/>
  <c r="AZ21" i="7"/>
  <c r="AV21" i="7"/>
  <c r="G21" i="7"/>
  <c r="BW19" i="7"/>
  <c r="BV19" i="7"/>
  <c r="BU19" i="7"/>
  <c r="BS19" i="7"/>
  <c r="L19" i="7"/>
  <c r="BW13" i="7"/>
  <c r="BV13" i="7"/>
  <c r="BU13" i="7"/>
  <c r="BS13" i="7"/>
  <c r="L13" i="7"/>
  <c r="BZ18" i="8"/>
  <c r="BY18" i="8"/>
  <c r="BX18" i="8"/>
  <c r="BT18" i="8"/>
  <c r="M18" i="8"/>
  <c r="BZ20" i="8"/>
  <c r="BY20" i="8"/>
  <c r="BX20" i="8"/>
  <c r="BT20" i="8"/>
  <c r="M20" i="8"/>
  <c r="BZ21" i="8"/>
  <c r="BY21" i="8"/>
  <c r="BX21" i="8"/>
  <c r="BT21" i="8"/>
  <c r="M21" i="8"/>
  <c r="BW16" i="8"/>
  <c r="BV16" i="8"/>
  <c r="BU16" i="8"/>
  <c r="BS16" i="8"/>
  <c r="L16" i="8"/>
  <c r="BZ9" i="8"/>
  <c r="BY9" i="8"/>
  <c r="BX9" i="8"/>
  <c r="BT9" i="8"/>
  <c r="M9" i="8"/>
  <c r="BZ13" i="8"/>
  <c r="BY13" i="8"/>
  <c r="BX13" i="8"/>
  <c r="BT13" i="8"/>
  <c r="M13" i="8"/>
  <c r="BW21" i="8"/>
  <c r="BV21" i="8"/>
  <c r="BU21" i="8"/>
  <c r="BS21" i="8"/>
  <c r="L21" i="8"/>
  <c r="BZ12" i="8"/>
  <c r="BY12" i="8"/>
  <c r="BX12" i="8"/>
  <c r="BT12" i="8"/>
  <c r="M12" i="8"/>
  <c r="BZ19" i="8"/>
  <c r="BY19" i="8"/>
  <c r="BX19" i="8"/>
  <c r="BT19" i="8"/>
  <c r="M19" i="8"/>
  <c r="BZ14" i="8"/>
  <c r="BY14" i="8"/>
  <c r="BX14" i="8"/>
  <c r="BT14" i="8"/>
  <c r="M14" i="8"/>
  <c r="BW12" i="8"/>
  <c r="BV12" i="8"/>
  <c r="BU12" i="8"/>
  <c r="BS12" i="8"/>
  <c r="L12" i="8"/>
  <c r="BW13" i="8"/>
  <c r="BV13" i="8"/>
  <c r="BU13" i="8"/>
  <c r="BS13" i="8"/>
  <c r="L13" i="8"/>
  <c r="BZ11" i="8"/>
  <c r="BY11" i="8"/>
  <c r="BX11" i="8"/>
  <c r="BT11" i="8"/>
  <c r="M11" i="8"/>
  <c r="BZ17" i="8"/>
  <c r="BY17" i="8"/>
  <c r="BX17" i="8"/>
  <c r="BT17" i="8"/>
  <c r="M17" i="8"/>
  <c r="BZ16" i="8"/>
  <c r="BY16" i="8"/>
  <c r="BX16" i="8"/>
  <c r="BT16" i="8"/>
  <c r="M16" i="8"/>
  <c r="BW15" i="8"/>
  <c r="BV15" i="8"/>
  <c r="BU15" i="8"/>
  <c r="BS15" i="8"/>
  <c r="L15" i="8"/>
  <c r="BW14" i="8"/>
  <c r="BV14" i="8"/>
  <c r="BU14" i="8"/>
  <c r="BS14" i="8"/>
  <c r="L14" i="8"/>
  <c r="BW20" i="8"/>
  <c r="BV20" i="8"/>
  <c r="BU20" i="8"/>
  <c r="BS20" i="8"/>
  <c r="L20" i="8"/>
  <c r="BZ10" i="8"/>
  <c r="BY10" i="8"/>
  <c r="BX10" i="8"/>
  <c r="BT10" i="8"/>
  <c r="M10" i="8"/>
  <c r="Z51" i="6"/>
  <c r="Q87" i="4"/>
  <c r="AY14" i="7"/>
  <c r="AX14" i="7"/>
  <c r="AW14" i="7"/>
  <c r="AU14" i="7"/>
  <c r="F14" i="7"/>
  <c r="AY15" i="7"/>
  <c r="AX15" i="7"/>
  <c r="AW15" i="7"/>
  <c r="AU15" i="7"/>
  <c r="F15" i="7"/>
  <c r="J16" i="14"/>
  <c r="H16" i="14"/>
  <c r="CU9" i="8"/>
  <c r="CX11" i="8"/>
  <c r="CX20" i="8"/>
  <c r="FF10" i="8"/>
  <c r="FJ11" i="8"/>
  <c r="FI11" i="8"/>
  <c r="GW15" i="8"/>
  <c r="GV15" i="8"/>
  <c r="GR15" i="8"/>
  <c r="AS15" i="8"/>
  <c r="GW13" i="8"/>
  <c r="GV13" i="8"/>
  <c r="GR13" i="8"/>
  <c r="AS13" i="8"/>
  <c r="GT16" i="8"/>
  <c r="GS16" i="8"/>
  <c r="GQ16" i="8"/>
  <c r="AR16" i="8"/>
  <c r="CT11" i="8"/>
  <c r="CS11" i="8"/>
  <c r="CQ11" i="8"/>
  <c r="R11" i="8"/>
  <c r="CT18" i="8"/>
  <c r="CS18" i="8"/>
  <c r="CQ18" i="8"/>
  <c r="R18" i="8"/>
  <c r="GT17" i="8"/>
  <c r="GS17" i="8"/>
  <c r="GQ17" i="8"/>
  <c r="AR17" i="8"/>
  <c r="CW19" i="8"/>
  <c r="CV19" i="8"/>
  <c r="CR19" i="8"/>
  <c r="S19" i="8"/>
  <c r="CW18" i="8"/>
  <c r="CV18" i="8"/>
  <c r="CR18" i="8"/>
  <c r="S18" i="8"/>
  <c r="GT13" i="8"/>
  <c r="GS13" i="8"/>
  <c r="GQ13" i="8"/>
  <c r="AR13" i="8"/>
  <c r="CW9" i="8"/>
  <c r="CV9" i="8"/>
  <c r="CR9" i="8"/>
  <c r="S9" i="8"/>
  <c r="CW11" i="8"/>
  <c r="CV11" i="8"/>
  <c r="CR11" i="8"/>
  <c r="S11" i="8"/>
  <c r="CW20" i="8"/>
  <c r="CV20" i="8"/>
  <c r="CR20" i="8"/>
  <c r="S20" i="8"/>
  <c r="Z127" i="4"/>
  <c r="AN127" i="4"/>
  <c r="BK127" i="4"/>
  <c r="J67" i="11"/>
  <c r="Z134" i="4"/>
  <c r="AE134" i="4"/>
  <c r="E6" i="13"/>
  <c r="F6" i="13"/>
  <c r="I11" i="14"/>
  <c r="D10" i="14"/>
  <c r="D16" i="13"/>
  <c r="Z131" i="4"/>
  <c r="AN131" i="4"/>
  <c r="BK131" i="4"/>
  <c r="J71" i="11"/>
  <c r="Z118" i="4"/>
  <c r="AN118" i="4"/>
  <c r="BK118" i="4"/>
  <c r="J58" i="11"/>
  <c r="AE124" i="4"/>
  <c r="AN124" i="4"/>
  <c r="BK124" i="4"/>
  <c r="J64" i="11"/>
  <c r="M76" i="4"/>
  <c r="Z135" i="4"/>
  <c r="AN135" i="4"/>
  <c r="BK135" i="4"/>
  <c r="J75" i="11"/>
  <c r="S81" i="4"/>
  <c r="T81" i="4"/>
  <c r="AY81" i="4"/>
  <c r="D12" i="13"/>
  <c r="I13" i="13"/>
  <c r="G20" i="14"/>
  <c r="P13" i="4"/>
  <c r="BN38" i="4"/>
  <c r="M81" i="4"/>
  <c r="Z128" i="4"/>
  <c r="AN128" i="4"/>
  <c r="BK128" i="4"/>
  <c r="J68" i="11"/>
  <c r="K10" i="14"/>
  <c r="P25" i="4"/>
  <c r="BN62" i="4"/>
  <c r="P12" i="4"/>
  <c r="BN49" i="4"/>
  <c r="J8" i="13"/>
  <c r="G14" i="13"/>
  <c r="G15" i="14"/>
  <c r="G19" i="14"/>
  <c r="V79" i="4"/>
  <c r="X79" i="4"/>
  <c r="AY79" i="4"/>
  <c r="P17" i="4"/>
  <c r="BN54" i="4"/>
  <c r="I6" i="4"/>
  <c r="B4" i="4"/>
  <c r="CH78" i="4"/>
  <c r="AE123" i="4"/>
  <c r="S83" i="4"/>
  <c r="T83" i="4"/>
  <c r="Z123" i="4"/>
  <c r="AN123" i="4"/>
  <c r="BK123" i="4"/>
  <c r="J63" i="11"/>
  <c r="S93" i="4"/>
  <c r="T93" i="4"/>
  <c r="AY93" i="4"/>
  <c r="P28" i="4"/>
  <c r="BN47" i="4"/>
  <c r="P20" i="4"/>
  <c r="BN28" i="4"/>
  <c r="BK22" i="7"/>
  <c r="AY87" i="4"/>
  <c r="AY127" i="4"/>
  <c r="BU23" i="4"/>
  <c r="BT23" i="4"/>
  <c r="CM136" i="4"/>
  <c r="CK98" i="4"/>
  <c r="CJ79" i="4"/>
  <c r="CE102" i="4"/>
  <c r="CM101" i="4"/>
  <c r="CK83" i="4"/>
  <c r="CK126" i="4"/>
  <c r="CO77" i="4"/>
  <c r="CN109" i="4"/>
  <c r="CO133" i="4"/>
  <c r="CI76" i="4"/>
  <c r="CF78" i="4"/>
  <c r="CK90" i="4"/>
  <c r="CF134" i="4"/>
  <c r="CL101" i="4"/>
  <c r="CE114" i="4"/>
  <c r="CD86" i="4"/>
  <c r="CL78" i="4"/>
  <c r="CH90" i="4"/>
  <c r="CM89" i="4"/>
  <c r="CL84" i="4"/>
  <c r="CN127" i="4"/>
  <c r="CH127" i="4"/>
  <c r="CF95" i="4"/>
  <c r="CL103" i="4"/>
  <c r="CF103" i="4"/>
  <c r="CL122" i="4"/>
  <c r="CE84" i="4"/>
  <c r="CK128" i="4"/>
  <c r="CF112" i="4"/>
  <c r="CL108" i="4"/>
  <c r="CN88" i="4"/>
  <c r="CE94" i="4"/>
  <c r="CI110" i="4"/>
  <c r="CH82" i="4"/>
  <c r="CF114" i="4"/>
  <c r="CL126" i="4"/>
  <c r="CL112" i="4"/>
  <c r="CN83" i="4"/>
  <c r="CF86" i="4"/>
  <c r="CD81" i="4"/>
  <c r="CM99" i="4"/>
  <c r="CN108" i="4"/>
  <c r="CE116" i="4"/>
  <c r="CO129" i="4"/>
  <c r="CD85" i="4"/>
  <c r="CK101" i="4"/>
  <c r="CI103" i="4"/>
  <c r="CK102" i="4"/>
  <c r="CD120" i="4"/>
  <c r="CD78" i="4"/>
  <c r="CH113" i="4"/>
  <c r="CD111" i="4"/>
  <c r="CL123" i="4"/>
  <c r="CO98" i="4"/>
  <c r="CJ88" i="4"/>
  <c r="CK103" i="4"/>
  <c r="CN89" i="4"/>
  <c r="CK124" i="4"/>
  <c r="CL92" i="4"/>
  <c r="CO106" i="4"/>
  <c r="CE83" i="4"/>
  <c r="CL107" i="4"/>
  <c r="CJ105" i="4"/>
  <c r="CD82" i="4"/>
  <c r="CM115" i="4"/>
  <c r="CI101" i="4"/>
  <c r="CK92" i="4"/>
  <c r="CH129" i="4"/>
  <c r="CO126" i="4"/>
  <c r="CM105" i="4"/>
  <c r="CO99" i="4"/>
  <c r="CF92" i="4"/>
  <c r="CE93" i="4"/>
  <c r="CJ100" i="4"/>
  <c r="CE105" i="4"/>
  <c r="CD133" i="4"/>
  <c r="CF77" i="4"/>
  <c r="CL130" i="4"/>
  <c r="CH97" i="4"/>
  <c r="CK108" i="4"/>
  <c r="CN122" i="4"/>
  <c r="CL87" i="4"/>
  <c r="CF136" i="4"/>
  <c r="CK135" i="4"/>
  <c r="CE78" i="4"/>
  <c r="CJ76" i="4"/>
  <c r="CK79" i="4"/>
  <c r="CM83" i="4"/>
  <c r="CD134" i="4"/>
  <c r="CO121" i="4"/>
  <c r="CE106" i="4"/>
  <c r="CL114" i="4"/>
  <c r="CK112" i="4"/>
  <c r="CD104" i="4"/>
  <c r="CH87" i="4"/>
  <c r="CM113" i="4"/>
  <c r="CL113" i="4"/>
  <c r="CN79" i="4"/>
  <c r="CO136" i="4"/>
  <c r="CL106" i="4"/>
  <c r="CO132" i="4"/>
  <c r="CD93" i="4"/>
  <c r="CE98" i="4"/>
  <c r="CN120" i="4"/>
  <c r="CM91" i="4"/>
  <c r="CI90" i="4"/>
  <c r="CM77" i="4"/>
  <c r="CN103" i="4"/>
  <c r="CI86" i="4"/>
  <c r="CK84" i="4"/>
  <c r="CN76" i="4"/>
  <c r="CK93" i="4"/>
  <c r="CO100" i="4"/>
  <c r="CD137" i="4"/>
  <c r="CD106" i="4"/>
  <c r="CJ124" i="4"/>
  <c r="CK78" i="4"/>
  <c r="CH100" i="4"/>
  <c r="CF83" i="4"/>
  <c r="CJ84" i="4"/>
  <c r="CO107" i="4"/>
  <c r="CK94" i="4"/>
  <c r="CE119" i="4"/>
  <c r="CO76" i="4"/>
  <c r="CO135" i="4"/>
  <c r="CD125" i="4"/>
  <c r="CE129" i="4"/>
  <c r="CN125" i="4"/>
  <c r="CL110" i="4"/>
  <c r="CJ128" i="4"/>
  <c r="CO89" i="4"/>
  <c r="CK110" i="4"/>
  <c r="CO134" i="4"/>
  <c r="CI133" i="4"/>
  <c r="CO78" i="4"/>
  <c r="CE110" i="4"/>
  <c r="CO92" i="4"/>
  <c r="CH109" i="4"/>
  <c r="CJ134" i="4"/>
  <c r="CF111" i="4"/>
  <c r="CN106" i="4"/>
  <c r="CH112" i="4"/>
  <c r="CI106" i="4"/>
  <c r="CL83" i="4"/>
  <c r="CF123" i="4"/>
  <c r="CJ127" i="4"/>
  <c r="CD129" i="4"/>
  <c r="CN95" i="4"/>
  <c r="CN135" i="4"/>
  <c r="CH91" i="4"/>
  <c r="CD110" i="4"/>
  <c r="CF88" i="4"/>
  <c r="CK88" i="4"/>
  <c r="CN110" i="4"/>
  <c r="CM103" i="4"/>
  <c r="CL76" i="4"/>
  <c r="CD102" i="4"/>
  <c r="CK130" i="4"/>
  <c r="CH131" i="4"/>
  <c r="CF110" i="4"/>
  <c r="CH80" i="4"/>
  <c r="CJ90" i="4"/>
  <c r="CH98" i="4"/>
  <c r="CM111" i="4"/>
  <c r="CL105" i="4"/>
  <c r="CF105" i="4"/>
  <c r="CF76" i="4"/>
  <c r="CN129" i="4"/>
  <c r="CF104" i="4"/>
  <c r="CF135" i="4"/>
  <c r="CH102" i="4"/>
  <c r="CN131" i="4"/>
  <c r="CD80" i="4"/>
  <c r="CM100" i="4"/>
  <c r="CI126" i="4"/>
  <c r="CM128" i="4"/>
  <c r="CM118" i="4"/>
  <c r="CD103" i="4"/>
  <c r="CF121" i="4"/>
  <c r="CD99" i="4"/>
  <c r="CJ81" i="4"/>
  <c r="CN136" i="4"/>
  <c r="CH101" i="4"/>
  <c r="CJ111" i="4"/>
  <c r="CJ108" i="4"/>
  <c r="CL111" i="4"/>
  <c r="CE135" i="4"/>
  <c r="CI120" i="4"/>
  <c r="CJ86" i="4"/>
  <c r="CI92" i="4"/>
  <c r="CO123" i="4"/>
  <c r="CM116" i="4"/>
  <c r="CE91" i="4"/>
  <c r="CJ104" i="4"/>
  <c r="CK76" i="4"/>
  <c r="CD126" i="4"/>
  <c r="CO125" i="4"/>
  <c r="CJ80" i="4"/>
  <c r="CM135" i="4"/>
  <c r="CM131" i="4"/>
  <c r="CM86" i="4"/>
  <c r="CD131" i="4"/>
  <c r="CK97" i="4"/>
  <c r="CJ89" i="4"/>
  <c r="CF79" i="4"/>
  <c r="CI95" i="4"/>
  <c r="CI82" i="4"/>
  <c r="CO81" i="4"/>
  <c r="CN118" i="4"/>
  <c r="CD122" i="4"/>
  <c r="CO103" i="4"/>
  <c r="CK119" i="4"/>
  <c r="CM108" i="4"/>
  <c r="CO130" i="4"/>
  <c r="CE100" i="4"/>
  <c r="CL134" i="4"/>
  <c r="CH106" i="4"/>
  <c r="CD113" i="4"/>
  <c r="CJ85" i="4"/>
  <c r="CO84" i="4"/>
  <c r="CM112" i="4"/>
  <c r="CN80" i="4"/>
  <c r="CH119" i="4"/>
  <c r="CF93" i="4"/>
  <c r="CD107" i="4"/>
  <c r="CO94" i="4"/>
  <c r="CD127" i="4"/>
  <c r="CI78" i="4"/>
  <c r="CI122" i="4"/>
  <c r="CH94" i="4"/>
  <c r="CM126" i="4"/>
  <c r="CI98" i="4"/>
  <c r="CD92" i="4"/>
  <c r="CD90" i="4"/>
  <c r="CE86" i="4"/>
  <c r="CH128" i="4"/>
  <c r="CM90" i="4"/>
  <c r="CI89" i="4"/>
  <c r="CF132" i="4"/>
  <c r="CE126" i="4"/>
  <c r="CN84" i="4"/>
  <c r="CO113" i="4"/>
  <c r="CN137" i="4"/>
  <c r="CE109" i="4"/>
  <c r="CO97" i="4"/>
  <c r="CK121" i="4"/>
  <c r="CK131" i="4"/>
  <c r="CI107" i="4"/>
  <c r="CN134" i="4"/>
  <c r="CL129" i="4"/>
  <c r="CM104" i="4"/>
  <c r="CD98" i="4"/>
  <c r="CM93" i="4"/>
  <c r="CL77" i="4"/>
  <c r="CH89" i="4"/>
  <c r="CK100" i="4"/>
  <c r="CM98" i="4"/>
  <c r="CM78" i="4"/>
  <c r="CL131" i="4"/>
  <c r="CI116" i="4"/>
  <c r="CM134" i="4"/>
  <c r="CO102" i="4"/>
  <c r="CD91" i="4"/>
  <c r="CF102" i="4"/>
  <c r="CD116" i="4"/>
  <c r="CK86" i="4"/>
  <c r="CI99" i="4"/>
  <c r="CL136" i="4"/>
  <c r="CF100" i="4"/>
  <c r="CE81" i="4"/>
  <c r="CE132" i="4"/>
  <c r="CK127" i="4"/>
  <c r="CJ99" i="4"/>
  <c r="CN115" i="4"/>
  <c r="CJ131" i="4"/>
  <c r="CM114" i="4"/>
  <c r="CJ119" i="4"/>
  <c r="CN85" i="4"/>
  <c r="CH137" i="4"/>
  <c r="CJ109" i="4"/>
  <c r="CI125" i="4"/>
  <c r="CF91" i="4"/>
  <c r="CI91" i="4"/>
  <c r="CJ123" i="4"/>
  <c r="CH114" i="4"/>
  <c r="CL102" i="4"/>
  <c r="CK134" i="4"/>
  <c r="CN112" i="4"/>
  <c r="CL94" i="4"/>
  <c r="CI129" i="4"/>
  <c r="CD83" i="4"/>
  <c r="CL137" i="4"/>
  <c r="CH120" i="4"/>
  <c r="CH93" i="4"/>
  <c r="CO112" i="4"/>
  <c r="CF81" i="4"/>
  <c r="CN97" i="4"/>
  <c r="CF128" i="4"/>
  <c r="CK99" i="4"/>
  <c r="CD88" i="4"/>
  <c r="CD105" i="4"/>
  <c r="CF85" i="4"/>
  <c r="CI111" i="4"/>
  <c r="CE107" i="4"/>
  <c r="CK132" i="4"/>
  <c r="CL135" i="4"/>
  <c r="CE134" i="4"/>
  <c r="CF106" i="4"/>
  <c r="CK89" i="4"/>
  <c r="CJ122" i="4"/>
  <c r="CJ77" i="4"/>
  <c r="CM127" i="4"/>
  <c r="CF127" i="4"/>
  <c r="CH134" i="4"/>
  <c r="CM137" i="4"/>
  <c r="CI102" i="4"/>
  <c r="CH76" i="4"/>
  <c r="CN90" i="4"/>
  <c r="CD132" i="4"/>
  <c r="CL86" i="4"/>
  <c r="CH110" i="4"/>
  <c r="CO124" i="4"/>
  <c r="CH136" i="4"/>
  <c r="CO118" i="4"/>
  <c r="CD100" i="4"/>
  <c r="CF120" i="4"/>
  <c r="CO127" i="4"/>
  <c r="CM102" i="4"/>
  <c r="CL120" i="4"/>
  <c r="CO80" i="4"/>
  <c r="CO110" i="4"/>
  <c r="CH77" i="4"/>
  <c r="CO120" i="4"/>
  <c r="CL89" i="4"/>
  <c r="CJ94" i="4"/>
  <c r="CH132" i="4"/>
  <c r="CE127" i="4"/>
  <c r="CO83" i="4"/>
  <c r="CJ115" i="4"/>
  <c r="CM107" i="4"/>
  <c r="CF99" i="4"/>
  <c r="CI81" i="4"/>
  <c r="CI104" i="4"/>
  <c r="CI119" i="4"/>
  <c r="CM109" i="4"/>
  <c r="CK113" i="4"/>
  <c r="CI118" i="4"/>
  <c r="CL81" i="4"/>
  <c r="CI128" i="4"/>
  <c r="CK81" i="4"/>
  <c r="CO88" i="4"/>
  <c r="CJ135" i="4"/>
  <c r="CI93" i="4"/>
  <c r="CK133" i="4"/>
  <c r="CE97" i="4"/>
  <c r="CL128" i="4"/>
  <c r="CI131" i="4"/>
  <c r="CK111" i="4"/>
  <c r="CO87" i="4"/>
  <c r="CF90" i="4"/>
  <c r="CO115" i="4"/>
  <c r="CO85" i="4"/>
  <c r="CH118" i="4"/>
  <c r="CN94" i="4"/>
  <c r="CI109" i="4"/>
  <c r="CL95" i="4"/>
  <c r="CL85" i="4"/>
  <c r="CE125" i="4"/>
  <c r="CE123" i="4"/>
  <c r="CL82" i="4"/>
  <c r="CM76" i="4"/>
  <c r="CE92" i="4"/>
  <c r="CN107" i="4"/>
  <c r="CJ83" i="4"/>
  <c r="CD77" i="4"/>
  <c r="CO104" i="4"/>
  <c r="CE89" i="4"/>
  <c r="CI115" i="4"/>
  <c r="CK87" i="4"/>
  <c r="CJ113" i="4"/>
  <c r="CL127" i="4"/>
  <c r="CJ121" i="4"/>
  <c r="CN101" i="4"/>
  <c r="CL115" i="4"/>
  <c r="CJ92" i="4"/>
  <c r="CK122" i="4"/>
  <c r="CH86" i="4"/>
  <c r="CH116" i="4"/>
  <c r="CI85" i="4"/>
  <c r="CO91" i="4"/>
  <c r="CH79" i="4"/>
  <c r="CD94" i="4"/>
  <c r="CM88" i="4"/>
  <c r="CE77" i="4"/>
  <c r="CN86" i="4"/>
  <c r="CO111" i="4"/>
  <c r="CE103" i="4"/>
  <c r="CF116" i="4"/>
  <c r="CO101" i="4"/>
  <c r="CD109" i="4"/>
  <c r="CE99" i="4"/>
  <c r="CJ103" i="4"/>
  <c r="CE118" i="4"/>
  <c r="CI132" i="4"/>
  <c r="CD128" i="4"/>
  <c r="CO114" i="4"/>
  <c r="CI83" i="4"/>
  <c r="CJ87" i="4"/>
  <c r="CI124" i="4"/>
  <c r="CJ114" i="4"/>
  <c r="CI113" i="4"/>
  <c r="CM133" i="4"/>
  <c r="CM119" i="4"/>
  <c r="CO105" i="4"/>
  <c r="CK105" i="4"/>
  <c r="CM92" i="4"/>
  <c r="CJ106" i="4"/>
  <c r="CN102" i="4"/>
  <c r="CH84" i="4"/>
  <c r="CJ120" i="4"/>
  <c r="CN123" i="4"/>
  <c r="CM95" i="4"/>
  <c r="CF124" i="4"/>
  <c r="CE136" i="4"/>
  <c r="CL93" i="4"/>
  <c r="CN133" i="4"/>
  <c r="CM106" i="4"/>
  <c r="CK137" i="4"/>
  <c r="CD79" i="4"/>
  <c r="CE112" i="4"/>
  <c r="CJ78" i="4"/>
  <c r="CH95" i="4"/>
  <c r="CO79" i="4"/>
  <c r="CE131" i="4"/>
  <c r="CE76" i="4"/>
  <c r="CK91" i="4"/>
  <c r="CE124" i="4"/>
  <c r="CE104" i="4"/>
  <c r="CD101" i="4"/>
  <c r="CN91" i="4"/>
  <c r="CO95" i="4"/>
  <c r="CI112" i="4"/>
  <c r="CD130" i="4"/>
  <c r="CD124" i="4"/>
  <c r="CF113" i="4"/>
  <c r="CH123" i="4"/>
  <c r="CM121" i="4"/>
  <c r="CK82" i="4"/>
  <c r="CL119" i="4"/>
  <c r="CJ95" i="4"/>
  <c r="CK107" i="4"/>
  <c r="CJ97" i="4"/>
  <c r="CF87" i="4"/>
  <c r="CN87" i="4"/>
  <c r="CM132" i="4"/>
  <c r="CL132" i="4"/>
  <c r="CJ102" i="4"/>
  <c r="CO128" i="4"/>
  <c r="CK109" i="4"/>
  <c r="CO90" i="4"/>
  <c r="CO86" i="4"/>
  <c r="CN114" i="4"/>
  <c r="CE88" i="4"/>
  <c r="CH115" i="4"/>
  <c r="CO122" i="4"/>
  <c r="CN98" i="4"/>
  <c r="CF107" i="4"/>
  <c r="CF115" i="4"/>
  <c r="CD115" i="4"/>
  <c r="CN119" i="4"/>
  <c r="CM122" i="4"/>
  <c r="CI80" i="4"/>
  <c r="CO108" i="4"/>
  <c r="CL118" i="4"/>
  <c r="CE120" i="4"/>
  <c r="CL88" i="4"/>
  <c r="CH105" i="4"/>
  <c r="CO109" i="4"/>
  <c r="CN99" i="4"/>
  <c r="CM125" i="4"/>
  <c r="CD118" i="4"/>
  <c r="CH92" i="4"/>
  <c r="CF130" i="4"/>
  <c r="CH133" i="4"/>
  <c r="CD97" i="4"/>
  <c r="CK114" i="4"/>
  <c r="CK80" i="4"/>
  <c r="CL100" i="4"/>
  <c r="CE101" i="4"/>
  <c r="CJ98" i="4"/>
  <c r="CK106" i="4"/>
  <c r="CK104" i="4"/>
  <c r="CE95" i="4"/>
  <c r="CM94" i="4"/>
  <c r="CF108" i="4"/>
  <c r="CH111" i="4"/>
  <c r="CL104" i="4"/>
  <c r="CI127" i="4"/>
  <c r="CH122" i="4"/>
  <c r="CK120" i="4"/>
  <c r="CJ101" i="4"/>
  <c r="CL124" i="4"/>
  <c r="CN77" i="4"/>
  <c r="CH135" i="4"/>
  <c r="CL116" i="4"/>
  <c r="CF137" i="4"/>
  <c r="CO93" i="4"/>
  <c r="CN100" i="4"/>
  <c r="CI88" i="4"/>
  <c r="CF80" i="4"/>
  <c r="CL90" i="4"/>
  <c r="CF101" i="4"/>
  <c r="CJ107" i="4"/>
  <c r="CH107" i="4"/>
  <c r="CN121" i="4"/>
  <c r="CH99" i="4"/>
  <c r="CD84" i="4"/>
  <c r="CL91" i="4"/>
  <c r="CE121" i="4"/>
  <c r="CM124" i="4"/>
  <c r="CD135" i="4"/>
  <c r="CJ137" i="4"/>
  <c r="CI114" i="4"/>
  <c r="CF89" i="4"/>
  <c r="CF97" i="4"/>
  <c r="CL80" i="4"/>
  <c r="CK115" i="4"/>
  <c r="CL98" i="4"/>
  <c r="CF126" i="4"/>
  <c r="CI94" i="4"/>
  <c r="CF119" i="4"/>
  <c r="CJ133" i="4"/>
  <c r="Q95" i="4"/>
  <c r="AN134" i="4"/>
  <c r="BK134" i="4"/>
  <c r="J74" i="11"/>
  <c r="BT66" i="4"/>
  <c r="AZ23" i="7"/>
  <c r="P7" i="7"/>
  <c r="AY77" i="4"/>
  <c r="J11" i="14"/>
  <c r="H11" i="14"/>
  <c r="Q80" i="4"/>
  <c r="Q76" i="4"/>
  <c r="AY90" i="4"/>
  <c r="BR30" i="4"/>
  <c r="BQ30" i="4"/>
  <c r="AY22" i="7"/>
  <c r="BT16" i="4"/>
  <c r="Q78" i="4"/>
  <c r="BE22" i="7"/>
  <c r="Z7" i="7"/>
  <c r="J13" i="13"/>
  <c r="H13" i="13"/>
  <c r="BQ43" i="4"/>
  <c r="AY105" i="4"/>
  <c r="BM22" i="7"/>
  <c r="BE23" i="7"/>
  <c r="BI22" i="7"/>
  <c r="AH7" i="7"/>
  <c r="AL7" i="7"/>
  <c r="BK23" i="7"/>
  <c r="BD22" i="7"/>
  <c r="AY78" i="4"/>
  <c r="AY23" i="7"/>
  <c r="N7" i="7"/>
  <c r="AY80" i="4"/>
  <c r="AY95" i="4"/>
  <c r="X7" i="7"/>
  <c r="BD23" i="7"/>
  <c r="C97" i="6"/>
  <c r="D97" i="6"/>
  <c r="B46" i="6"/>
  <c r="T112" i="6"/>
  <c r="H67" i="6"/>
  <c r="S97" i="6"/>
  <c r="T97" i="6"/>
  <c r="H46" i="6"/>
  <c r="EA112" i="6"/>
  <c r="K97" i="6"/>
  <c r="L97" i="6"/>
  <c r="E46" i="6"/>
  <c r="BO112" i="6"/>
  <c r="BP112" i="6"/>
  <c r="Z67" i="6"/>
  <c r="DD112" i="6"/>
  <c r="AO67" i="6"/>
  <c r="AO96" i="6"/>
  <c r="AR96" i="6"/>
  <c r="AP96" i="6"/>
  <c r="AS96" i="6"/>
  <c r="AQ96" i="6"/>
  <c r="BM23" i="7"/>
  <c r="AP7" i="7"/>
  <c r="AW22" i="7"/>
  <c r="AN97" i="4"/>
  <c r="BK97" i="4"/>
  <c r="J33" i="11"/>
  <c r="FA11" i="9"/>
  <c r="EZ11" i="9"/>
  <c r="EV11" i="9"/>
  <c r="AG11" i="9"/>
  <c r="FA18" i="9"/>
  <c r="EZ18" i="9"/>
  <c r="EV18" i="9"/>
  <c r="AG18" i="9"/>
  <c r="EX17" i="9"/>
  <c r="EW17" i="9"/>
  <c r="EU17" i="9"/>
  <c r="AF17" i="9"/>
  <c r="EX9" i="9"/>
  <c r="EW9" i="9"/>
  <c r="EU9" i="9"/>
  <c r="AF9" i="9"/>
  <c r="FA12" i="9"/>
  <c r="EZ12" i="9"/>
  <c r="EV12" i="9"/>
  <c r="AG12" i="9"/>
  <c r="FA14" i="9"/>
  <c r="EZ14" i="9"/>
  <c r="EV14" i="9"/>
  <c r="AG14" i="9"/>
  <c r="EX14" i="9"/>
  <c r="EW14" i="9"/>
  <c r="EU14" i="9"/>
  <c r="AF14" i="9"/>
  <c r="EX19" i="9"/>
  <c r="EW19" i="9"/>
  <c r="EU19" i="9"/>
  <c r="AF19" i="9"/>
  <c r="EX18" i="9"/>
  <c r="EW18" i="9"/>
  <c r="EU18" i="9"/>
  <c r="AF18" i="9"/>
  <c r="EX11" i="9"/>
  <c r="EW11" i="9"/>
  <c r="EU11" i="9"/>
  <c r="AF11" i="9"/>
  <c r="FV19" i="9"/>
  <c r="FU19" i="9"/>
  <c r="FS19" i="9"/>
  <c r="AL19" i="9"/>
  <c r="EH10" i="9"/>
  <c r="EG10" i="9"/>
  <c r="EE10" i="9"/>
  <c r="AB10" i="9"/>
  <c r="T64" i="4"/>
  <c r="J145" i="4"/>
  <c r="I145" i="4"/>
  <c r="AV22" i="9"/>
  <c r="AV23" i="9"/>
  <c r="CN11" i="9"/>
  <c r="CJ11" i="9"/>
  <c r="Q11" i="9"/>
  <c r="FO18" i="9"/>
  <c r="FN18" i="9"/>
  <c r="FM18" i="9"/>
  <c r="FK18" i="9"/>
  <c r="AJ18" i="9"/>
  <c r="FO15" i="9"/>
  <c r="FN15" i="9"/>
  <c r="FM15" i="9"/>
  <c r="FK15" i="9"/>
  <c r="AJ15" i="9"/>
  <c r="FR18" i="9"/>
  <c r="FQ18" i="9"/>
  <c r="FP18" i="9"/>
  <c r="FL18" i="9"/>
  <c r="AK18" i="9"/>
  <c r="FR17" i="9"/>
  <c r="FQ17" i="9"/>
  <c r="FP17" i="9"/>
  <c r="FL17" i="9"/>
  <c r="AK17" i="9"/>
  <c r="FR20" i="9"/>
  <c r="FQ20" i="9"/>
  <c r="FP20" i="9"/>
  <c r="FL20" i="9"/>
  <c r="AK20" i="9"/>
  <c r="FR9" i="9"/>
  <c r="FQ9" i="9"/>
  <c r="FP9" i="9"/>
  <c r="FL9" i="9"/>
  <c r="AK9" i="9"/>
  <c r="FR14" i="9"/>
  <c r="FQ14" i="9"/>
  <c r="FP14" i="9"/>
  <c r="FL14" i="9"/>
  <c r="AK14" i="9"/>
  <c r="FR12" i="9"/>
  <c r="FQ12" i="9"/>
  <c r="FP12" i="9"/>
  <c r="FL12" i="9"/>
  <c r="AK12" i="9"/>
  <c r="FO20" i="9"/>
  <c r="FN20" i="9"/>
  <c r="FM20" i="9"/>
  <c r="FK20" i="9"/>
  <c r="AJ20" i="9"/>
  <c r="FO19" i="9"/>
  <c r="FN19" i="9"/>
  <c r="FM19" i="9"/>
  <c r="FK19" i="9"/>
  <c r="AJ19" i="9"/>
  <c r="FO12" i="9"/>
  <c r="FN12" i="9"/>
  <c r="FM12" i="9"/>
  <c r="FK12" i="9"/>
  <c r="AJ12" i="9"/>
  <c r="FR16" i="9"/>
  <c r="FQ16" i="9"/>
  <c r="FP16" i="9"/>
  <c r="FL16" i="9"/>
  <c r="AK16" i="9"/>
  <c r="FO11" i="9"/>
  <c r="FN11" i="9"/>
  <c r="FM11" i="9"/>
  <c r="FK11" i="9"/>
  <c r="AJ11" i="9"/>
  <c r="FO16" i="9"/>
  <c r="FN16" i="9"/>
  <c r="FM16" i="9"/>
  <c r="FK16" i="9"/>
  <c r="AJ16" i="9"/>
  <c r="FR11" i="9"/>
  <c r="FQ11" i="9"/>
  <c r="FP11" i="9"/>
  <c r="FL11" i="9"/>
  <c r="AK11" i="9"/>
  <c r="FR10" i="9"/>
  <c r="FQ10" i="9"/>
  <c r="FP10" i="9"/>
  <c r="FL10" i="9"/>
  <c r="AK10" i="9"/>
  <c r="FR15" i="9"/>
  <c r="FQ15" i="9"/>
  <c r="FP15" i="9"/>
  <c r="FL15" i="9"/>
  <c r="AK15" i="9"/>
  <c r="FO14" i="9"/>
  <c r="FN14" i="9"/>
  <c r="FM14" i="9"/>
  <c r="FK14" i="9"/>
  <c r="AJ14" i="9"/>
  <c r="FR19" i="9"/>
  <c r="FQ19" i="9"/>
  <c r="FP19" i="9"/>
  <c r="FL19" i="9"/>
  <c r="AK19" i="9"/>
  <c r="P25" i="7"/>
  <c r="AP15" i="4"/>
  <c r="P41" i="7"/>
  <c r="FO10" i="9"/>
  <c r="FN10" i="9"/>
  <c r="FM10" i="9"/>
  <c r="FK10" i="9"/>
  <c r="AJ10" i="9"/>
  <c r="DB12" i="9"/>
  <c r="DA12" i="9"/>
  <c r="CY12" i="9"/>
  <c r="T12" i="9"/>
  <c r="DE13" i="9"/>
  <c r="DD13" i="9"/>
  <c r="CZ13" i="9"/>
  <c r="U13" i="9"/>
  <c r="DB14" i="9"/>
  <c r="DA14" i="9"/>
  <c r="CY14" i="9"/>
  <c r="T14" i="9"/>
  <c r="DE21" i="9"/>
  <c r="DD21" i="9"/>
  <c r="CZ21" i="9"/>
  <c r="U21" i="9"/>
  <c r="DB13" i="9"/>
  <c r="DA13" i="9"/>
  <c r="CY13" i="9"/>
  <c r="T13" i="9"/>
  <c r="DE10" i="9"/>
  <c r="DD10" i="9"/>
  <c r="CZ10" i="9"/>
  <c r="U10" i="9"/>
  <c r="BR56" i="4"/>
  <c r="BQ56" i="4"/>
  <c r="BR65" i="4"/>
  <c r="BQ65" i="4"/>
  <c r="BR22" i="4"/>
  <c r="BQ22" i="4"/>
  <c r="DE16" i="9"/>
  <c r="DD16" i="9"/>
  <c r="CZ16" i="9"/>
  <c r="U16" i="9"/>
  <c r="DE20" i="9"/>
  <c r="DD20" i="9"/>
  <c r="CZ20" i="9"/>
  <c r="U20" i="9"/>
  <c r="DB11" i="9"/>
  <c r="DA11" i="9"/>
  <c r="CY11" i="9"/>
  <c r="T11" i="9"/>
  <c r="GD10" i="8"/>
  <c r="GC10" i="8"/>
  <c r="GA10" i="8"/>
  <c r="AN10" i="8"/>
  <c r="W53" i="4"/>
  <c r="DB18" i="9"/>
  <c r="DA18" i="9"/>
  <c r="CY18" i="9"/>
  <c r="T18" i="9"/>
  <c r="DE12" i="9"/>
  <c r="DD12" i="9"/>
  <c r="CZ12" i="9"/>
  <c r="U12" i="9"/>
  <c r="DB9" i="9"/>
  <c r="DA9" i="9"/>
  <c r="CY9" i="9"/>
  <c r="T9" i="9"/>
  <c r="DB17" i="9"/>
  <c r="DA17" i="9"/>
  <c r="CY17" i="9"/>
  <c r="T17" i="9"/>
  <c r="ET9" i="8"/>
  <c r="ES9" i="8"/>
  <c r="ER9" i="8"/>
  <c r="EN9" i="8"/>
  <c r="AE9" i="8"/>
  <c r="ET11" i="8"/>
  <c r="ES11" i="8"/>
  <c r="ER11" i="8"/>
  <c r="EN11" i="8"/>
  <c r="AE11" i="8"/>
  <c r="DB21" i="9"/>
  <c r="DA21" i="9"/>
  <c r="CY21" i="9"/>
  <c r="T21" i="9"/>
  <c r="DE19" i="9"/>
  <c r="DD19" i="9"/>
  <c r="CZ19" i="9"/>
  <c r="U19" i="9"/>
  <c r="DB16" i="9"/>
  <c r="DA16" i="9"/>
  <c r="CY16" i="9"/>
  <c r="T16" i="9"/>
  <c r="DE18" i="9"/>
  <c r="DD18" i="9"/>
  <c r="CZ18" i="9"/>
  <c r="U18" i="9"/>
  <c r="DE17" i="9"/>
  <c r="DD17" i="9"/>
  <c r="CZ17" i="9"/>
  <c r="U17" i="9"/>
  <c r="DB19" i="9"/>
  <c r="DA19" i="9"/>
  <c r="CY19" i="9"/>
  <c r="T19" i="9"/>
  <c r="X88" i="4"/>
  <c r="AY88" i="4"/>
  <c r="CD73" i="4"/>
  <c r="X91" i="4"/>
  <c r="AY91" i="4"/>
  <c r="O86" i="4"/>
  <c r="D14" i="14"/>
  <c r="D14" i="13"/>
  <c r="BL23" i="7"/>
  <c r="Z137" i="4"/>
  <c r="AN137" i="4"/>
  <c r="BK137" i="4"/>
  <c r="J77" i="11"/>
  <c r="AE119" i="4"/>
  <c r="AN119" i="4"/>
  <c r="BK119" i="4"/>
  <c r="J59" i="11"/>
  <c r="AE84" i="4"/>
  <c r="AN84" i="4"/>
  <c r="BK84" i="4"/>
  <c r="J16" i="11"/>
  <c r="E20" i="13"/>
  <c r="F20" i="13"/>
  <c r="E20" i="14"/>
  <c r="F20" i="14"/>
  <c r="P22" i="4"/>
  <c r="BN18" i="4"/>
  <c r="P26" i="4"/>
  <c r="BN43" i="4"/>
  <c r="AE125" i="4"/>
  <c r="AN125" i="4"/>
  <c r="BK125" i="4"/>
  <c r="J65" i="11"/>
  <c r="AC51" i="6"/>
  <c r="Z130" i="4"/>
  <c r="AN130" i="4"/>
  <c r="BK130" i="4"/>
  <c r="J70" i="11"/>
  <c r="AJ104" i="4"/>
  <c r="AN104" i="4"/>
  <c r="BK104" i="4"/>
  <c r="J40" i="11"/>
  <c r="V83" i="4"/>
  <c r="X83" i="4"/>
  <c r="AY83" i="4"/>
  <c r="M83" i="4"/>
  <c r="AJ132" i="4"/>
  <c r="AN132" i="4"/>
  <c r="BK132" i="4"/>
  <c r="J72" i="11"/>
  <c r="AP19" i="4"/>
  <c r="X41" i="7"/>
  <c r="Z114" i="4"/>
  <c r="AN114" i="4"/>
  <c r="BK114" i="4"/>
  <c r="J50" i="11"/>
  <c r="V84" i="4"/>
  <c r="X84" i="4"/>
  <c r="P21" i="4"/>
  <c r="BN32" i="4"/>
  <c r="AQ97" i="6"/>
  <c r="AR97" i="6"/>
  <c r="Q46" i="6"/>
  <c r="AY86" i="4"/>
  <c r="BT18" i="4"/>
  <c r="BG22" i="7"/>
  <c r="AX22" i="7"/>
  <c r="I157" i="4"/>
  <c r="BQ38" i="4"/>
  <c r="AW23" i="7"/>
  <c r="J7" i="7"/>
  <c r="R61" i="4"/>
  <c r="BG22" i="9"/>
  <c r="BG23" i="9"/>
  <c r="BG24" i="9"/>
  <c r="AX23" i="7"/>
  <c r="L7" i="7"/>
  <c r="BR21" i="4"/>
  <c r="BQ21" i="4"/>
  <c r="BG23" i="7"/>
  <c r="AD7" i="7"/>
  <c r="AY82" i="4"/>
  <c r="AH7" i="8"/>
  <c r="BI23" i="8"/>
  <c r="AJ7" i="8"/>
  <c r="BJ23" i="8"/>
  <c r="BD23" i="8"/>
  <c r="X7" i="8"/>
  <c r="J7" i="8"/>
  <c r="AW23" i="8"/>
  <c r="BQ17" i="4"/>
  <c r="AY115" i="4"/>
  <c r="AY116" i="4"/>
  <c r="Z36" i="4"/>
  <c r="AZ22" i="8"/>
  <c r="T7" i="8"/>
  <c r="BB23" i="8"/>
  <c r="BR67" i="4"/>
  <c r="BQ67" i="4"/>
  <c r="E154" i="4"/>
  <c r="O97" i="4"/>
  <c r="BQ44" i="4"/>
  <c r="Z46" i="4"/>
  <c r="C151" i="4"/>
  <c r="AY99" i="4"/>
  <c r="C155" i="4"/>
  <c r="G156" i="4"/>
  <c r="I144" i="4"/>
  <c r="BC22" i="8"/>
  <c r="BH22" i="8"/>
  <c r="AF7" i="8"/>
  <c r="BQ36" i="4"/>
  <c r="BR31" i="4"/>
  <c r="BQ31" i="4"/>
  <c r="AY22" i="8"/>
  <c r="BE22" i="8"/>
  <c r="D157" i="4"/>
  <c r="C157" i="4"/>
  <c r="AX23" i="8"/>
  <c r="Z38" i="4"/>
  <c r="BN22" i="8"/>
  <c r="BL22" i="8"/>
  <c r="V97" i="4"/>
  <c r="X97" i="4"/>
  <c r="G155" i="4"/>
  <c r="G144" i="4"/>
  <c r="BK23" i="8"/>
  <c r="BF22" i="8"/>
  <c r="AY108" i="4"/>
  <c r="J143" i="4"/>
  <c r="I143" i="4"/>
  <c r="AV22" i="8"/>
  <c r="BU19" i="4"/>
  <c r="BT19" i="4"/>
  <c r="BT50" i="4"/>
  <c r="BQ39" i="4"/>
  <c r="G33" i="11"/>
  <c r="L38" i="4"/>
  <c r="BM22" i="8"/>
  <c r="AY114" i="4"/>
  <c r="BQ35" i="4"/>
  <c r="G149" i="4"/>
  <c r="I156" i="4"/>
  <c r="E155" i="4"/>
  <c r="BQ63" i="4"/>
  <c r="Z7" i="9"/>
  <c r="BE24" i="9"/>
  <c r="F7" i="9"/>
  <c r="AU24" i="9"/>
  <c r="BM24" i="9"/>
  <c r="AP7" i="9"/>
  <c r="AY24" i="9"/>
  <c r="N7" i="9"/>
  <c r="V144" i="4"/>
  <c r="BN24" i="9"/>
  <c r="AR7" i="9"/>
  <c r="BL24" i="9"/>
  <c r="AN7" i="9"/>
  <c r="X144" i="4"/>
  <c r="AV24" i="9"/>
  <c r="H7" i="9"/>
  <c r="BI24" i="9"/>
  <c r="AH7" i="9"/>
  <c r="BJ24" i="9"/>
  <c r="AJ7" i="9"/>
  <c r="L7" i="9"/>
  <c r="AX24" i="9"/>
  <c r="AY132" i="4"/>
  <c r="BC24" i="9"/>
  <c r="V7" i="9"/>
  <c r="P7" i="9"/>
  <c r="AZ24" i="9"/>
  <c r="V153" i="4"/>
  <c r="X153" i="4"/>
  <c r="BR51" i="4"/>
  <c r="BQ51" i="4"/>
  <c r="D142" i="4"/>
  <c r="C142" i="4"/>
  <c r="BK24" i="9"/>
  <c r="BR68" i="4"/>
  <c r="BQ68" i="4"/>
  <c r="Z71" i="4"/>
  <c r="V57" i="4"/>
  <c r="W57" i="4"/>
  <c r="R57" i="4"/>
  <c r="BR33" i="4"/>
  <c r="BQ33" i="4"/>
  <c r="BU22" i="4"/>
  <c r="BT22" i="4"/>
  <c r="BA22" i="9"/>
  <c r="BA23" i="9"/>
  <c r="BH22" i="9"/>
  <c r="BH23" i="9"/>
  <c r="AY135" i="4"/>
  <c r="Z62" i="4"/>
  <c r="W63" i="4"/>
  <c r="Z52" i="4"/>
  <c r="BR45" i="4"/>
  <c r="BQ45" i="4"/>
  <c r="Z61" i="4"/>
  <c r="BB22" i="9"/>
  <c r="BB23" i="9"/>
  <c r="Z64" i="4"/>
  <c r="Z66" i="4"/>
  <c r="AD7" i="9"/>
  <c r="Z67" i="4"/>
  <c r="L56" i="4"/>
  <c r="CV112" i="6"/>
  <c r="AL67" i="6"/>
  <c r="AY82" i="6"/>
  <c r="AZ82" i="6"/>
  <c r="T25" i="6"/>
  <c r="AU32" i="9"/>
  <c r="BZ111" i="6"/>
  <c r="BK30" i="9"/>
  <c r="BX111" i="6"/>
  <c r="BU111" i="6"/>
  <c r="BY111" i="6"/>
  <c r="CA111" i="6"/>
  <c r="CB111" i="6"/>
  <c r="BW112" i="6"/>
  <c r="BX112" i="6"/>
  <c r="AC67" i="6"/>
  <c r="G62" i="11"/>
  <c r="E65" i="11"/>
  <c r="G76" i="11"/>
  <c r="I69" i="11"/>
  <c r="BI31" i="8"/>
  <c r="BL29" i="8"/>
  <c r="CU82" i="6"/>
  <c r="CV82" i="6"/>
  <c r="AL25" i="6"/>
  <c r="AY31" i="9"/>
  <c r="I59" i="11"/>
  <c r="AV32" i="9"/>
  <c r="BN30" i="9"/>
  <c r="BD32" i="9"/>
  <c r="BK32" i="9"/>
  <c r="EJ112" i="6"/>
  <c r="BA67" i="6"/>
  <c r="AU30" i="9"/>
  <c r="BM31" i="9"/>
  <c r="E62" i="11"/>
  <c r="E67" i="11"/>
  <c r="I60" i="11"/>
  <c r="G75" i="11"/>
  <c r="I73" i="11"/>
  <c r="BC31" i="9"/>
  <c r="AX26" i="9"/>
  <c r="BL32" i="9"/>
  <c r="BH32" i="9"/>
  <c r="AX32" i="9"/>
  <c r="E68" i="11"/>
  <c r="I75" i="11"/>
  <c r="I70" i="11"/>
  <c r="BO82" i="6"/>
  <c r="BL31" i="7"/>
  <c r="BP82" i="6"/>
  <c r="Z25" i="6"/>
  <c r="AV31" i="7"/>
  <c r="EI82" i="6"/>
  <c r="BK31" i="7"/>
  <c r="AY30" i="7"/>
  <c r="EJ82" i="6"/>
  <c r="BA25" i="6"/>
  <c r="DS97" i="6"/>
  <c r="DT97" i="6"/>
  <c r="AU46" i="6"/>
  <c r="E42" i="11"/>
  <c r="E52" i="11"/>
  <c r="G45" i="11"/>
  <c r="BC31" i="8"/>
  <c r="I36" i="11"/>
  <c r="I34" i="11"/>
  <c r="G47" i="11"/>
  <c r="I40" i="11"/>
  <c r="BI30" i="8"/>
  <c r="BD31" i="7"/>
  <c r="BF31" i="7"/>
  <c r="AW31" i="7"/>
  <c r="BI31" i="7"/>
  <c r="AZ31" i="7"/>
  <c r="BC31" i="7"/>
  <c r="BG31" i="7"/>
  <c r="AX30" i="7"/>
  <c r="AV30" i="7"/>
  <c r="BC30" i="7"/>
  <c r="BJ81" i="6"/>
  <c r="BG30" i="7"/>
  <c r="BJ30" i="7"/>
  <c r="BF30" i="7"/>
  <c r="BN30" i="7"/>
  <c r="AW30" i="7"/>
  <c r="BK30" i="7"/>
  <c r="BL29" i="7"/>
  <c r="BK29" i="7"/>
  <c r="BF81" i="6"/>
  <c r="BG81" i="6"/>
  <c r="BH81" i="6"/>
  <c r="BI81" i="6"/>
  <c r="BK81" i="6"/>
  <c r="BL81" i="6"/>
  <c r="BG82" i="6"/>
  <c r="BH82" i="6"/>
  <c r="W25" i="6"/>
  <c r="BA29" i="7"/>
  <c r="BJ29" i="7"/>
  <c r="BN29" i="7"/>
  <c r="BA31" i="7"/>
  <c r="BL25" i="7"/>
  <c r="BH29" i="7"/>
  <c r="N17" i="14"/>
  <c r="BD29" i="7"/>
  <c r="BE25" i="7"/>
  <c r="G13" i="11"/>
  <c r="I10" i="11"/>
  <c r="E9" i="11"/>
  <c r="G24" i="11"/>
  <c r="AX25" i="7"/>
  <c r="I15" i="11"/>
  <c r="E25" i="11"/>
  <c r="I20" i="11"/>
  <c r="I23" i="11"/>
  <c r="G23" i="11"/>
  <c r="EQ112" i="6"/>
  <c r="BG30" i="9"/>
  <c r="E76" i="11"/>
  <c r="BM30" i="9"/>
  <c r="E60" i="11"/>
  <c r="BD31" i="9"/>
  <c r="AX30" i="9"/>
  <c r="I62" i="11"/>
  <c r="E75" i="11"/>
  <c r="AU31" i="9"/>
  <c r="BL26" i="9"/>
  <c r="L7" i="14"/>
  <c r="BK26" i="9"/>
  <c r="AZ27" i="9"/>
  <c r="BF30" i="9"/>
  <c r="L9" i="14"/>
  <c r="E64" i="11"/>
  <c r="E66" i="11"/>
  <c r="BL31" i="9"/>
  <c r="ER112" i="6"/>
  <c r="BD67" i="6"/>
  <c r="E70" i="11"/>
  <c r="G77" i="11"/>
  <c r="E69" i="11"/>
  <c r="E71" i="11"/>
  <c r="G71" i="11"/>
  <c r="E73" i="11"/>
  <c r="AX31" i="9"/>
  <c r="BF32" i="9"/>
  <c r="G72" i="11"/>
  <c r="I66" i="11"/>
  <c r="E43" i="11"/>
  <c r="E39" i="11"/>
  <c r="G50" i="11"/>
  <c r="G39" i="11"/>
  <c r="I47" i="11"/>
  <c r="G34" i="11"/>
  <c r="E35" i="11"/>
  <c r="BJ31" i="8"/>
  <c r="BB31" i="8"/>
  <c r="AX25" i="8"/>
  <c r="G49" i="11"/>
  <c r="L14" i="14"/>
  <c r="N14" i="14"/>
  <c r="EG96" i="6"/>
  <c r="I45" i="11"/>
  <c r="E41" i="11"/>
  <c r="G51" i="11"/>
  <c r="I44" i="11"/>
  <c r="I52" i="11"/>
  <c r="E45" i="11"/>
  <c r="G38" i="11"/>
  <c r="E47" i="11"/>
  <c r="I41" i="11"/>
  <c r="EJ96" i="6"/>
  <c r="E51" i="11"/>
  <c r="I37" i="11"/>
  <c r="BI29" i="8"/>
  <c r="EK96" i="6"/>
  <c r="BF30" i="8"/>
  <c r="EN96" i="6"/>
  <c r="EM96" i="6"/>
  <c r="EI97" i="6"/>
  <c r="EJ97" i="6"/>
  <c r="BA46" i="6"/>
  <c r="BM29" i="8"/>
  <c r="BD30" i="8"/>
  <c r="E44" i="11"/>
  <c r="G35" i="11"/>
  <c r="BF25" i="8"/>
  <c r="E46" i="11"/>
  <c r="EH17" i="8"/>
  <c r="EG17" i="8"/>
  <c r="EE17" i="8"/>
  <c r="AB17" i="8"/>
  <c r="AV30" i="8"/>
  <c r="BN29" i="8"/>
  <c r="AA97" i="6"/>
  <c r="AB97" i="6"/>
  <c r="K46" i="6"/>
  <c r="AV31" i="8"/>
  <c r="I49" i="11"/>
  <c r="I43" i="11"/>
  <c r="G46" i="11"/>
  <c r="G43" i="11"/>
  <c r="E50" i="11"/>
  <c r="I48" i="11"/>
  <c r="I33" i="11"/>
  <c r="BH31" i="8"/>
  <c r="G40" i="11"/>
  <c r="G36" i="11"/>
  <c r="E36" i="11"/>
  <c r="E49" i="11"/>
  <c r="I46" i="11"/>
  <c r="I42" i="11"/>
  <c r="E40" i="11"/>
  <c r="I35" i="11"/>
  <c r="E34" i="11"/>
  <c r="BL30" i="8"/>
  <c r="L10" i="14"/>
  <c r="BK31" i="8"/>
  <c r="I51" i="11"/>
  <c r="G52" i="11"/>
  <c r="I39" i="11"/>
  <c r="G48" i="11"/>
  <c r="E33" i="11"/>
  <c r="E48" i="11"/>
  <c r="BE29" i="8"/>
  <c r="BH30" i="8"/>
  <c r="I38" i="11"/>
  <c r="I50" i="11"/>
  <c r="G44" i="11"/>
  <c r="G37" i="11"/>
  <c r="G42" i="11"/>
  <c r="E37" i="11"/>
  <c r="BA30" i="8"/>
  <c r="AU30" i="8"/>
  <c r="E38" i="11"/>
  <c r="G41" i="11"/>
  <c r="AX31" i="8"/>
  <c r="BJ30" i="8"/>
  <c r="BC30" i="8"/>
  <c r="BI31" i="9"/>
  <c r="BK31" i="9"/>
  <c r="AZ31" i="9"/>
  <c r="AV30" i="9"/>
  <c r="BC30" i="9"/>
  <c r="BC26" i="9"/>
  <c r="BD30" i="9"/>
  <c r="BM26" i="9"/>
  <c r="BN32" i="9"/>
  <c r="AV26" i="9"/>
  <c r="G60" i="11"/>
  <c r="L20" i="14"/>
  <c r="N20" i="14"/>
  <c r="E58" i="11"/>
  <c r="G74" i="11"/>
  <c r="G65" i="11"/>
  <c r="I72" i="11"/>
  <c r="L12" i="14"/>
  <c r="N12" i="14"/>
  <c r="BD26" i="9"/>
  <c r="I74" i="11"/>
  <c r="I64" i="11"/>
  <c r="I76" i="11"/>
  <c r="I67" i="11"/>
  <c r="I61" i="11"/>
  <c r="I58" i="11"/>
  <c r="BH30" i="9"/>
  <c r="G67" i="11"/>
  <c r="G68" i="11"/>
  <c r="E74" i="11"/>
  <c r="N13" i="14"/>
  <c r="L16" i="14"/>
  <c r="BM32" i="9"/>
  <c r="AZ32" i="9"/>
  <c r="I65" i="11"/>
  <c r="BE31" i="9"/>
  <c r="E63" i="11"/>
  <c r="G61" i="11"/>
  <c r="I68" i="11"/>
  <c r="E77" i="11"/>
  <c r="AY32" i="9"/>
  <c r="AZ25" i="9"/>
  <c r="L15" i="14"/>
  <c r="I77" i="11"/>
  <c r="BL30" i="9"/>
  <c r="AU26" i="9"/>
  <c r="E72" i="11"/>
  <c r="AY30" i="9"/>
  <c r="N8" i="14"/>
  <c r="L8" i="14"/>
  <c r="BH31" i="9"/>
  <c r="BG26" i="9"/>
  <c r="I63" i="11"/>
  <c r="BN26" i="9"/>
  <c r="AY26" i="9"/>
  <c r="BF31" i="9"/>
  <c r="BN31" i="9"/>
  <c r="G73" i="11"/>
  <c r="G59" i="11"/>
  <c r="G64" i="11"/>
  <c r="G58" i="11"/>
  <c r="G66" i="11"/>
  <c r="G69" i="11"/>
  <c r="G70" i="11"/>
  <c r="G63" i="11"/>
  <c r="E59" i="11"/>
  <c r="I71" i="11"/>
  <c r="E61" i="11"/>
  <c r="BI32" i="9"/>
  <c r="EW111" i="6"/>
  <c r="EY112" i="6"/>
  <c r="EZ112" i="6"/>
  <c r="BG67" i="6"/>
  <c r="AV31" i="9"/>
  <c r="AY29" i="7"/>
  <c r="BC25" i="7"/>
  <c r="AW25" i="7"/>
  <c r="AW29" i="7"/>
  <c r="BK25" i="7"/>
  <c r="G10" i="11"/>
  <c r="G8" i="11"/>
  <c r="G12" i="11"/>
  <c r="G22" i="11"/>
  <c r="G25" i="11"/>
  <c r="G17" i="11"/>
  <c r="G19" i="11"/>
  <c r="G16" i="11"/>
  <c r="I13" i="11"/>
  <c r="E19" i="11"/>
  <c r="E16" i="11"/>
  <c r="E21" i="11"/>
  <c r="E24" i="11"/>
  <c r="E15" i="11"/>
  <c r="E26" i="11"/>
  <c r="E18" i="11"/>
  <c r="E12" i="11"/>
  <c r="A21" i="14"/>
  <c r="BN25" i="7"/>
  <c r="E11" i="11"/>
  <c r="E17" i="11"/>
  <c r="BG25" i="7"/>
  <c r="BG29" i="7"/>
  <c r="AX29" i="7"/>
  <c r="BE31" i="7"/>
  <c r="BW81" i="6"/>
  <c r="BX81" i="6"/>
  <c r="CA81" i="6"/>
  <c r="CB81" i="6"/>
  <c r="BW82" i="6"/>
  <c r="BX82" i="6"/>
  <c r="AC25" i="6"/>
  <c r="AV25" i="7"/>
  <c r="G9" i="11"/>
  <c r="I12" i="11"/>
  <c r="AV29" i="7"/>
  <c r="BM29" i="7"/>
  <c r="BJ31" i="7"/>
  <c r="BL30" i="7"/>
  <c r="I26" i="11"/>
  <c r="I21" i="11"/>
  <c r="BB31" i="7"/>
  <c r="G11" i="11"/>
  <c r="E14" i="11"/>
  <c r="G14" i="11"/>
  <c r="I8" i="11"/>
  <c r="I14" i="11"/>
  <c r="BJ25" i="7"/>
  <c r="BA25" i="7"/>
  <c r="BA30" i="7"/>
  <c r="BN31" i="7"/>
  <c r="AZ30" i="7"/>
  <c r="E27" i="11"/>
  <c r="L11" i="14"/>
  <c r="N11" i="14"/>
  <c r="L6" i="14"/>
  <c r="N6" i="14"/>
  <c r="AZ29" i="7"/>
  <c r="Y153" i="4"/>
  <c r="Z153" i="4"/>
  <c r="G21" i="11"/>
  <c r="BI25" i="7"/>
  <c r="E23" i="11"/>
  <c r="I25" i="11"/>
  <c r="AU25" i="7"/>
  <c r="BM31" i="7"/>
  <c r="BB29" i="7"/>
  <c r="G27" i="11"/>
  <c r="I22" i="11"/>
  <c r="G26" i="11"/>
  <c r="L18" i="14"/>
  <c r="N18" i="14"/>
  <c r="N19" i="14"/>
  <c r="L19" i="14"/>
  <c r="BD30" i="7"/>
  <c r="BF29" i="7"/>
  <c r="E20" i="11"/>
  <c r="E8" i="11"/>
  <c r="I9" i="11"/>
  <c r="Z144" i="4"/>
  <c r="Y144" i="4"/>
  <c r="AZ25" i="7"/>
  <c r="E22" i="11"/>
  <c r="I19" i="11"/>
  <c r="I11" i="11"/>
  <c r="I18" i="11"/>
  <c r="I17" i="11"/>
  <c r="I24" i="11"/>
  <c r="I27" i="11"/>
  <c r="G18" i="11"/>
  <c r="E13" i="11"/>
  <c r="G20" i="11"/>
  <c r="N5" i="14"/>
  <c r="L5" i="14"/>
  <c r="AY25" i="7"/>
  <c r="G15" i="11"/>
  <c r="I16" i="11"/>
  <c r="BH30" i="7"/>
  <c r="BI30" i="7"/>
  <c r="BE29" i="7"/>
  <c r="E10" i="11"/>
  <c r="BJ25" i="8"/>
  <c r="BJ29" i="8"/>
  <c r="BD31" i="8"/>
  <c r="BD29" i="8"/>
  <c r="BD25" i="8"/>
  <c r="AU29" i="8"/>
  <c r="AU25" i="8"/>
  <c r="BB25" i="8"/>
  <c r="BB29" i="8"/>
  <c r="AZ31" i="8"/>
  <c r="AZ26" i="8"/>
  <c r="BN31" i="8"/>
  <c r="AW25" i="8"/>
  <c r="BB30" i="8"/>
  <c r="BH25" i="8"/>
  <c r="BM30" i="8"/>
  <c r="BC25" i="8"/>
  <c r="BC29" i="8"/>
  <c r="AW31" i="8"/>
  <c r="BA29" i="8"/>
  <c r="BA25" i="8"/>
  <c r="AW29" i="8"/>
  <c r="AY29" i="8"/>
  <c r="AY25" i="8"/>
  <c r="AZ25" i="8"/>
  <c r="BM25" i="8"/>
  <c r="AY31" i="8"/>
  <c r="BH29" i="8"/>
  <c r="BI25" i="8"/>
  <c r="BM31" i="8"/>
  <c r="AZ29" i="8"/>
  <c r="AU31" i="8"/>
  <c r="AW30" i="8"/>
  <c r="AY30" i="8"/>
  <c r="AV25" i="8"/>
  <c r="AV29" i="8"/>
  <c r="BN30" i="8"/>
  <c r="BP97" i="6"/>
  <c r="Z46" i="6"/>
  <c r="BG30" i="8"/>
  <c r="BG29" i="8"/>
  <c r="BJ32" i="9"/>
  <c r="BJ31" i="9"/>
  <c r="BJ30" i="9"/>
  <c r="BT20" i="4"/>
  <c r="AU22" i="7"/>
  <c r="AZ26" i="9"/>
  <c r="AZ30" i="9"/>
  <c r="BF26" i="9"/>
  <c r="BD22" i="9"/>
  <c r="BD23" i="9"/>
  <c r="BB32" i="9"/>
  <c r="BL25" i="8"/>
  <c r="BH26" i="9"/>
  <c r="AZ24" i="8"/>
  <c r="BG32" i="9"/>
  <c r="BB22" i="7"/>
  <c r="BN25" i="8"/>
  <c r="BB30" i="7"/>
  <c r="BB25" i="7"/>
  <c r="BD25" i="7"/>
  <c r="AX30" i="8"/>
  <c r="AX29" i="8"/>
  <c r="BM25" i="7"/>
  <c r="BM30" i="7"/>
  <c r="BH25" i="7"/>
  <c r="BG31" i="9"/>
  <c r="BA31" i="8"/>
  <c r="AZ30" i="8"/>
  <c r="BF29" i="8"/>
  <c r="AW24" i="9"/>
  <c r="J7" i="9"/>
  <c r="BF25" i="7"/>
  <c r="AU31" i="7"/>
  <c r="AX31" i="7"/>
  <c r="CM120" i="4"/>
  <c r="CK85" i="4"/>
  <c r="CJ82" i="4"/>
  <c r="CD89" i="4"/>
  <c r="CI108" i="4"/>
  <c r="CE108" i="4"/>
  <c r="CD114" i="4"/>
  <c r="CE82" i="4"/>
  <c r="CJ125" i="4"/>
  <c r="CK136" i="4"/>
  <c r="CH83" i="4"/>
  <c r="CE128" i="4"/>
  <c r="CF118" i="4"/>
  <c r="CF122" i="4"/>
  <c r="CJ118" i="4"/>
  <c r="CJ110" i="4"/>
  <c r="CH108" i="4"/>
  <c r="CI97" i="4"/>
  <c r="CE133" i="4"/>
  <c r="CN132" i="4"/>
  <c r="CN82" i="4"/>
  <c r="BE30" i="7"/>
  <c r="BI23" i="7"/>
  <c r="CM82" i="4"/>
  <c r="CK116" i="4"/>
  <c r="CH104" i="4"/>
  <c r="CJ132" i="4"/>
  <c r="CE122" i="4"/>
  <c r="CK123" i="4"/>
  <c r="CL125" i="4"/>
  <c r="CE90" i="4"/>
  <c r="CI79" i="4"/>
  <c r="CO119" i="4"/>
  <c r="CN126" i="4"/>
  <c r="CJ136" i="4"/>
  <c r="CF125" i="4"/>
  <c r="CE130" i="4"/>
  <c r="CF109" i="4"/>
  <c r="CF131" i="4"/>
  <c r="CO131" i="4"/>
  <c r="CD123" i="4"/>
  <c r="CM85" i="4"/>
  <c r="CH85" i="4"/>
  <c r="CM84" i="4"/>
  <c r="CN113" i="4"/>
  <c r="CN105" i="4"/>
  <c r="CE87" i="4"/>
  <c r="CE113" i="4"/>
  <c r="CH103" i="4"/>
  <c r="CD112" i="4"/>
  <c r="CM80" i="4"/>
  <c r="CL109" i="4"/>
  <c r="CF98" i="4"/>
  <c r="CI77" i="4"/>
  <c r="CH126" i="4"/>
  <c r="CD87" i="4"/>
  <c r="CD121" i="4"/>
  <c r="CO82" i="4"/>
  <c r="AU30" i="7"/>
  <c r="CI105" i="4"/>
  <c r="CE85" i="4"/>
  <c r="CD95" i="4"/>
  <c r="CN130" i="4"/>
  <c r="CJ126" i="4"/>
  <c r="CO116" i="4"/>
  <c r="CL79" i="4"/>
  <c r="CK77" i="4"/>
  <c r="CJ130" i="4"/>
  <c r="CJ129" i="4"/>
  <c r="CI136" i="4"/>
  <c r="CN93" i="4"/>
  <c r="CM123" i="4"/>
  <c r="CN92" i="4"/>
  <c r="CM110" i="4"/>
  <c r="CH125" i="4"/>
  <c r="CN81" i="4"/>
  <c r="CI100" i="4"/>
  <c r="CE80" i="4"/>
  <c r="CE79" i="4"/>
  <c r="CN124" i="4"/>
  <c r="CI84" i="4"/>
  <c r="CF129" i="4"/>
  <c r="CH121" i="4"/>
  <c r="CH124" i="4"/>
  <c r="CN128" i="4"/>
  <c r="CJ112" i="4"/>
  <c r="CI121" i="4"/>
  <c r="CJ91" i="4"/>
  <c r="CJ116" i="4"/>
  <c r="CJ93" i="4"/>
  <c r="CN78" i="4"/>
  <c r="CL121" i="4"/>
  <c r="CI137" i="4"/>
  <c r="CN104" i="4"/>
  <c r="CF84" i="4"/>
  <c r="AU29" i="7"/>
  <c r="BH31" i="7"/>
  <c r="BI29" i="7"/>
  <c r="CI87" i="4"/>
  <c r="CL99" i="4"/>
  <c r="CD108" i="4"/>
  <c r="CM130" i="4"/>
  <c r="CN116" i="4"/>
  <c r="CK129" i="4"/>
  <c r="CM79" i="4"/>
  <c r="CE137" i="4"/>
  <c r="CK118" i="4"/>
  <c r="CD76" i="4"/>
  <c r="CK95" i="4"/>
  <c r="CF94" i="4"/>
  <c r="CH81" i="4"/>
  <c r="CM81" i="4"/>
  <c r="CI134" i="4"/>
  <c r="CL97" i="4"/>
  <c r="CN111" i="4"/>
  <c r="CF133" i="4"/>
  <c r="CD136" i="4"/>
  <c r="CI123" i="4"/>
  <c r="CL133" i="4"/>
  <c r="CI130" i="4"/>
  <c r="CE115" i="4"/>
  <c r="CH130" i="4"/>
  <c r="CM97" i="4"/>
  <c r="CF82" i="4"/>
  <c r="CI135" i="4"/>
  <c r="CM87" i="4"/>
  <c r="CD119" i="4"/>
  <c r="CK125" i="4"/>
  <c r="CM129" i="4"/>
  <c r="CE111" i="4"/>
  <c r="CO137" i="4"/>
  <c r="CH88" i="4"/>
  <c r="BH23" i="8"/>
  <c r="DA15" i="9"/>
  <c r="CY15" i="9"/>
  <c r="T15" i="9"/>
  <c r="DD15" i="9"/>
  <c r="CZ15" i="9"/>
  <c r="U15" i="9"/>
  <c r="DA20" i="9"/>
  <c r="CY20" i="9"/>
  <c r="T20" i="9"/>
  <c r="DA10" i="9"/>
  <c r="CY10" i="9"/>
  <c r="T10" i="9"/>
  <c r="DD9" i="9"/>
  <c r="CZ9" i="9"/>
  <c r="U9" i="9"/>
  <c r="DD11" i="9"/>
  <c r="CZ11" i="9"/>
  <c r="U11" i="9"/>
  <c r="BM12" i="9"/>
  <c r="BK12" i="9"/>
  <c r="J12" i="9"/>
  <c r="BP20" i="9"/>
  <c r="BL20" i="9"/>
  <c r="K20" i="9"/>
  <c r="BM21" i="9"/>
  <c r="BK21" i="9"/>
  <c r="J21" i="9"/>
  <c r="BP13" i="9"/>
  <c r="BL13" i="9"/>
  <c r="K13" i="9"/>
  <c r="BM20" i="9"/>
  <c r="BK20" i="9"/>
  <c r="J20" i="9"/>
  <c r="BM13" i="9"/>
  <c r="BK13" i="9"/>
  <c r="J13" i="9"/>
  <c r="BP10" i="9"/>
  <c r="BL10" i="9"/>
  <c r="K10" i="9"/>
  <c r="BP12" i="9"/>
  <c r="BL12" i="9"/>
  <c r="K12" i="9"/>
  <c r="BP11" i="9"/>
  <c r="BL11" i="9"/>
  <c r="K11" i="9"/>
  <c r="BM11" i="9"/>
  <c r="BK11" i="9"/>
  <c r="J11" i="9"/>
  <c r="BR11" i="4"/>
  <c r="BQ11" i="4"/>
  <c r="BM18" i="9"/>
  <c r="BK18" i="9"/>
  <c r="J18" i="9"/>
  <c r="DL19" i="9"/>
  <c r="DH19" i="9"/>
  <c r="W19" i="9"/>
  <c r="BP18" i="9"/>
  <c r="BL18" i="9"/>
  <c r="K18" i="9"/>
  <c r="BP19" i="9"/>
  <c r="BL19" i="9"/>
  <c r="K19" i="9"/>
  <c r="DZ20" i="9"/>
  <c r="DY20" i="9"/>
  <c r="DW20" i="9"/>
  <c r="Z20" i="9"/>
  <c r="CT11" i="9"/>
  <c r="CS11" i="9"/>
  <c r="CQ11" i="9"/>
  <c r="R11" i="9"/>
  <c r="CT9" i="9"/>
  <c r="CS9" i="9"/>
  <c r="CQ9" i="9"/>
  <c r="R9" i="9"/>
  <c r="CT12" i="9"/>
  <c r="CS12" i="9"/>
  <c r="CQ12" i="9"/>
  <c r="R12" i="9"/>
  <c r="EC10" i="9"/>
  <c r="EB10" i="9"/>
  <c r="DX10" i="9"/>
  <c r="AA10" i="9"/>
  <c r="CW12" i="9"/>
  <c r="CV12" i="9"/>
  <c r="CR12" i="9"/>
  <c r="S12" i="9"/>
  <c r="BA30" i="9"/>
  <c r="CW18" i="9"/>
  <c r="CV18" i="9"/>
  <c r="CR18" i="9"/>
  <c r="S18" i="9"/>
  <c r="CT19" i="9"/>
  <c r="CS19" i="9"/>
  <c r="CQ19" i="9"/>
  <c r="R19" i="9"/>
  <c r="EC19" i="9"/>
  <c r="EB19" i="9"/>
  <c r="DX19" i="9"/>
  <c r="AA19" i="9"/>
  <c r="FF20" i="9"/>
  <c r="FE20" i="9"/>
  <c r="FC20" i="9"/>
  <c r="AH20" i="9"/>
  <c r="CW14" i="9"/>
  <c r="CV14" i="9"/>
  <c r="CR14" i="9"/>
  <c r="S14" i="9"/>
  <c r="BA31" i="9"/>
  <c r="FF21" i="9"/>
  <c r="FE21" i="9"/>
  <c r="FC21" i="9"/>
  <c r="AH21" i="9"/>
  <c r="EC17" i="9"/>
  <c r="EB17" i="9"/>
  <c r="DX17" i="9"/>
  <c r="AA17" i="9"/>
  <c r="FI12" i="9"/>
  <c r="FH12" i="9"/>
  <c r="FD12" i="9"/>
  <c r="AI12" i="9"/>
  <c r="BI30" i="9"/>
  <c r="FF9" i="9"/>
  <c r="FE9" i="9"/>
  <c r="FC9" i="9"/>
  <c r="AH9" i="9"/>
  <c r="BM15" i="9"/>
  <c r="BK15" i="9"/>
  <c r="J15" i="9"/>
  <c r="BP15" i="9"/>
  <c r="BL15" i="9"/>
  <c r="K15" i="9"/>
  <c r="BP17" i="9"/>
  <c r="BL17" i="9"/>
  <c r="K17" i="9"/>
  <c r="BM10" i="9"/>
  <c r="BK10" i="9"/>
  <c r="J10" i="9"/>
  <c r="AN102" i="4"/>
  <c r="BK102" i="4"/>
  <c r="J38" i="11"/>
  <c r="BC29" i="7"/>
  <c r="BF24" i="9"/>
  <c r="AB7" i="9"/>
  <c r="EO14" i="8"/>
  <c r="EM14" i="8"/>
  <c r="AD14" i="8"/>
  <c r="BG23" i="8"/>
  <c r="AY103" i="4"/>
  <c r="EQ11" i="8"/>
  <c r="EP11" i="8"/>
  <c r="EO11" i="8"/>
  <c r="EM11" i="8"/>
  <c r="AD11" i="8"/>
  <c r="EQ10" i="8"/>
  <c r="EP10" i="8"/>
  <c r="EO10" i="8"/>
  <c r="EM10" i="8"/>
  <c r="AD10" i="8"/>
  <c r="EQ21" i="8"/>
  <c r="EP21" i="8"/>
  <c r="EO21" i="8"/>
  <c r="EM21" i="8"/>
  <c r="AD21" i="8"/>
  <c r="EO15" i="8"/>
  <c r="EM15" i="8"/>
  <c r="AD15" i="8"/>
  <c r="ES20" i="8"/>
  <c r="ER20" i="8"/>
  <c r="EN20" i="8"/>
  <c r="AE20" i="8"/>
  <c r="BG31" i="8"/>
  <c r="EP18" i="8"/>
  <c r="EO18" i="8"/>
  <c r="EM18" i="8"/>
  <c r="AD18" i="8"/>
  <c r="EQ9" i="8"/>
  <c r="EP9" i="8"/>
  <c r="EO9" i="8"/>
  <c r="EM9" i="8"/>
  <c r="AD9" i="8"/>
  <c r="BU37" i="4"/>
  <c r="BT37" i="4"/>
  <c r="P24" i="4"/>
  <c r="BN27" i="4"/>
  <c r="AP63" i="4"/>
  <c r="AB41" i="9"/>
  <c r="FO13" i="9"/>
  <c r="FN13" i="9"/>
  <c r="FM13" i="9"/>
  <c r="FK13" i="9"/>
  <c r="AJ13" i="9"/>
  <c r="BJ26" i="9"/>
  <c r="DD14" i="9"/>
  <c r="CZ14" i="9"/>
  <c r="U14" i="9"/>
  <c r="AY112" i="4"/>
  <c r="R21" i="4"/>
  <c r="BQ32" i="4"/>
  <c r="EK18" i="8"/>
  <c r="EJ18" i="8"/>
  <c r="EF18" i="8"/>
  <c r="AC18" i="8"/>
  <c r="FY12" i="8"/>
  <c r="FX12" i="8"/>
  <c r="FT12" i="8"/>
  <c r="AM12" i="8"/>
  <c r="BK29" i="8"/>
  <c r="EC13" i="8"/>
  <c r="EB13" i="8"/>
  <c r="DX13" i="8"/>
  <c r="AA13" i="8"/>
  <c r="EC14" i="8"/>
  <c r="EB14" i="8"/>
  <c r="DX14" i="8"/>
  <c r="AA14" i="8"/>
  <c r="FV10" i="8"/>
  <c r="FU10" i="8"/>
  <c r="FS10" i="8"/>
  <c r="AL10" i="8"/>
  <c r="EK17" i="8"/>
  <c r="EJ17" i="8"/>
  <c r="EF17" i="8"/>
  <c r="AC17" i="8"/>
  <c r="GG17" i="8"/>
  <c r="GF17" i="8"/>
  <c r="GB17" i="8"/>
  <c r="AO17" i="8"/>
  <c r="FV17" i="8"/>
  <c r="FU17" i="8"/>
  <c r="FS17" i="8"/>
  <c r="AL17" i="8"/>
  <c r="FV13" i="8"/>
  <c r="FU13" i="8"/>
  <c r="FS13" i="8"/>
  <c r="AL13" i="8"/>
  <c r="FY16" i="8"/>
  <c r="FX16" i="8"/>
  <c r="FT16" i="8"/>
  <c r="AM16" i="8"/>
  <c r="BK30" i="8"/>
  <c r="EC17" i="8"/>
  <c r="EB17" i="8"/>
  <c r="DX17" i="8"/>
  <c r="AA17" i="8"/>
  <c r="DZ18" i="8"/>
  <c r="DY18" i="8"/>
  <c r="DW18" i="8"/>
  <c r="Z18" i="8"/>
  <c r="DZ13" i="8"/>
  <c r="DY13" i="8"/>
  <c r="DW13" i="8"/>
  <c r="Z13" i="8"/>
  <c r="FV15" i="8"/>
  <c r="FU15" i="8"/>
  <c r="FS15" i="8"/>
  <c r="AL15" i="8"/>
  <c r="FY21" i="8"/>
  <c r="FX21" i="8"/>
  <c r="FT21" i="8"/>
  <c r="AM21" i="8"/>
  <c r="BR64" i="4"/>
  <c r="BQ64" i="4"/>
  <c r="AY31" i="7"/>
  <c r="BM16" i="9"/>
  <c r="BK16" i="9"/>
  <c r="J16" i="9"/>
  <c r="Z122" i="4"/>
  <c r="AN122" i="4"/>
  <c r="BK122" i="4"/>
  <c r="J62" i="11"/>
  <c r="Z129" i="4"/>
  <c r="AN129" i="4"/>
  <c r="BK129" i="4"/>
  <c r="J69" i="11"/>
  <c r="N51" i="6"/>
  <c r="AJ112" i="6"/>
  <c r="N67" i="6"/>
  <c r="Z136" i="4"/>
  <c r="AN136" i="4"/>
  <c r="BK136" i="4"/>
  <c r="J76" i="11"/>
  <c r="Q84" i="4"/>
  <c r="M84" i="4"/>
  <c r="J6" i="14"/>
  <c r="H6" i="14"/>
  <c r="V133" i="4"/>
  <c r="X133" i="4"/>
  <c r="AY133" i="4"/>
  <c r="G9" i="14"/>
  <c r="G9" i="13"/>
  <c r="BG30" i="6"/>
  <c r="EZ97" i="6"/>
  <c r="BG46" i="6"/>
  <c r="K13" i="13"/>
  <c r="S76" i="4"/>
  <c r="T76" i="4"/>
  <c r="AY76" i="4"/>
  <c r="M68" i="4"/>
  <c r="AX51" i="6"/>
  <c r="EB112" i="6"/>
  <c r="AX67" i="6"/>
  <c r="F39" i="4"/>
  <c r="R29" i="4"/>
  <c r="B11" i="14"/>
  <c r="M66" i="4"/>
  <c r="AR51" i="6"/>
  <c r="DL112" i="6"/>
  <c r="AR67" i="6"/>
  <c r="P19" i="4"/>
  <c r="BN55" i="4"/>
  <c r="P23" i="4"/>
  <c r="BN41" i="4"/>
  <c r="H7" i="8"/>
  <c r="AV23" i="8"/>
  <c r="AR7" i="8"/>
  <c r="BN23" i="8"/>
  <c r="V154" i="4"/>
  <c r="BF23" i="8"/>
  <c r="AB7" i="8"/>
  <c r="N7" i="8"/>
  <c r="AY23" i="8"/>
  <c r="P7" i="8"/>
  <c r="AZ23" i="8"/>
  <c r="V7" i="8"/>
  <c r="BC23" i="8"/>
  <c r="BL23" i="8"/>
  <c r="AN7" i="8"/>
  <c r="BM23" i="8"/>
  <c r="AP7" i="8"/>
  <c r="X154" i="4"/>
  <c r="BE23" i="8"/>
  <c r="Z7" i="8"/>
  <c r="AY97" i="4"/>
  <c r="BB24" i="9"/>
  <c r="T7" i="9"/>
  <c r="BH24" i="9"/>
  <c r="AF7" i="9"/>
  <c r="Z146" i="4"/>
  <c r="BA24" i="9"/>
  <c r="R7" i="9"/>
  <c r="BB31" i="9"/>
  <c r="BB30" i="9"/>
  <c r="BI26" i="9"/>
  <c r="BE32" i="9"/>
  <c r="BE30" i="9"/>
  <c r="BE26" i="9"/>
  <c r="BA26" i="9"/>
  <c r="BC32" i="9"/>
  <c r="AW30" i="9"/>
  <c r="X7" i="9"/>
  <c r="BD24" i="9"/>
  <c r="BF31" i="8"/>
  <c r="BA32" i="9"/>
  <c r="Z155" i="4"/>
  <c r="AY84" i="4"/>
  <c r="BE25" i="8"/>
  <c r="BK25" i="8"/>
  <c r="AW26" i="9"/>
  <c r="AW31" i="9"/>
  <c r="AW32" i="9"/>
  <c r="Z154" i="4"/>
  <c r="Y154" i="4"/>
  <c r="BE31" i="8"/>
  <c r="BE30" i="8"/>
  <c r="BG25" i="8"/>
  <c r="BL31" i="8"/>
  <c r="Z151" i="4"/>
  <c r="BB26" i="9"/>
  <c r="BQ66" i="4"/>
  <c r="BN22" i="7"/>
  <c r="T37" i="4"/>
  <c r="Q104" i="4"/>
  <c r="BF22" i="7"/>
  <c r="T7" i="7"/>
  <c r="BB23" i="7"/>
  <c r="AU23" i="7"/>
  <c r="F7" i="7"/>
  <c r="AY104" i="4"/>
  <c r="I148" i="4"/>
  <c r="BT63" i="4"/>
  <c r="BA22" i="8"/>
  <c r="BF23" i="7"/>
  <c r="AB7" i="7"/>
  <c r="BN23" i="7"/>
  <c r="AR7" i="7"/>
  <c r="AT26" i="9"/>
  <c r="AT29" i="9"/>
  <c r="AT27" i="9"/>
  <c r="AT30" i="9"/>
  <c r="R7" i="8"/>
  <c r="BA23" i="8"/>
  <c r="AT25" i="9"/>
  <c r="AT28" i="9"/>
  <c r="AW62" i="4"/>
  <c r="AT25" i="7"/>
  <c r="AT28" i="7"/>
  <c r="AW65" i="4"/>
  <c r="AW52" i="4"/>
  <c r="BB52" i="4"/>
  <c r="AT27" i="7"/>
  <c r="AT30" i="7"/>
  <c r="AT26" i="7"/>
  <c r="AT29" i="7"/>
  <c r="AW69" i="4"/>
  <c r="AW57" i="4"/>
  <c r="AW64" i="4"/>
  <c r="AW61" i="4"/>
  <c r="AW59" i="4"/>
  <c r="AW60" i="4"/>
  <c r="AW54" i="4"/>
  <c r="AW68" i="4"/>
  <c r="AW58" i="4"/>
  <c r="AW67" i="4"/>
  <c r="AW63" i="4"/>
  <c r="AW55" i="4"/>
  <c r="AW56" i="4"/>
  <c r="AW66" i="4"/>
  <c r="AW53" i="4"/>
  <c r="AW71" i="4"/>
  <c r="AW70" i="4"/>
  <c r="BC61" i="4"/>
  <c r="BB61" i="4"/>
  <c r="BB55" i="4"/>
  <c r="BD68" i="4"/>
  <c r="BC68" i="4"/>
  <c r="BB68" i="4"/>
  <c r="BD66" i="4"/>
  <c r="BC66" i="4"/>
  <c r="BB66" i="4"/>
  <c r="BB53" i="4"/>
  <c r="BC65" i="4"/>
  <c r="BB65" i="4"/>
  <c r="BC64" i="4"/>
  <c r="BB64" i="4"/>
  <c r="BC56" i="4"/>
  <c r="BB56" i="4"/>
  <c r="BB83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BD16" i="4"/>
  <c r="BC16" i="4"/>
  <c r="BF53" i="4"/>
  <c r="BD71" i="4"/>
  <c r="BC71" i="4"/>
  <c r="BB71" i="4"/>
  <c r="BB120" i="4"/>
  <c r="BB123" i="4"/>
  <c r="BB133" i="4"/>
  <c r="BB124" i="4"/>
  <c r="BB128" i="4"/>
  <c r="BB127" i="4"/>
  <c r="BB131" i="4"/>
  <c r="BB126" i="4"/>
  <c r="BB119" i="4"/>
  <c r="BB118" i="4"/>
  <c r="BB132" i="4"/>
  <c r="BB122" i="4"/>
  <c r="BB121" i="4"/>
  <c r="BB125" i="4"/>
  <c r="BC62" i="4"/>
  <c r="BB62" i="4"/>
  <c r="BB58" i="4"/>
  <c r="BB54" i="4"/>
  <c r="BD121" i="4"/>
  <c r="AV129" i="4"/>
  <c r="BC128" i="4"/>
  <c r="BD134" i="4"/>
  <c r="BE136" i="4"/>
  <c r="BD129" i="4"/>
  <c r="BD126" i="4"/>
  <c r="BD137" i="4"/>
  <c r="AV123" i="4"/>
  <c r="BD119" i="4"/>
  <c r="BE126" i="4"/>
  <c r="BF125" i="4"/>
  <c r="AV133" i="4"/>
  <c r="BC121" i="4"/>
  <c r="BG128" i="4"/>
  <c r="BF127" i="4"/>
  <c r="BF119" i="4"/>
  <c r="AV137" i="4"/>
  <c r="BG136" i="4"/>
  <c r="BE121" i="4"/>
  <c r="BF136" i="4"/>
  <c r="AV120" i="4"/>
  <c r="AV135" i="4"/>
  <c r="BD120" i="4"/>
  <c r="BF120" i="4"/>
  <c r="BC137" i="4"/>
  <c r="BF124" i="4"/>
  <c r="BE123" i="4"/>
  <c r="BG131" i="4"/>
  <c r="BC123" i="4"/>
  <c r="BE119" i="4"/>
  <c r="BN117" i="4"/>
  <c r="BD131" i="4"/>
  <c r="BD136" i="4"/>
  <c r="BG134" i="4"/>
  <c r="BF130" i="4"/>
  <c r="BG125" i="4"/>
  <c r="BD122" i="4"/>
  <c r="BE137" i="4"/>
  <c r="BC118" i="4"/>
  <c r="BF135" i="4"/>
  <c r="AV119" i="4"/>
  <c r="BD130" i="4"/>
  <c r="AV118" i="4"/>
  <c r="BG126" i="4"/>
  <c r="BC133" i="4"/>
  <c r="BD124" i="4"/>
  <c r="BD128" i="4"/>
  <c r="BE120" i="4"/>
  <c r="BF132" i="4"/>
  <c r="BC120" i="4"/>
  <c r="BG132" i="4"/>
  <c r="BF122" i="4"/>
  <c r="BF128" i="4"/>
  <c r="BF126" i="4"/>
  <c r="AV131" i="4"/>
  <c r="BG133" i="4"/>
  <c r="BF121" i="4"/>
  <c r="BE129" i="4"/>
  <c r="BC129" i="4"/>
  <c r="BD133" i="4"/>
  <c r="BG130" i="4"/>
  <c r="BE127" i="4"/>
  <c r="AV122" i="4"/>
  <c r="BF129" i="4"/>
  <c r="BE118" i="4"/>
  <c r="BC136" i="4"/>
  <c r="AV134" i="4"/>
  <c r="BE135" i="4"/>
  <c r="AV127" i="4"/>
  <c r="BD123" i="4"/>
  <c r="BC130" i="4"/>
  <c r="BF133" i="4"/>
  <c r="BE122" i="4"/>
  <c r="BD118" i="4"/>
  <c r="BC124" i="4"/>
  <c r="BE128" i="4"/>
  <c r="BF131" i="4"/>
  <c r="BE133" i="4"/>
  <c r="BC132" i="4"/>
  <c r="BG121" i="4"/>
  <c r="BC125" i="4"/>
  <c r="BE125" i="4"/>
  <c r="BC135" i="4"/>
  <c r="BC131" i="4"/>
  <c r="BC122" i="4"/>
  <c r="BG120" i="4"/>
  <c r="BD127" i="4"/>
  <c r="BG127" i="4"/>
  <c r="BE132" i="4"/>
  <c r="BG129" i="4"/>
  <c r="BO117" i="4"/>
  <c r="AV125" i="4"/>
  <c r="BD132" i="4"/>
  <c r="AV130" i="4"/>
  <c r="AV128" i="4"/>
  <c r="BC126" i="4"/>
  <c r="AV124" i="4"/>
  <c r="BE130" i="4"/>
  <c r="BG124" i="4"/>
  <c r="BF118" i="4"/>
  <c r="BC119" i="4"/>
  <c r="AV121" i="4"/>
  <c r="BF123" i="4"/>
  <c r="BF137" i="4"/>
  <c r="AV136" i="4"/>
  <c r="BG137" i="4"/>
  <c r="BG123" i="4"/>
  <c r="BG118" i="4"/>
  <c r="BG135" i="4"/>
  <c r="BE124" i="4"/>
  <c r="BE131" i="4"/>
  <c r="AV126" i="4"/>
  <c r="BC127" i="4"/>
  <c r="BF134" i="4"/>
  <c r="BD135" i="4"/>
  <c r="BG122" i="4"/>
  <c r="BC134" i="4"/>
  <c r="BE134" i="4"/>
  <c r="AV132" i="4"/>
  <c r="BG119" i="4"/>
  <c r="BD125" i="4"/>
  <c r="BD67" i="4"/>
  <c r="BC67" i="4"/>
  <c r="BB67" i="4"/>
  <c r="BC60" i="4"/>
  <c r="BB60" i="4"/>
  <c r="BA123" i="4"/>
  <c r="BA118" i="4"/>
  <c r="BA122" i="4"/>
  <c r="BA119" i="4"/>
  <c r="BA121" i="4"/>
  <c r="BA127" i="4"/>
  <c r="BA120" i="4"/>
  <c r="BB57" i="4"/>
  <c r="BC63" i="4"/>
  <c r="BB63" i="4"/>
  <c r="BB59" i="4"/>
  <c r="BD70" i="4"/>
  <c r="BC70" i="4"/>
  <c r="BB70" i="4"/>
  <c r="BD69" i="4"/>
  <c r="BC69" i="4"/>
  <c r="BB69" i="4"/>
  <c r="AW15" i="4"/>
  <c r="AW13" i="4"/>
  <c r="AW37" i="4"/>
  <c r="AW11" i="4"/>
  <c r="AW40" i="4"/>
  <c r="AW49" i="4"/>
  <c r="AW32" i="4"/>
  <c r="BA55" i="4"/>
  <c r="BF68" i="4"/>
  <c r="BE67" i="4"/>
  <c r="BF67" i="4"/>
  <c r="BF61" i="4"/>
  <c r="BI56" i="4"/>
  <c r="BJ62" i="4"/>
  <c r="BH63" i="4"/>
  <c r="BF60" i="4"/>
  <c r="BJ69" i="4"/>
  <c r="BL71" i="4"/>
  <c r="BG53" i="4"/>
  <c r="AZ57" i="4"/>
  <c r="BE69" i="4"/>
  <c r="BK62" i="4"/>
  <c r="BH66" i="4"/>
  <c r="BA60" i="4"/>
  <c r="BI62" i="4"/>
  <c r="BE65" i="4"/>
  <c r="BG70" i="4"/>
  <c r="AZ66" i="4"/>
  <c r="BG54" i="4"/>
  <c r="AZ64" i="4"/>
  <c r="BH71" i="4"/>
  <c r="BG55" i="4"/>
  <c r="AW10" i="4"/>
  <c r="AW44" i="4"/>
  <c r="AW34" i="4"/>
  <c r="BK69" i="4"/>
  <c r="BF54" i="4"/>
  <c r="BH59" i="4"/>
  <c r="BJ52" i="4"/>
  <c r="BH53" i="4"/>
  <c r="AZ67" i="4"/>
  <c r="BA53" i="4"/>
  <c r="BF64" i="4"/>
  <c r="AZ56" i="4"/>
  <c r="BF70" i="4"/>
  <c r="BK61" i="4"/>
  <c r="BG66" i="4"/>
  <c r="BJ70" i="4"/>
  <c r="BJ60" i="4"/>
  <c r="BI66" i="4"/>
  <c r="BA59" i="4"/>
  <c r="AZ60" i="4"/>
  <c r="BI60" i="4"/>
  <c r="BF57" i="4"/>
  <c r="BA70" i="4"/>
  <c r="BE70" i="4"/>
  <c r="BG63" i="4"/>
  <c r="BE68" i="4"/>
  <c r="BA58" i="4"/>
  <c r="BF55" i="4"/>
  <c r="AW16" i="4"/>
  <c r="BD53" i="4"/>
  <c r="BC53" i="4"/>
  <c r="BD55" i="4"/>
  <c r="BC55" i="4"/>
  <c r="BD59" i="4"/>
  <c r="BC59" i="4"/>
  <c r="BD58" i="4"/>
  <c r="BC58" i="4"/>
  <c r="BD57" i="4"/>
  <c r="BC57" i="4"/>
  <c r="BD52" i="4"/>
  <c r="BC52" i="4"/>
  <c r="BD54" i="4"/>
  <c r="BC54" i="4"/>
  <c r="AW48" i="4"/>
  <c r="AW33" i="4"/>
  <c r="AZ62" i="4"/>
  <c r="BL55" i="4"/>
  <c r="BH60" i="4"/>
  <c r="BI67" i="4"/>
  <c r="BG65" i="4"/>
  <c r="BJ71" i="4"/>
  <c r="BG67" i="4"/>
  <c r="BJ56" i="4"/>
  <c r="BF66" i="4"/>
  <c r="BL59" i="4"/>
  <c r="BI55" i="4"/>
  <c r="BA66" i="4"/>
  <c r="BF59" i="4"/>
  <c r="BH52" i="4"/>
  <c r="BK55" i="4"/>
  <c r="BF63" i="4"/>
  <c r="BJ68" i="4"/>
  <c r="BL67" i="4"/>
  <c r="BL68" i="4"/>
  <c r="AZ53" i="4"/>
  <c r="BH70" i="4"/>
  <c r="BL66" i="4"/>
  <c r="AZ61" i="4"/>
  <c r="BE52" i="4"/>
  <c r="BI70" i="4"/>
  <c r="AW36" i="4"/>
  <c r="AW35" i="4"/>
  <c r="BH56" i="4"/>
  <c r="BL58" i="4"/>
  <c r="AZ59" i="4"/>
  <c r="BI54" i="4"/>
  <c r="BG59" i="4"/>
  <c r="BK60" i="4"/>
  <c r="BJ61" i="4"/>
  <c r="BH54" i="4"/>
  <c r="BL61" i="4"/>
  <c r="BE63" i="4"/>
  <c r="BF69" i="4"/>
  <c r="BA57" i="4"/>
  <c r="BK67" i="4"/>
  <c r="AZ68" i="4"/>
  <c r="BH69" i="4"/>
  <c r="BL65" i="4"/>
  <c r="BI53" i="4"/>
  <c r="AZ55" i="4"/>
  <c r="BA52" i="4"/>
  <c r="BI57" i="4"/>
  <c r="BL70" i="4"/>
  <c r="BG68" i="4"/>
  <c r="BI71" i="4"/>
  <c r="BE62" i="4"/>
  <c r="BF62" i="4"/>
  <c r="AW43" i="4"/>
  <c r="AW46" i="4"/>
  <c r="BL53" i="4"/>
  <c r="BL60" i="4"/>
  <c r="BA68" i="4"/>
  <c r="BH62" i="4"/>
  <c r="BK52" i="4"/>
  <c r="BA65" i="4"/>
  <c r="AZ58" i="4"/>
  <c r="BK70" i="4"/>
  <c r="BG62" i="4"/>
  <c r="BJ55" i="4"/>
  <c r="BE57" i="4"/>
  <c r="BI63" i="4"/>
  <c r="BA63" i="4"/>
  <c r="BL64" i="4"/>
  <c r="BF65" i="4"/>
  <c r="BK58" i="4"/>
  <c r="BK63" i="4"/>
  <c r="BE60" i="4"/>
  <c r="BK65" i="4"/>
  <c r="BE66" i="4"/>
  <c r="BF52" i="4"/>
  <c r="BG58" i="4"/>
  <c r="BL62" i="4"/>
  <c r="BK64" i="4"/>
  <c r="BA67" i="4"/>
  <c r="AT26" i="8"/>
  <c r="AT29" i="8"/>
  <c r="AW50" i="4"/>
  <c r="AW47" i="4"/>
  <c r="BJ66" i="4"/>
  <c r="BH57" i="4"/>
  <c r="BK68" i="4"/>
  <c r="BG69" i="4"/>
  <c r="AZ52" i="4"/>
  <c r="BA69" i="4"/>
  <c r="BF71" i="4"/>
  <c r="BL52" i="4"/>
  <c r="BL69" i="4"/>
  <c r="BI58" i="4"/>
  <c r="BF56" i="4"/>
  <c r="AZ65" i="4"/>
  <c r="BK66" i="4"/>
  <c r="BE55" i="4"/>
  <c r="BH67" i="4"/>
  <c r="BG57" i="4"/>
  <c r="BJ63" i="4"/>
  <c r="BH68" i="4"/>
  <c r="BL57" i="4"/>
  <c r="BA71" i="4"/>
  <c r="AZ63" i="4"/>
  <c r="BG71" i="4"/>
  <c r="AZ69" i="4"/>
  <c r="BL54" i="4"/>
  <c r="AW12" i="4"/>
  <c r="AT27" i="8"/>
  <c r="AT30" i="8"/>
  <c r="AW41" i="4"/>
  <c r="AW39" i="4"/>
  <c r="AW31" i="4"/>
  <c r="AW14" i="4"/>
  <c r="BE54" i="4"/>
  <c r="BJ53" i="4"/>
  <c r="BG52" i="4"/>
  <c r="BE71" i="4"/>
  <c r="BE53" i="4"/>
  <c r="BI61" i="4"/>
  <c r="BK71" i="4"/>
  <c r="BH64" i="4"/>
  <c r="AZ54" i="4"/>
  <c r="AZ71" i="4"/>
  <c r="BJ54" i="4"/>
  <c r="BE58" i="4"/>
  <c r="BG60" i="4"/>
  <c r="BG61" i="4"/>
  <c r="BJ58" i="4"/>
  <c r="BJ57" i="4"/>
  <c r="BI65" i="4"/>
  <c r="BK54" i="4"/>
  <c r="AZ70" i="4"/>
  <c r="BH65" i="4"/>
  <c r="BG64" i="4"/>
  <c r="BE64" i="4"/>
  <c r="BJ65" i="4"/>
  <c r="BA62" i="4"/>
  <c r="BA54" i="4"/>
  <c r="BD62" i="4"/>
  <c r="BD56" i="4"/>
  <c r="BD63" i="4"/>
  <c r="BD64" i="4"/>
  <c r="BD61" i="4"/>
  <c r="BD60" i="4"/>
  <c r="BD65" i="4"/>
  <c r="AT25" i="8"/>
  <c r="AT28" i="8"/>
  <c r="AW42" i="4"/>
  <c r="AW38" i="4"/>
  <c r="AW45" i="4"/>
  <c r="BA64" i="4"/>
  <c r="BK56" i="4"/>
  <c r="BL63" i="4"/>
  <c r="BJ67" i="4"/>
  <c r="BI69" i="4"/>
  <c r="BI64" i="4"/>
  <c r="BE61" i="4"/>
  <c r="BA56" i="4"/>
  <c r="BH55" i="4"/>
  <c r="BJ64" i="4"/>
  <c r="BI52" i="4"/>
  <c r="BG56" i="4"/>
  <c r="BK57" i="4"/>
  <c r="BH58" i="4"/>
  <c r="BJ59" i="4"/>
  <c r="BA61" i="4"/>
  <c r="BI68" i="4"/>
  <c r="BK59" i="4"/>
  <c r="BH61" i="4"/>
  <c r="BI59" i="4"/>
  <c r="BL56" i="4"/>
  <c r="BE59" i="4"/>
  <c r="BF58" i="4"/>
  <c r="BK53" i="4"/>
  <c r="BE56" i="4"/>
  <c r="BC88" i="4"/>
  <c r="BB88" i="4"/>
  <c r="BB89" i="4"/>
  <c r="BA89" i="4"/>
  <c r="BB84" i="4"/>
  <c r="BB87" i="4"/>
  <c r="BB86" i="4"/>
  <c r="BG76" i="4"/>
  <c r="BB85" i="4"/>
  <c r="BB91" i="4"/>
  <c r="BD81" i="4"/>
  <c r="BB79" i="4"/>
  <c r="BA79" i="4"/>
  <c r="BB80" i="4"/>
  <c r="BA80" i="4"/>
  <c r="BB76" i="4"/>
  <c r="BC90" i="4"/>
  <c r="BC21" i="4"/>
  <c r="BD25" i="4"/>
  <c r="BC25" i="4"/>
  <c r="BC87" i="4"/>
  <c r="AV79" i="4"/>
  <c r="BD76" i="4"/>
  <c r="BD79" i="4"/>
  <c r="BC84" i="4"/>
  <c r="BA85" i="4"/>
  <c r="BA76" i="4"/>
  <c r="BE78" i="4"/>
  <c r="BE89" i="4"/>
  <c r="BB78" i="4"/>
  <c r="BC89" i="4"/>
  <c r="BF94" i="4"/>
  <c r="BA78" i="4"/>
  <c r="BB77" i="4"/>
  <c r="BA77" i="4"/>
  <c r="BC83" i="4"/>
  <c r="BC91" i="4"/>
  <c r="BG95" i="4"/>
  <c r="BB82" i="4"/>
  <c r="AV76" i="4"/>
  <c r="AV77" i="4"/>
  <c r="BG94" i="4"/>
  <c r="BC82" i="4"/>
  <c r="BD80" i="4"/>
  <c r="BD93" i="4"/>
  <c r="AV90" i="4"/>
  <c r="BF77" i="4"/>
  <c r="BC93" i="4"/>
  <c r="BN75" i="4"/>
  <c r="BF78" i="4"/>
  <c r="BE85" i="4"/>
  <c r="BF90" i="4"/>
  <c r="BE81" i="4"/>
  <c r="BG77" i="4"/>
  <c r="AV82" i="4"/>
  <c r="AV85" i="4"/>
  <c r="BD88" i="4"/>
  <c r="BE76" i="4"/>
  <c r="BC86" i="4"/>
  <c r="BG79" i="4"/>
  <c r="BF82" i="4"/>
  <c r="BD89" i="4"/>
  <c r="BF84" i="4"/>
  <c r="BD83" i="4"/>
  <c r="BG78" i="4"/>
  <c r="BE92" i="4"/>
  <c r="BD85" i="4"/>
  <c r="BE95" i="4"/>
  <c r="BF92" i="4"/>
  <c r="BF80" i="4"/>
  <c r="BG90" i="4"/>
  <c r="AV92" i="4"/>
  <c r="BC23" i="4"/>
  <c r="BF85" i="4"/>
  <c r="BG84" i="4"/>
  <c r="BC80" i="4"/>
  <c r="BE82" i="4"/>
  <c r="BC78" i="4"/>
  <c r="BG92" i="4"/>
  <c r="BD82" i="4"/>
  <c r="BD94" i="4"/>
  <c r="BF76" i="4"/>
  <c r="AV84" i="4"/>
  <c r="BG87" i="4"/>
  <c r="BC94" i="4"/>
  <c r="BG83" i="4"/>
  <c r="BE90" i="4"/>
  <c r="BF89" i="4"/>
  <c r="BF81" i="4"/>
  <c r="BG89" i="4"/>
  <c r="BG82" i="4"/>
  <c r="BE93" i="4"/>
  <c r="BD86" i="4"/>
  <c r="BG91" i="4"/>
  <c r="BD92" i="4"/>
  <c r="BE86" i="4"/>
  <c r="AV93" i="4"/>
  <c r="BC85" i="4"/>
  <c r="BC79" i="4"/>
  <c r="BG85" i="4"/>
  <c r="AV83" i="4"/>
  <c r="BD95" i="4"/>
  <c r="BE77" i="4"/>
  <c r="AV94" i="4"/>
  <c r="BO75" i="4"/>
  <c r="BD91" i="4"/>
  <c r="BE91" i="4"/>
  <c r="BE84" i="4"/>
  <c r="AV89" i="4"/>
  <c r="BF95" i="4"/>
  <c r="BF93" i="4"/>
  <c r="BF91" i="4"/>
  <c r="BC77" i="4"/>
  <c r="BC76" i="4"/>
  <c r="BC81" i="4"/>
  <c r="AV87" i="4"/>
  <c r="BD90" i="4"/>
  <c r="BC92" i="4"/>
  <c r="BD78" i="4"/>
  <c r="BG86" i="4"/>
  <c r="BD87" i="4"/>
  <c r="BD84" i="4"/>
  <c r="BE83" i="4"/>
  <c r="AV86" i="4"/>
  <c r="AV95" i="4"/>
  <c r="BF87" i="4"/>
  <c r="AV80" i="4"/>
  <c r="BG93" i="4"/>
  <c r="BG81" i="4"/>
  <c r="AV81" i="4"/>
  <c r="BG80" i="4"/>
  <c r="BE87" i="4"/>
  <c r="AV78" i="4"/>
  <c r="BE88" i="4"/>
  <c r="BG88" i="4"/>
  <c r="BF79" i="4"/>
  <c r="BF83" i="4"/>
  <c r="AV91" i="4"/>
  <c r="BD77" i="4"/>
  <c r="BE80" i="4"/>
  <c r="AV88" i="4"/>
  <c r="BF86" i="4"/>
  <c r="BE94" i="4"/>
  <c r="BF88" i="4"/>
  <c r="BE79" i="4"/>
  <c r="BC95" i="4"/>
  <c r="BD29" i="4"/>
  <c r="BC29" i="4"/>
  <c r="BD12" i="4"/>
  <c r="BC12" i="4"/>
  <c r="BD11" i="4"/>
  <c r="BC11" i="4"/>
  <c r="BD17" i="4"/>
  <c r="BC17" i="4"/>
  <c r="BC24" i="4"/>
  <c r="BD26" i="4"/>
  <c r="BC26" i="4"/>
  <c r="BC18" i="4"/>
  <c r="BD13" i="4"/>
  <c r="BC13" i="4"/>
  <c r="BC19" i="4"/>
  <c r="BD22" i="4"/>
  <c r="BC22" i="4"/>
  <c r="BC27" i="4"/>
  <c r="BD10" i="4"/>
  <c r="BC10" i="4"/>
  <c r="BD20" i="4"/>
  <c r="BC20" i="4"/>
  <c r="BD15" i="4"/>
  <c r="BC15" i="4"/>
  <c r="BC14" i="4"/>
  <c r="BD28" i="4"/>
  <c r="BC28" i="4"/>
  <c r="BB106" i="4"/>
  <c r="BA106" i="4"/>
  <c r="BB98" i="4"/>
  <c r="BA98" i="4"/>
  <c r="BB101" i="4"/>
  <c r="BA101" i="4"/>
  <c r="BB103" i="4"/>
  <c r="BA103" i="4"/>
  <c r="BB99" i="4"/>
  <c r="BA99" i="4"/>
  <c r="BB97" i="4"/>
  <c r="BA97" i="4"/>
  <c r="BB100" i="4"/>
  <c r="BA100" i="4"/>
  <c r="BG41" i="4"/>
  <c r="AZ31" i="4"/>
  <c r="AZ38" i="4"/>
  <c r="BL44" i="4"/>
  <c r="BC41" i="4"/>
  <c r="BB41" i="4"/>
  <c r="BD45" i="4"/>
  <c r="BC45" i="4"/>
  <c r="BB45" i="4"/>
  <c r="BB32" i="4"/>
  <c r="BB33" i="4"/>
  <c r="BC46" i="4"/>
  <c r="BB46" i="4"/>
  <c r="BA40" i="4"/>
  <c r="BI42" i="4"/>
  <c r="BC42" i="4"/>
  <c r="BB42" i="4"/>
  <c r="BI33" i="4"/>
  <c r="AZ46" i="4"/>
  <c r="BI35" i="4"/>
  <c r="BG44" i="4"/>
  <c r="BL38" i="4"/>
  <c r="BF48" i="4"/>
  <c r="BK36" i="4"/>
  <c r="BL35" i="4"/>
  <c r="BG32" i="4"/>
  <c r="BJ37" i="4"/>
  <c r="AZ44" i="4"/>
  <c r="BH38" i="4"/>
  <c r="BE38" i="4"/>
  <c r="BL42" i="4"/>
  <c r="BE42" i="4"/>
  <c r="BA34" i="4"/>
  <c r="BI37" i="4"/>
  <c r="BE34" i="4"/>
  <c r="BJ38" i="4"/>
  <c r="BE50" i="4"/>
  <c r="BG45" i="4"/>
  <c r="BJ35" i="4"/>
  <c r="BJ45" i="4"/>
  <c r="BG38" i="4"/>
  <c r="BB34" i="4"/>
  <c r="BD48" i="4"/>
  <c r="BC48" i="4"/>
  <c r="BB48" i="4"/>
  <c r="BG37" i="4"/>
  <c r="BC40" i="4"/>
  <c r="BB40" i="4"/>
  <c r="AZ34" i="4"/>
  <c r="BA44" i="4"/>
  <c r="BA50" i="4"/>
  <c r="AZ42" i="4"/>
  <c r="BI41" i="4"/>
  <c r="BK40" i="4"/>
  <c r="BL34" i="4"/>
  <c r="AZ33" i="4"/>
  <c r="BF45" i="4"/>
  <c r="BJ48" i="4"/>
  <c r="BL46" i="4"/>
  <c r="BK32" i="4"/>
  <c r="BH48" i="4"/>
  <c r="BI40" i="4"/>
  <c r="BF42" i="4"/>
  <c r="BG47" i="4"/>
  <c r="BG46" i="4"/>
  <c r="BI44" i="4"/>
  <c r="BA36" i="4"/>
  <c r="BH32" i="4"/>
  <c r="BK37" i="4"/>
  <c r="BH47" i="4"/>
  <c r="AZ43" i="4"/>
  <c r="BL47" i="4"/>
  <c r="BD47" i="4"/>
  <c r="BC47" i="4"/>
  <c r="BB47" i="4"/>
  <c r="BH39" i="4"/>
  <c r="BA41" i="4"/>
  <c r="AZ37" i="4"/>
  <c r="BF49" i="4"/>
  <c r="BI46" i="4"/>
  <c r="BK47" i="4"/>
  <c r="BF35" i="4"/>
  <c r="BL50" i="4"/>
  <c r="BJ31" i="4"/>
  <c r="BG48" i="4"/>
  <c r="BJ41" i="4"/>
  <c r="BL41" i="4"/>
  <c r="BE35" i="4"/>
  <c r="BE46" i="4"/>
  <c r="BA43" i="4"/>
  <c r="BF47" i="4"/>
  <c r="BA32" i="4"/>
  <c r="BG43" i="4"/>
  <c r="BL43" i="4"/>
  <c r="BF36" i="4"/>
  <c r="BJ44" i="4"/>
  <c r="BK31" i="4"/>
  <c r="BI39" i="4"/>
  <c r="AZ45" i="4"/>
  <c r="BJ40" i="4"/>
  <c r="BC39" i="4"/>
  <c r="BB39" i="4"/>
  <c r="BD49" i="4"/>
  <c r="BC49" i="4"/>
  <c r="BB49" i="4"/>
  <c r="BI34" i="4"/>
  <c r="BK45" i="4"/>
  <c r="BI43" i="4"/>
  <c r="BA47" i="4"/>
  <c r="BG42" i="4"/>
  <c r="AZ47" i="4"/>
  <c r="AZ48" i="4"/>
  <c r="BH35" i="4"/>
  <c r="BE41" i="4"/>
  <c r="BH41" i="4"/>
  <c r="BK33" i="4"/>
  <c r="BG40" i="4"/>
  <c r="BA37" i="4"/>
  <c r="BA49" i="4"/>
  <c r="BG33" i="4"/>
  <c r="BA35" i="4"/>
  <c r="BG34" i="4"/>
  <c r="BH45" i="4"/>
  <c r="BJ39" i="4"/>
  <c r="BJ43" i="4"/>
  <c r="BH31" i="4"/>
  <c r="BH36" i="4"/>
  <c r="BD50" i="4"/>
  <c r="BC50" i="4"/>
  <c r="BB50" i="4"/>
  <c r="BB38" i="4"/>
  <c r="BF50" i="4"/>
  <c r="BC36" i="4"/>
  <c r="BB36" i="4"/>
  <c r="BK41" i="4"/>
  <c r="BF43" i="4"/>
  <c r="BE37" i="4"/>
  <c r="BH43" i="4"/>
  <c r="BK49" i="4"/>
  <c r="BH50" i="4"/>
  <c r="BL45" i="4"/>
  <c r="BE47" i="4"/>
  <c r="BK44" i="4"/>
  <c r="BJ46" i="4"/>
  <c r="BI47" i="4"/>
  <c r="BE31" i="4"/>
  <c r="BL49" i="4"/>
  <c r="BF32" i="4"/>
  <c r="BF39" i="4"/>
  <c r="BE44" i="4"/>
  <c r="BJ50" i="4"/>
  <c r="BG35" i="4"/>
  <c r="BE33" i="4"/>
  <c r="BK46" i="4"/>
  <c r="BG39" i="4"/>
  <c r="BI48" i="4"/>
  <c r="BE45" i="4"/>
  <c r="BJ49" i="4"/>
  <c r="BA31" i="4"/>
  <c r="BJ47" i="4"/>
  <c r="AZ39" i="4"/>
  <c r="AZ49" i="4"/>
  <c r="BH40" i="4"/>
  <c r="BA45" i="4"/>
  <c r="BK39" i="4"/>
  <c r="BI31" i="4"/>
  <c r="BH49" i="4"/>
  <c r="AZ50" i="4"/>
  <c r="BE32" i="4"/>
  <c r="BF31" i="4"/>
  <c r="BH42" i="4"/>
  <c r="AZ40" i="4"/>
  <c r="BL37" i="4"/>
  <c r="BI38" i="4"/>
  <c r="BL31" i="4"/>
  <c r="BJ32" i="4"/>
  <c r="AZ32" i="4"/>
  <c r="BH33" i="4"/>
  <c r="BK34" i="4"/>
  <c r="BE49" i="4"/>
  <c r="BF37" i="4"/>
  <c r="BF41" i="4"/>
  <c r="BA42" i="4"/>
  <c r="BB31" i="4"/>
  <c r="BL40" i="4"/>
  <c r="BB37" i="4"/>
  <c r="BD43" i="4"/>
  <c r="BC43" i="4"/>
  <c r="BB43" i="4"/>
  <c r="BJ34" i="4"/>
  <c r="BF34" i="4"/>
  <c r="BI50" i="4"/>
  <c r="BF38" i="4"/>
  <c r="BH37" i="4"/>
  <c r="BA38" i="4"/>
  <c r="BG31" i="4"/>
  <c r="BH44" i="4"/>
  <c r="BE43" i="4"/>
  <c r="BF33" i="4"/>
  <c r="BE40" i="4"/>
  <c r="BL32" i="4"/>
  <c r="BI36" i="4"/>
  <c r="BL36" i="4"/>
  <c r="AZ36" i="4"/>
  <c r="BG50" i="4"/>
  <c r="BL33" i="4"/>
  <c r="BK43" i="4"/>
  <c r="BJ36" i="4"/>
  <c r="BA33" i="4"/>
  <c r="BG49" i="4"/>
  <c r="BJ42" i="4"/>
  <c r="BK42" i="4"/>
  <c r="AZ35" i="4"/>
  <c r="BB35" i="4"/>
  <c r="BL39" i="4"/>
  <c r="BF46" i="4"/>
  <c r="BC44" i="4"/>
  <c r="BB44" i="4"/>
  <c r="BA39" i="4"/>
  <c r="BA48" i="4"/>
  <c r="BK38" i="4"/>
  <c r="BJ33" i="4"/>
  <c r="BK48" i="4"/>
  <c r="BK50" i="4"/>
  <c r="BF40" i="4"/>
  <c r="BH34" i="4"/>
  <c r="BE48" i="4"/>
  <c r="BI45" i="4"/>
  <c r="BI49" i="4"/>
  <c r="BK35" i="4"/>
  <c r="BL48" i="4"/>
  <c r="BG36" i="4"/>
  <c r="BE36" i="4"/>
  <c r="BA46" i="4"/>
  <c r="BH46" i="4"/>
  <c r="BF44" i="4"/>
  <c r="AZ41" i="4"/>
  <c r="BE39" i="4"/>
  <c r="BI32" i="4"/>
  <c r="BD23" i="4"/>
  <c r="BD21" i="4"/>
  <c r="BD19" i="4"/>
  <c r="BD18" i="4"/>
  <c r="BD24" i="4"/>
  <c r="BD14" i="4"/>
  <c r="BD27" i="4"/>
  <c r="BF26" i="4"/>
  <c r="BE25" i="4"/>
  <c r="BK12" i="4"/>
  <c r="BB16" i="4"/>
  <c r="BH15" i="4"/>
  <c r="BL26" i="4"/>
  <c r="BF20" i="4"/>
  <c r="BH27" i="4"/>
  <c r="BE18" i="4"/>
  <c r="BJ10" i="4"/>
  <c r="BE10" i="4"/>
  <c r="BJ26" i="4"/>
  <c r="BE15" i="4"/>
  <c r="BA10" i="4"/>
  <c r="BI22" i="4"/>
  <c r="BE23" i="4"/>
  <c r="AZ18" i="4"/>
  <c r="BE19" i="4"/>
  <c r="BJ22" i="4"/>
  <c r="BG23" i="4"/>
  <c r="BG18" i="4"/>
  <c r="BL27" i="4"/>
  <c r="BH10" i="4"/>
  <c r="BA20" i="4"/>
  <c r="BL21" i="4"/>
  <c r="BA29" i="4"/>
  <c r="BJ25" i="4"/>
  <c r="BB29" i="4"/>
  <c r="BH17" i="4"/>
  <c r="BE22" i="4"/>
  <c r="BB26" i="4"/>
  <c r="BB28" i="4"/>
  <c r="BK17" i="4"/>
  <c r="BH28" i="4"/>
  <c r="BK18" i="4"/>
  <c r="BE26" i="4"/>
  <c r="BA17" i="4"/>
  <c r="AZ17" i="4"/>
  <c r="BK10" i="4"/>
  <c r="BG15" i="4"/>
  <c r="BL22" i="4"/>
  <c r="BL13" i="4"/>
  <c r="BK27" i="4"/>
  <c r="BA27" i="4"/>
  <c r="BF29" i="4"/>
  <c r="BE21" i="4"/>
  <c r="BF17" i="4"/>
  <c r="BJ29" i="4"/>
  <c r="BE24" i="4"/>
  <c r="BL11" i="4"/>
  <c r="AZ24" i="4"/>
  <c r="AZ29" i="4"/>
  <c r="BI11" i="4"/>
  <c r="BF23" i="4"/>
  <c r="BF16" i="4"/>
  <c r="BB12" i="4"/>
  <c r="BK14" i="4"/>
  <c r="BA19" i="4"/>
  <c r="BB18" i="4"/>
  <c r="BG21" i="4"/>
  <c r="BJ24" i="4"/>
  <c r="BL20" i="4"/>
  <c r="BG14" i="4"/>
  <c r="BA22" i="4"/>
  <c r="BF27" i="4"/>
  <c r="BE16" i="4"/>
  <c r="BI27" i="4"/>
  <c r="BK19" i="4"/>
  <c r="AZ14" i="4"/>
  <c r="BF21" i="4"/>
  <c r="BH13" i="4"/>
  <c r="BI25" i="4"/>
  <c r="BJ11" i="4"/>
  <c r="AZ19" i="4"/>
  <c r="BH14" i="4"/>
  <c r="BF24" i="4"/>
  <c r="BE28" i="4"/>
  <c r="BF13" i="4"/>
  <c r="AZ21" i="4"/>
  <c r="BA11" i="4"/>
  <c r="BG26" i="4"/>
  <c r="BA25" i="4"/>
  <c r="BI29" i="4"/>
  <c r="BB20" i="4"/>
  <c r="BB11" i="4"/>
  <c r="BB22" i="4"/>
  <c r="BB15" i="4"/>
  <c r="BI23" i="4"/>
  <c r="BK20" i="4"/>
  <c r="BI19" i="4"/>
  <c r="BJ20" i="4"/>
  <c r="BK21" i="4"/>
  <c r="BA13" i="4"/>
  <c r="BL14" i="4"/>
  <c r="BK16" i="4"/>
  <c r="BK15" i="4"/>
  <c r="BA26" i="4"/>
  <c r="BG10" i="4"/>
  <c r="BA23" i="4"/>
  <c r="BK23" i="4"/>
  <c r="BK28" i="4"/>
  <c r="BK13" i="4"/>
  <c r="BL28" i="4"/>
  <c r="BJ19" i="4"/>
  <c r="BK29" i="4"/>
  <c r="BH21" i="4"/>
  <c r="BI18" i="4"/>
  <c r="BF18" i="4"/>
  <c r="BH19" i="4"/>
  <c r="BA14" i="4"/>
  <c r="BK11" i="4"/>
  <c r="BG17" i="4"/>
  <c r="BB25" i="4"/>
  <c r="BB23" i="4"/>
  <c r="BB10" i="4"/>
  <c r="AZ12" i="4"/>
  <c r="BI13" i="4"/>
  <c r="BE13" i="4"/>
  <c r="BL12" i="4"/>
  <c r="BI17" i="4"/>
  <c r="BG27" i="4"/>
  <c r="BK22" i="4"/>
  <c r="AZ28" i="4"/>
  <c r="AZ10" i="4"/>
  <c r="BA24" i="4"/>
  <c r="BG13" i="4"/>
  <c r="AZ16" i="4"/>
  <c r="BJ16" i="4"/>
  <c r="BF14" i="4"/>
  <c r="BJ12" i="4"/>
  <c r="AZ22" i="4"/>
  <c r="BK26" i="4"/>
  <c r="BE14" i="4"/>
  <c r="BL16" i="4"/>
  <c r="BF10" i="4"/>
  <c r="BL24" i="4"/>
  <c r="BK24" i="4"/>
  <c r="AZ23" i="4"/>
  <c r="BI28" i="4"/>
  <c r="BB21" i="4"/>
  <c r="BB13" i="4"/>
  <c r="BB19" i="4"/>
  <c r="BE11" i="4"/>
  <c r="BA12" i="4"/>
  <c r="BH26" i="4"/>
  <c r="BG24" i="4"/>
  <c r="BJ27" i="4"/>
  <c r="BG20" i="4"/>
  <c r="BI12" i="4"/>
  <c r="BF22" i="4"/>
  <c r="BI26" i="4"/>
  <c r="BL29" i="4"/>
  <c r="BJ18" i="4"/>
  <c r="BJ23" i="4"/>
  <c r="AZ13" i="4"/>
  <c r="BI20" i="4"/>
  <c r="BI14" i="4"/>
  <c r="BL17" i="4"/>
  <c r="AZ27" i="4"/>
  <c r="BH22" i="4"/>
  <c r="BJ17" i="4"/>
  <c r="BI10" i="4"/>
  <c r="BJ13" i="4"/>
  <c r="BJ21" i="4"/>
  <c r="BG29" i="4"/>
  <c r="BJ28" i="4"/>
  <c r="BB17" i="4"/>
  <c r="AZ26" i="4"/>
  <c r="BB24" i="4"/>
  <c r="BE29" i="4"/>
  <c r="BE12" i="4"/>
  <c r="BH25" i="4"/>
  <c r="BG11" i="4"/>
  <c r="BG25" i="4"/>
  <c r="BH12" i="4"/>
  <c r="BL19" i="4"/>
  <c r="AZ20" i="4"/>
  <c r="BH11" i="4"/>
  <c r="BA18" i="4"/>
  <c r="BH18" i="4"/>
  <c r="BL15" i="4"/>
  <c r="BL10" i="4"/>
  <c r="BI16" i="4"/>
  <c r="BL18" i="4"/>
  <c r="BH20" i="4"/>
  <c r="BG28" i="4"/>
  <c r="BH24" i="4"/>
  <c r="BI24" i="4"/>
  <c r="BE27" i="4"/>
  <c r="BK25" i="4"/>
  <c r="BJ14" i="4"/>
  <c r="BF11" i="4"/>
  <c r="BF15" i="4"/>
  <c r="BB27" i="4"/>
  <c r="BA21" i="4"/>
  <c r="BG16" i="4"/>
  <c r="BB14" i="4"/>
  <c r="BG19" i="4"/>
  <c r="BH16" i="4"/>
  <c r="BF12" i="4"/>
  <c r="AZ25" i="4"/>
  <c r="BF25" i="4"/>
  <c r="BJ15" i="4"/>
  <c r="BI21" i="4"/>
  <c r="AZ15" i="4"/>
  <c r="BL25" i="4"/>
  <c r="BE20" i="4"/>
  <c r="BI15" i="4"/>
  <c r="BG12" i="4"/>
  <c r="BA15" i="4"/>
  <c r="BF19" i="4"/>
  <c r="BF28" i="4"/>
  <c r="BE17" i="4"/>
  <c r="BH23" i="4"/>
  <c r="BA16" i="4"/>
  <c r="BL23" i="4"/>
  <c r="AZ11" i="4"/>
  <c r="BA28" i="4"/>
  <c r="BH29" i="4"/>
  <c r="BG22" i="4"/>
  <c r="BD37" i="4"/>
  <c r="BC37" i="4"/>
  <c r="BD38" i="4"/>
  <c r="BC38" i="4"/>
  <c r="BD31" i="4"/>
  <c r="BC31" i="4"/>
  <c r="BD32" i="4"/>
  <c r="BC32" i="4"/>
  <c r="BD34" i="4"/>
  <c r="BC34" i="4"/>
  <c r="BD33" i="4"/>
  <c r="BC33" i="4"/>
  <c r="BD35" i="4"/>
  <c r="BC35" i="4"/>
  <c r="BD46" i="4"/>
  <c r="BD44" i="4"/>
  <c r="BD39" i="4"/>
  <c r="BD40" i="4"/>
  <c r="BD42" i="4"/>
  <c r="BD41" i="4"/>
  <c r="BD36" i="4"/>
  <c r="BF110" i="4"/>
  <c r="BB109" i="4"/>
  <c r="BE116" i="4"/>
  <c r="BG105" i="4"/>
  <c r="BG115" i="4"/>
  <c r="AV109" i="4"/>
  <c r="BF104" i="4"/>
  <c r="BC113" i="4"/>
  <c r="BC114" i="4"/>
  <c r="AV105" i="4"/>
  <c r="BC101" i="4"/>
  <c r="AV98" i="4"/>
  <c r="BD107" i="4"/>
  <c r="BE105" i="4"/>
  <c r="BD114" i="4"/>
  <c r="BE103" i="4"/>
  <c r="BC111" i="4"/>
  <c r="BG114" i="4"/>
  <c r="BD115" i="4"/>
  <c r="BD102" i="4"/>
  <c r="BE115" i="4"/>
  <c r="AV104" i="4"/>
  <c r="BE114" i="4"/>
  <c r="BD109" i="4"/>
  <c r="BC98" i="4"/>
  <c r="BC116" i="4"/>
  <c r="BF111" i="4"/>
  <c r="BE108" i="4"/>
  <c r="BF99" i="4"/>
  <c r="BD100" i="4"/>
  <c r="AV106" i="4"/>
  <c r="BE104" i="4"/>
  <c r="BE102" i="4"/>
  <c r="BD98" i="4"/>
  <c r="BF109" i="4"/>
  <c r="BC110" i="4"/>
  <c r="BD104" i="4"/>
  <c r="BC103" i="4"/>
  <c r="BF113" i="4"/>
  <c r="BF103" i="4"/>
  <c r="BG101" i="4"/>
  <c r="BF102" i="4"/>
  <c r="BE109" i="4"/>
  <c r="BD105" i="4"/>
  <c r="BF107" i="4"/>
  <c r="BC107" i="4"/>
  <c r="BG104" i="4"/>
  <c r="BE97" i="4"/>
  <c r="AV111" i="4"/>
  <c r="BF105" i="4"/>
  <c r="BC108" i="4"/>
  <c r="BE113" i="4"/>
  <c r="BC109" i="4"/>
  <c r="BD110" i="4"/>
  <c r="BD111" i="4"/>
  <c r="BG112" i="4"/>
  <c r="BD113" i="4"/>
  <c r="BD108" i="4"/>
  <c r="AV116" i="4"/>
  <c r="AV103" i="4"/>
  <c r="BC100" i="4"/>
  <c r="BG108" i="4"/>
  <c r="BD112" i="4"/>
  <c r="BE106" i="4"/>
  <c r="BF100" i="4"/>
  <c r="BE112" i="4"/>
  <c r="BC106" i="4"/>
  <c r="BC97" i="4"/>
  <c r="BC112" i="4"/>
  <c r="BF108" i="4"/>
  <c r="AV115" i="4"/>
  <c r="BE101" i="4"/>
  <c r="BD99" i="4"/>
  <c r="BB115" i="4"/>
  <c r="BG99" i="4"/>
  <c r="BG103" i="4"/>
  <c r="BF112" i="4"/>
  <c r="AV102" i="4"/>
  <c r="BO96" i="4"/>
  <c r="AV107" i="4"/>
  <c r="BG97" i="4"/>
  <c r="BF106" i="4"/>
  <c r="BF116" i="4"/>
  <c r="BC102" i="4"/>
  <c r="BG110" i="4"/>
  <c r="BC104" i="4"/>
  <c r="BG116" i="4"/>
  <c r="BB104" i="4"/>
  <c r="AV113" i="4"/>
  <c r="BG98" i="4"/>
  <c r="BE111" i="4"/>
  <c r="AV114" i="4"/>
  <c r="BF97" i="4"/>
  <c r="BG113" i="4"/>
  <c r="BD103" i="4"/>
  <c r="BN96" i="4"/>
  <c r="AV101" i="4"/>
  <c r="BE107" i="4"/>
  <c r="BD97" i="4"/>
  <c r="BD116" i="4"/>
  <c r="AV99" i="4"/>
  <c r="AV97" i="4"/>
  <c r="BD101" i="4"/>
  <c r="BG107" i="4"/>
  <c r="BG111" i="4"/>
  <c r="BE110" i="4"/>
  <c r="BB102" i="4"/>
  <c r="BB107" i="4"/>
  <c r="AV108" i="4"/>
  <c r="BF101" i="4"/>
  <c r="BF114" i="4"/>
  <c r="BC99" i="4"/>
  <c r="BE98" i="4"/>
  <c r="BC115" i="4"/>
  <c r="BG100" i="4"/>
  <c r="BF115" i="4"/>
  <c r="BG106" i="4"/>
  <c r="BE100" i="4"/>
  <c r="AV110" i="4"/>
  <c r="BG109" i="4"/>
  <c r="AV112" i="4"/>
  <c r="BG102" i="4"/>
  <c r="BD106" i="4"/>
  <c r="AV100" i="4"/>
  <c r="BC105" i="4"/>
  <c r="BE99" i="4"/>
  <c r="BF98" i="4"/>
  <c r="BB105" i="4"/>
  <c r="BB114" i="4"/>
  <c r="CG118" i="4"/>
  <c r="CG123" i="4"/>
  <c r="CG130" i="4"/>
  <c r="CG127" i="4"/>
  <c r="CG76" i="4"/>
  <c r="CG132" i="4"/>
  <c r="CG122" i="4"/>
  <c r="CG131" i="4"/>
  <c r="DE17" i="4"/>
  <c r="DD17" i="4"/>
  <c r="CG124" i="4"/>
  <c r="CG128" i="4"/>
  <c r="DE13" i="4"/>
  <c r="DD13" i="4"/>
  <c r="DC13" i="4"/>
  <c r="DB13" i="4"/>
  <c r="DA13" i="4"/>
  <c r="CZ13" i="4"/>
  <c r="CG129" i="4"/>
  <c r="CG134" i="4"/>
  <c r="BQ118" i="4"/>
  <c r="BP118" i="4"/>
  <c r="CG137" i="4"/>
  <c r="CG135" i="4"/>
  <c r="CG136" i="4"/>
  <c r="CG120" i="4"/>
  <c r="CG126" i="4"/>
  <c r="CG125" i="4"/>
  <c r="CG133" i="4"/>
  <c r="CG121" i="4"/>
  <c r="CG97" i="4"/>
  <c r="CG80" i="4"/>
  <c r="CG79" i="4"/>
  <c r="CG78" i="4"/>
  <c r="CG81" i="4"/>
  <c r="CG82" i="4"/>
  <c r="CG83" i="4"/>
  <c r="CG93" i="4"/>
  <c r="CG86" i="4"/>
  <c r="CG95" i="4"/>
  <c r="CG84" i="4"/>
  <c r="CG85" i="4"/>
  <c r="CG87" i="4"/>
  <c r="CG89" i="4"/>
  <c r="CG88" i="4"/>
  <c r="CG91" i="4"/>
  <c r="BQ76" i="4"/>
  <c r="BP76" i="4"/>
  <c r="CG90" i="4"/>
  <c r="CG94" i="4"/>
  <c r="CG92" i="4"/>
  <c r="DE10" i="4"/>
  <c r="DD10" i="4"/>
  <c r="DC10" i="4"/>
  <c r="DB10" i="4"/>
  <c r="DA10" i="4"/>
  <c r="CZ10" i="4"/>
  <c r="CY10" i="4"/>
  <c r="DC17" i="4"/>
  <c r="DB17" i="4"/>
  <c r="DA17" i="4"/>
  <c r="CZ17" i="4"/>
  <c r="DE23" i="4"/>
  <c r="DD23" i="4"/>
  <c r="DC23" i="4"/>
  <c r="DB23" i="4"/>
  <c r="DA23" i="4"/>
  <c r="DE33" i="4"/>
  <c r="DD33" i="4"/>
  <c r="DC33" i="4"/>
  <c r="DB33" i="4"/>
  <c r="DA33" i="4"/>
  <c r="DE21" i="4"/>
  <c r="DD21" i="4"/>
  <c r="DC21" i="4"/>
  <c r="DB21" i="4"/>
  <c r="DA21" i="4"/>
  <c r="DE24" i="4"/>
  <c r="DD24" i="4"/>
  <c r="DC24" i="4"/>
  <c r="DB24" i="4"/>
  <c r="DA24" i="4"/>
  <c r="DE31" i="4"/>
  <c r="DD31" i="4"/>
  <c r="DC31" i="4"/>
  <c r="DB31" i="4"/>
  <c r="DA31" i="4"/>
  <c r="DE29" i="4"/>
  <c r="DD29" i="4"/>
  <c r="DC29" i="4"/>
  <c r="DB29" i="4"/>
  <c r="DA29" i="4"/>
  <c r="DE28" i="4"/>
  <c r="DD28" i="4"/>
  <c r="DC28" i="4"/>
  <c r="DB28" i="4"/>
  <c r="DA28" i="4"/>
  <c r="DE27" i="4"/>
  <c r="DD27" i="4"/>
  <c r="DC27" i="4"/>
  <c r="DB27" i="4"/>
  <c r="DA27" i="4"/>
  <c r="DE15" i="4"/>
  <c r="DD15" i="4"/>
  <c r="DC15" i="4"/>
  <c r="DB15" i="4"/>
  <c r="DA15" i="4"/>
  <c r="DE16" i="4"/>
  <c r="DD16" i="4"/>
  <c r="DC16" i="4"/>
  <c r="DB16" i="4"/>
  <c r="DA16" i="4"/>
  <c r="DE67" i="4"/>
  <c r="DD67" i="4"/>
  <c r="DC67" i="4"/>
  <c r="DB67" i="4"/>
  <c r="DA67" i="4"/>
  <c r="DE20" i="4"/>
  <c r="DD20" i="4"/>
  <c r="DC20" i="4"/>
  <c r="DB20" i="4"/>
  <c r="DA20" i="4"/>
  <c r="DE12" i="4"/>
  <c r="DD12" i="4"/>
  <c r="DC12" i="4"/>
  <c r="DB12" i="4"/>
  <c r="DA12" i="4"/>
  <c r="DE22" i="4"/>
  <c r="DD22" i="4"/>
  <c r="DC22" i="4"/>
  <c r="DB22" i="4"/>
  <c r="DA22" i="4"/>
  <c r="DE18" i="4"/>
  <c r="DD18" i="4"/>
  <c r="DC18" i="4"/>
  <c r="DB18" i="4"/>
  <c r="DA18" i="4"/>
  <c r="DE11" i="4"/>
  <c r="DD11" i="4"/>
  <c r="DC11" i="4"/>
  <c r="DB11" i="4"/>
  <c r="DA11" i="4"/>
  <c r="DE26" i="4"/>
  <c r="DD26" i="4"/>
  <c r="DC26" i="4"/>
  <c r="DB26" i="4"/>
  <c r="DA26" i="4"/>
  <c r="DE25" i="4"/>
  <c r="DD25" i="4"/>
  <c r="DC25" i="4"/>
  <c r="DB25" i="4"/>
  <c r="DA25" i="4"/>
  <c r="DE19" i="4"/>
  <c r="DD19" i="4"/>
  <c r="DC19" i="4"/>
  <c r="DB19" i="4"/>
  <c r="DA19" i="4"/>
  <c r="DE14" i="4"/>
  <c r="DD14" i="4"/>
  <c r="DC14" i="4"/>
  <c r="DB14" i="4"/>
  <c r="DA14" i="4"/>
  <c r="DE69" i="4"/>
  <c r="DD69" i="4"/>
  <c r="DC69" i="4"/>
  <c r="DB69" i="4"/>
  <c r="DA69" i="4"/>
  <c r="DE68" i="4"/>
  <c r="DD68" i="4"/>
  <c r="DC68" i="4"/>
  <c r="DB68" i="4"/>
  <c r="DA68" i="4"/>
  <c r="DE32" i="4"/>
  <c r="DD32" i="4"/>
  <c r="DC32" i="4"/>
  <c r="DB32" i="4"/>
  <c r="DA32" i="4"/>
  <c r="DE42" i="4"/>
  <c r="DD42" i="4"/>
  <c r="CZ12" i="4"/>
  <c r="CY12" i="4"/>
  <c r="CZ11" i="4"/>
  <c r="CY11" i="4"/>
  <c r="CZ15" i="4"/>
  <c r="CY15" i="4"/>
  <c r="CY17" i="4"/>
  <c r="CY13" i="4"/>
  <c r="CZ23" i="4"/>
  <c r="CZ26" i="4"/>
  <c r="CZ14" i="4"/>
  <c r="CZ20" i="4"/>
  <c r="CZ69" i="4"/>
  <c r="CZ24" i="4"/>
  <c r="CZ67" i="4"/>
  <c r="CZ22" i="4"/>
  <c r="CZ68" i="4"/>
  <c r="CZ27" i="4"/>
  <c r="CZ16" i="4"/>
  <c r="DE41" i="4"/>
  <c r="DD41" i="4"/>
  <c r="DE44" i="4"/>
  <c r="DD44" i="4"/>
  <c r="DE59" i="4"/>
  <c r="DD59" i="4"/>
  <c r="DE50" i="4"/>
  <c r="DD50" i="4"/>
  <c r="DE37" i="4"/>
  <c r="DD37" i="4"/>
  <c r="DE48" i="4"/>
  <c r="DD48" i="4"/>
  <c r="DE30" i="4"/>
  <c r="DD30" i="4"/>
  <c r="DE36" i="4"/>
  <c r="DD36" i="4"/>
  <c r="DE57" i="4"/>
  <c r="DD57" i="4"/>
  <c r="DE49" i="4"/>
  <c r="DD49" i="4"/>
  <c r="DE40" i="4"/>
  <c r="DD40" i="4"/>
  <c r="DE34" i="4"/>
  <c r="DD34" i="4"/>
  <c r="CZ19" i="4"/>
  <c r="DE46" i="4"/>
  <c r="DD46" i="4"/>
  <c r="CZ18" i="4"/>
  <c r="DC30" i="4"/>
  <c r="DB30" i="4"/>
  <c r="DA30" i="4"/>
  <c r="DE38" i="4"/>
  <c r="DD38" i="4"/>
  <c r="CG99" i="4"/>
  <c r="CY69" i="4"/>
  <c r="CX69" i="4"/>
  <c r="CY67" i="4"/>
  <c r="CX67" i="4"/>
  <c r="DE53" i="4"/>
  <c r="DE54" i="4"/>
  <c r="DE39" i="4"/>
  <c r="DE51" i="4"/>
  <c r="DE55" i="4"/>
  <c r="DE62" i="4"/>
  <c r="DE58" i="4"/>
  <c r="DE52" i="4"/>
  <c r="DE61" i="4"/>
  <c r="DE47" i="4"/>
  <c r="DE66" i="4"/>
  <c r="DE60" i="4"/>
  <c r="DE35" i="4"/>
  <c r="DE56" i="4"/>
  <c r="DE65" i="4"/>
  <c r="DE63" i="4"/>
  <c r="DE43" i="4"/>
  <c r="DE64" i="4"/>
  <c r="DD39" i="4"/>
  <c r="DC39" i="4"/>
  <c r="DC49" i="4"/>
  <c r="DC38" i="4"/>
  <c r="DC40" i="4"/>
  <c r="DD43" i="4"/>
  <c r="DC43" i="4"/>
  <c r="DC46" i="4"/>
  <c r="DC48" i="4"/>
  <c r="DC34" i="4"/>
  <c r="DC36" i="4"/>
  <c r="DD47" i="4"/>
  <c r="DC47" i="4"/>
  <c r="DC42" i="4"/>
  <c r="DC50" i="4"/>
  <c r="DC37" i="4"/>
  <c r="DC44" i="4"/>
  <c r="DC41" i="4"/>
  <c r="DD35" i="4"/>
  <c r="DC35" i="4"/>
  <c r="DM12" i="4"/>
  <c r="DL12" i="4"/>
  <c r="DQ49" i="4"/>
  <c r="DP49" i="4"/>
  <c r="DD61" i="4"/>
  <c r="CY16" i="4"/>
  <c r="DM45" i="4"/>
  <c r="DL45" i="4"/>
  <c r="DD54" i="4"/>
  <c r="DD58" i="4"/>
  <c r="CY14" i="4"/>
  <c r="CY68" i="4"/>
  <c r="DD55" i="4"/>
  <c r="DD60" i="4"/>
  <c r="DD56" i="4"/>
  <c r="DQ24" i="4"/>
  <c r="DP24" i="4"/>
  <c r="DQ52" i="4"/>
  <c r="DP52" i="4"/>
  <c r="DS33" i="4"/>
  <c r="DR33" i="4"/>
  <c r="DI29" i="4"/>
  <c r="DH29" i="4"/>
  <c r="DQ61" i="4"/>
  <c r="DP61" i="4"/>
  <c r="DS12" i="4"/>
  <c r="DR12" i="4"/>
  <c r="DI66" i="4"/>
  <c r="DH66" i="4"/>
  <c r="DI20" i="4"/>
  <c r="DH20" i="4"/>
  <c r="DI57" i="4"/>
  <c r="DH57" i="4"/>
  <c r="DQ12" i="4"/>
  <c r="DP12" i="4"/>
  <c r="DU60" i="4"/>
  <c r="DT60" i="4"/>
  <c r="DI16" i="4"/>
  <c r="DH16" i="4"/>
  <c r="DG48" i="4"/>
  <c r="DF48" i="4"/>
  <c r="DO68" i="4"/>
  <c r="DN68" i="4"/>
  <c r="DI59" i="4"/>
  <c r="DH59" i="4"/>
  <c r="DG54" i="4"/>
  <c r="DF54" i="4"/>
  <c r="DG39" i="4"/>
  <c r="DF39" i="4"/>
  <c r="DU68" i="4"/>
  <c r="DT68" i="4"/>
  <c r="DQ34" i="4"/>
  <c r="DP34" i="4"/>
  <c r="DS44" i="4"/>
  <c r="DR44" i="4"/>
  <c r="DQ35" i="4"/>
  <c r="DP35" i="4"/>
  <c r="DQ59" i="4"/>
  <c r="DP59" i="4"/>
  <c r="DI19" i="4"/>
  <c r="DH19" i="4"/>
  <c r="DG40" i="4"/>
  <c r="DF40" i="4"/>
  <c r="DQ25" i="4"/>
  <c r="DP25" i="4"/>
  <c r="DB38" i="4"/>
  <c r="DI44" i="4"/>
  <c r="DH44" i="4"/>
  <c r="DO63" i="4"/>
  <c r="DN63" i="4"/>
  <c r="DI62" i="4"/>
  <c r="DH62" i="4"/>
  <c r="DS52" i="4"/>
  <c r="DR52" i="4"/>
  <c r="DG42" i="4"/>
  <c r="DF42" i="4"/>
  <c r="DQ57" i="4"/>
  <c r="DP57" i="4"/>
  <c r="DO10" i="4"/>
  <c r="DN10" i="4"/>
  <c r="DI58" i="4"/>
  <c r="DH58" i="4"/>
  <c r="CW68" i="4"/>
  <c r="CV68" i="4"/>
  <c r="DQ26" i="4"/>
  <c r="DP26" i="4"/>
  <c r="DU20" i="4"/>
  <c r="DT20" i="4"/>
  <c r="DO39" i="4"/>
  <c r="DN39" i="4"/>
  <c r="DU55" i="4"/>
  <c r="DT55" i="4"/>
  <c r="DG37" i="4"/>
  <c r="DF37" i="4"/>
  <c r="DG14" i="4"/>
  <c r="DF14" i="4"/>
  <c r="DG43" i="4"/>
  <c r="DF43" i="4"/>
  <c r="DU34" i="4"/>
  <c r="DT34" i="4"/>
  <c r="DG69" i="4"/>
  <c r="DF69" i="4"/>
  <c r="DM43" i="4"/>
  <c r="DL43" i="4"/>
  <c r="DM14" i="4"/>
  <c r="DL14" i="4"/>
  <c r="DU66" i="4"/>
  <c r="DT66" i="4"/>
  <c r="DG62" i="4"/>
  <c r="DF62" i="4"/>
  <c r="DO29" i="4"/>
  <c r="DN29" i="4"/>
  <c r="DI34" i="4"/>
  <c r="DH34" i="4"/>
  <c r="DM19" i="4"/>
  <c r="DL19" i="4"/>
  <c r="DM49" i="4"/>
  <c r="DL49" i="4"/>
  <c r="DB37" i="4"/>
  <c r="DG17" i="4"/>
  <c r="DF17" i="4"/>
  <c r="DG49" i="4"/>
  <c r="DF49" i="4"/>
  <c r="DI55" i="4"/>
  <c r="DH55" i="4"/>
  <c r="DI64" i="4"/>
  <c r="DH64" i="4"/>
  <c r="DS20" i="4"/>
  <c r="DR20" i="4"/>
  <c r="DI23" i="4"/>
  <c r="DH23" i="4"/>
  <c r="DO19" i="4"/>
  <c r="DN19" i="4"/>
  <c r="DI69" i="4"/>
  <c r="DH69" i="4"/>
  <c r="DM48" i="4"/>
  <c r="DL48" i="4"/>
  <c r="DU11" i="4"/>
  <c r="DT11" i="4"/>
  <c r="DO55" i="4"/>
  <c r="DN55" i="4"/>
  <c r="DQ50" i="4"/>
  <c r="DP50" i="4"/>
  <c r="DI54" i="4"/>
  <c r="DH54" i="4"/>
  <c r="DU44" i="4"/>
  <c r="DT44" i="4"/>
  <c r="DB41" i="4"/>
  <c r="DS40" i="4"/>
  <c r="DR40" i="4"/>
  <c r="DO38" i="4"/>
  <c r="DN38" i="4"/>
  <c r="DM61" i="4"/>
  <c r="DL61" i="4"/>
  <c r="DM64" i="4"/>
  <c r="DL64" i="4"/>
  <c r="DU69" i="4"/>
  <c r="DT69" i="4"/>
  <c r="DO43" i="4"/>
  <c r="DN43" i="4"/>
  <c r="DO36" i="4"/>
  <c r="DN36" i="4"/>
  <c r="DQ33" i="4"/>
  <c r="DP33" i="4"/>
  <c r="DQ11" i="4"/>
  <c r="DP11" i="4"/>
  <c r="DS35" i="4"/>
  <c r="DR35" i="4"/>
  <c r="DQ47" i="4"/>
  <c r="DP47" i="4"/>
  <c r="DU22" i="4"/>
  <c r="DT22" i="4"/>
  <c r="DS67" i="4"/>
  <c r="DR67" i="4"/>
  <c r="DU42" i="4"/>
  <c r="DT42" i="4"/>
  <c r="DQ22" i="4"/>
  <c r="DP22" i="4"/>
  <c r="DG59" i="4"/>
  <c r="DF59" i="4"/>
  <c r="DU17" i="4"/>
  <c r="DT17" i="4"/>
  <c r="DQ55" i="4"/>
  <c r="DP55" i="4"/>
  <c r="DS34" i="4"/>
  <c r="DR34" i="4"/>
  <c r="DU39" i="4"/>
  <c r="DT39" i="4"/>
  <c r="DQ40" i="4"/>
  <c r="DP40" i="4"/>
  <c r="DO15" i="4"/>
  <c r="DN15" i="4"/>
  <c r="DS38" i="4"/>
  <c r="DR38" i="4"/>
  <c r="DS48" i="4"/>
  <c r="DR48" i="4"/>
  <c r="DQ65" i="4"/>
  <c r="DP65" i="4"/>
  <c r="DG46" i="4"/>
  <c r="DF46" i="4"/>
  <c r="DI12" i="4"/>
  <c r="DH12" i="4"/>
  <c r="DM25" i="4"/>
  <c r="DL25" i="4"/>
  <c r="DU35" i="4"/>
  <c r="DT35" i="4"/>
  <c r="DO46" i="4"/>
  <c r="DN46" i="4"/>
  <c r="DM68" i="4"/>
  <c r="DL68" i="4"/>
  <c r="DU45" i="4"/>
  <c r="DT45" i="4"/>
  <c r="DS17" i="4"/>
  <c r="DR17" i="4"/>
  <c r="DQ13" i="4"/>
  <c r="DP13" i="4"/>
  <c r="DI33" i="4"/>
  <c r="DH33" i="4"/>
  <c r="DI36" i="4"/>
  <c r="DH36" i="4"/>
  <c r="DS55" i="4"/>
  <c r="DR55" i="4"/>
  <c r="DG22" i="4"/>
  <c r="DF22" i="4"/>
  <c r="DO58" i="4"/>
  <c r="DN58" i="4"/>
  <c r="DU37" i="4"/>
  <c r="DT37" i="4"/>
  <c r="DI52" i="4"/>
  <c r="DH52" i="4"/>
  <c r="DG11" i="4"/>
  <c r="DF11" i="4"/>
  <c r="DS65" i="4"/>
  <c r="DR65" i="4"/>
  <c r="DO12" i="4"/>
  <c r="DN12" i="4"/>
  <c r="DI11" i="4"/>
  <c r="DH11" i="4"/>
  <c r="DS36" i="4"/>
  <c r="DR36" i="4"/>
  <c r="DU67" i="4"/>
  <c r="DT67" i="4"/>
  <c r="DG23" i="4"/>
  <c r="DF23" i="4"/>
  <c r="DM27" i="4"/>
  <c r="DL27" i="4"/>
  <c r="DQ44" i="4"/>
  <c r="DP44" i="4"/>
  <c r="DG27" i="4"/>
  <c r="DF27" i="4"/>
  <c r="DM55" i="4"/>
  <c r="DL55" i="4"/>
  <c r="DS28" i="4"/>
  <c r="DR28" i="4"/>
  <c r="DS11" i="4"/>
  <c r="DR11" i="4"/>
  <c r="DO51" i="4"/>
  <c r="DN51" i="4"/>
  <c r="DM44" i="4"/>
  <c r="DL44" i="4"/>
  <c r="DB40" i="4"/>
  <c r="DB35" i="4"/>
  <c r="DS58" i="4"/>
  <c r="DR58" i="4"/>
  <c r="DM39" i="4"/>
  <c r="DL39" i="4"/>
  <c r="DQ46" i="4"/>
  <c r="DP46" i="4"/>
  <c r="DU64" i="4"/>
  <c r="DT64" i="4"/>
  <c r="DQ58" i="4"/>
  <c r="DP58" i="4"/>
  <c r="DO50" i="4"/>
  <c r="DN50" i="4"/>
  <c r="DI56" i="4"/>
  <c r="DH56" i="4"/>
  <c r="DU62" i="4"/>
  <c r="DT62" i="4"/>
  <c r="DM50" i="4"/>
  <c r="DL50" i="4"/>
  <c r="DM15" i="4"/>
  <c r="DL15" i="4"/>
  <c r="DU65" i="4"/>
  <c r="DT65" i="4"/>
  <c r="DO41" i="4"/>
  <c r="DN41" i="4"/>
  <c r="DI50" i="4"/>
  <c r="DH50" i="4"/>
  <c r="DG55" i="4"/>
  <c r="DF55" i="4"/>
  <c r="DM46" i="4"/>
  <c r="DL46" i="4"/>
  <c r="DG36" i="4"/>
  <c r="DF36" i="4"/>
  <c r="DM22" i="4"/>
  <c r="DL22" i="4"/>
  <c r="DI47" i="4"/>
  <c r="DH47" i="4"/>
  <c r="DO53" i="4"/>
  <c r="DN53" i="4"/>
  <c r="DM60" i="4"/>
  <c r="DL60" i="4"/>
  <c r="DO35" i="4"/>
  <c r="DN35" i="4"/>
  <c r="DO67" i="4"/>
  <c r="DN67" i="4"/>
  <c r="DU13" i="4"/>
  <c r="DT13" i="4"/>
  <c r="DI61" i="4"/>
  <c r="DH61" i="4"/>
  <c r="DS27" i="4"/>
  <c r="DR27" i="4"/>
  <c r="DI25" i="4"/>
  <c r="DH25" i="4"/>
  <c r="DS25" i="4"/>
  <c r="DR25" i="4"/>
  <c r="DG51" i="4"/>
  <c r="DF51" i="4"/>
  <c r="DO14" i="4"/>
  <c r="DN14" i="4"/>
  <c r="DS16" i="4"/>
  <c r="DR16" i="4"/>
  <c r="DO64" i="4"/>
  <c r="DN64" i="4"/>
  <c r="DO60" i="4"/>
  <c r="DN60" i="4"/>
  <c r="DU61" i="4"/>
  <c r="DT61" i="4"/>
  <c r="DU46" i="4"/>
  <c r="DT46" i="4"/>
  <c r="DI39" i="4"/>
  <c r="DH39" i="4"/>
  <c r="DQ63" i="4"/>
  <c r="DP63" i="4"/>
  <c r="DG18" i="4"/>
  <c r="DF18" i="4"/>
  <c r="DS10" i="4"/>
  <c r="DR10" i="4"/>
  <c r="DU21" i="4"/>
  <c r="DT21" i="4"/>
  <c r="DU51" i="4"/>
  <c r="DT51" i="4"/>
  <c r="DM63" i="4"/>
  <c r="DL63" i="4"/>
  <c r="DM10" i="4"/>
  <c r="DL10" i="4"/>
  <c r="DQ43" i="4"/>
  <c r="DP43" i="4"/>
  <c r="DS63" i="4"/>
  <c r="DR63" i="4"/>
  <c r="DQ31" i="4"/>
  <c r="DP31" i="4"/>
  <c r="DM17" i="4"/>
  <c r="DL17" i="4"/>
  <c r="DG32" i="4"/>
  <c r="DF32" i="4"/>
  <c r="DU31" i="4"/>
  <c r="DT31" i="4"/>
  <c r="DQ51" i="4"/>
  <c r="DP51" i="4"/>
  <c r="DG15" i="4"/>
  <c r="DF15" i="4"/>
  <c r="DI28" i="4"/>
  <c r="DH28" i="4"/>
  <c r="DM23" i="4"/>
  <c r="DL23" i="4"/>
  <c r="DG52" i="4"/>
  <c r="DF52" i="4"/>
  <c r="DU49" i="4"/>
  <c r="DT49" i="4"/>
  <c r="DI17" i="4"/>
  <c r="DH17" i="4"/>
  <c r="DG50" i="4"/>
  <c r="DF50" i="4"/>
  <c r="DM38" i="4"/>
  <c r="DL38" i="4"/>
  <c r="DI37" i="4"/>
  <c r="DH37" i="4"/>
  <c r="DO13" i="4"/>
  <c r="DN13" i="4"/>
  <c r="DS57" i="4"/>
  <c r="DR57" i="4"/>
  <c r="DQ69" i="4"/>
  <c r="DP69" i="4"/>
  <c r="DM26" i="4"/>
  <c r="DL26" i="4"/>
  <c r="DU15" i="4"/>
  <c r="DT15" i="4"/>
  <c r="DI43" i="4"/>
  <c r="DH43" i="4"/>
  <c r="DQ39" i="4"/>
  <c r="DP39" i="4"/>
  <c r="DI63" i="4"/>
  <c r="DH63" i="4"/>
  <c r="DU52" i="4"/>
  <c r="DT52" i="4"/>
  <c r="DO17" i="4"/>
  <c r="DN17" i="4"/>
  <c r="DM20" i="4"/>
  <c r="DL20" i="4"/>
  <c r="DO65" i="4"/>
  <c r="DN65" i="4"/>
  <c r="DU19" i="4"/>
  <c r="DT19" i="4"/>
  <c r="DI18" i="4"/>
  <c r="DH18" i="4"/>
  <c r="DG47" i="4"/>
  <c r="DF47" i="4"/>
  <c r="DO11" i="4"/>
  <c r="DN11" i="4"/>
  <c r="DO27" i="4"/>
  <c r="DN27" i="4"/>
  <c r="DO48" i="4"/>
  <c r="DN48" i="4"/>
  <c r="DQ48" i="4"/>
  <c r="DP48" i="4"/>
  <c r="DG45" i="4"/>
  <c r="DF45" i="4"/>
  <c r="DO44" i="4"/>
  <c r="DN44" i="4"/>
  <c r="DG34" i="4"/>
  <c r="DF34" i="4"/>
  <c r="CW69" i="4"/>
  <c r="CV69" i="4"/>
  <c r="DG68" i="4"/>
  <c r="DF68" i="4"/>
  <c r="DG26" i="4"/>
  <c r="DF26" i="4"/>
  <c r="DU18" i="4"/>
  <c r="DT18" i="4"/>
  <c r="DM24" i="4"/>
  <c r="DL24" i="4"/>
  <c r="DO25" i="4"/>
  <c r="DN25" i="4"/>
  <c r="DU47" i="4"/>
  <c r="DT47" i="4"/>
  <c r="DM31" i="4"/>
  <c r="DL31" i="4"/>
  <c r="DO69" i="4"/>
  <c r="DN69" i="4"/>
  <c r="DS19" i="4"/>
  <c r="DR19" i="4"/>
  <c r="DM33" i="4"/>
  <c r="DL33" i="4"/>
  <c r="DU36" i="4"/>
  <c r="DT36" i="4"/>
  <c r="DU30" i="4"/>
  <c r="DT30" i="4"/>
  <c r="DS56" i="4"/>
  <c r="DR56" i="4"/>
  <c r="DO18" i="4"/>
  <c r="DN18" i="4"/>
  <c r="DU25" i="4"/>
  <c r="DT25" i="4"/>
  <c r="DQ53" i="4"/>
  <c r="DP53" i="4"/>
  <c r="DU54" i="4"/>
  <c r="DT54" i="4"/>
  <c r="DM69" i="4"/>
  <c r="DL69" i="4"/>
  <c r="DM41" i="4"/>
  <c r="DL41" i="4"/>
  <c r="DI13" i="4"/>
  <c r="DH13" i="4"/>
  <c r="DS23" i="4"/>
  <c r="DR23" i="4"/>
  <c r="DO47" i="4"/>
  <c r="DN47" i="4"/>
  <c r="DU48" i="4"/>
  <c r="DT48" i="4"/>
  <c r="DO24" i="4"/>
  <c r="DN24" i="4"/>
  <c r="DU33" i="4"/>
  <c r="DT33" i="4"/>
  <c r="DI46" i="4"/>
  <c r="DH46" i="4"/>
  <c r="DU26" i="4"/>
  <c r="DT26" i="4"/>
  <c r="DG63" i="4"/>
  <c r="DF63" i="4"/>
  <c r="DQ10" i="4"/>
  <c r="DP10" i="4"/>
  <c r="DI31" i="4"/>
  <c r="DH31" i="4"/>
  <c r="DU50" i="4"/>
  <c r="DT50" i="4"/>
  <c r="DS41" i="4"/>
  <c r="DR41" i="4"/>
  <c r="DG64" i="4"/>
  <c r="DF64" i="4"/>
  <c r="DQ21" i="4"/>
  <c r="DP21" i="4"/>
  <c r="DS14" i="4"/>
  <c r="DR14" i="4"/>
  <c r="DO31" i="4"/>
  <c r="DN31" i="4"/>
  <c r="DQ36" i="4"/>
  <c r="DP36" i="4"/>
  <c r="DO42" i="4"/>
  <c r="DN42" i="4"/>
  <c r="DM57" i="4"/>
  <c r="DL57" i="4"/>
  <c r="DG57" i="4"/>
  <c r="DF57" i="4"/>
  <c r="DI27" i="4"/>
  <c r="DH27" i="4"/>
  <c r="DG29" i="4"/>
  <c r="DF29" i="4"/>
  <c r="DO21" i="4"/>
  <c r="DN21" i="4"/>
  <c r="DO30" i="4"/>
  <c r="DN30" i="4"/>
  <c r="DQ15" i="4"/>
  <c r="DP15" i="4"/>
  <c r="DS60" i="4"/>
  <c r="DR60" i="4"/>
  <c r="DO54" i="4"/>
  <c r="DN54" i="4"/>
  <c r="DU10" i="4"/>
  <c r="DT10" i="4"/>
  <c r="DO16" i="4"/>
  <c r="DN16" i="4"/>
  <c r="DO57" i="4"/>
  <c r="DN57" i="4"/>
  <c r="DO33" i="4"/>
  <c r="DN33" i="4"/>
  <c r="DG35" i="4"/>
  <c r="DF35" i="4"/>
  <c r="DU59" i="4"/>
  <c r="DT59" i="4"/>
  <c r="DS61" i="4"/>
  <c r="DR61" i="4"/>
  <c r="DS45" i="4"/>
  <c r="DR45" i="4"/>
  <c r="DO52" i="4"/>
  <c r="DN52" i="4"/>
  <c r="DG65" i="4"/>
  <c r="DF65" i="4"/>
  <c r="DI51" i="4"/>
  <c r="DH51" i="4"/>
  <c r="DI53" i="4"/>
  <c r="DH53" i="4"/>
  <c r="DG66" i="4"/>
  <c r="DF66" i="4"/>
  <c r="DS54" i="4"/>
  <c r="DR54" i="4"/>
  <c r="DS32" i="4"/>
  <c r="DR32" i="4"/>
  <c r="DQ28" i="4"/>
  <c r="DP28" i="4"/>
  <c r="DQ37" i="4"/>
  <c r="DP37" i="4"/>
  <c r="DM51" i="4"/>
  <c r="DL51" i="4"/>
  <c r="DI30" i="4"/>
  <c r="DH30" i="4"/>
  <c r="DI40" i="4"/>
  <c r="DH40" i="4"/>
  <c r="DG30" i="4"/>
  <c r="DF30" i="4"/>
  <c r="DG56" i="4"/>
  <c r="DF56" i="4"/>
  <c r="DS21" i="4"/>
  <c r="DR21" i="4"/>
  <c r="DM62" i="4"/>
  <c r="DL62" i="4"/>
  <c r="DU43" i="4"/>
  <c r="DT43" i="4"/>
  <c r="DI42" i="4"/>
  <c r="DH42" i="4"/>
  <c r="DI38" i="4"/>
  <c r="DH38" i="4"/>
  <c r="DS47" i="4"/>
  <c r="DR47" i="4"/>
  <c r="DI26" i="4"/>
  <c r="DH26" i="4"/>
  <c r="DS66" i="4"/>
  <c r="DR66" i="4"/>
  <c r="DQ45" i="4"/>
  <c r="DP45" i="4"/>
  <c r="DS29" i="4"/>
  <c r="DR29" i="4"/>
  <c r="DM37" i="4"/>
  <c r="DL37" i="4"/>
  <c r="DG12" i="4"/>
  <c r="DF12" i="4"/>
  <c r="DQ60" i="4"/>
  <c r="DP60" i="4"/>
  <c r="DI15" i="4"/>
  <c r="DH15" i="4"/>
  <c r="DQ14" i="4"/>
  <c r="DP14" i="4"/>
  <c r="DS69" i="4"/>
  <c r="DR69" i="4"/>
  <c r="DO34" i="4"/>
  <c r="DN34" i="4"/>
  <c r="DS18" i="4"/>
  <c r="DR18" i="4"/>
  <c r="DO56" i="4"/>
  <c r="DN56" i="4"/>
  <c r="DU32" i="4"/>
  <c r="DT32" i="4"/>
  <c r="DM30" i="4"/>
  <c r="DL30" i="4"/>
  <c r="DU63" i="4"/>
  <c r="DT63" i="4"/>
  <c r="DQ67" i="4"/>
  <c r="DP67" i="4"/>
  <c r="DM13" i="4"/>
  <c r="DL13" i="4"/>
  <c r="DS13" i="4"/>
  <c r="DR13" i="4"/>
  <c r="DU56" i="4"/>
  <c r="DT56" i="4"/>
  <c r="DG13" i="4"/>
  <c r="DF13" i="4"/>
  <c r="DI65" i="4"/>
  <c r="DH65" i="4"/>
  <c r="DU29" i="4"/>
  <c r="DT29" i="4"/>
  <c r="DG53" i="4"/>
  <c r="DF53" i="4"/>
  <c r="DI10" i="4"/>
  <c r="DH10" i="4"/>
  <c r="DG21" i="4"/>
  <c r="DF21" i="4"/>
  <c r="DQ56" i="4"/>
  <c r="DP56" i="4"/>
  <c r="DS59" i="4"/>
  <c r="DR59" i="4"/>
  <c r="DG44" i="4"/>
  <c r="DF44" i="4"/>
  <c r="DQ41" i="4"/>
  <c r="DP41" i="4"/>
  <c r="DS37" i="4"/>
  <c r="DR37" i="4"/>
  <c r="DM42" i="4"/>
  <c r="DL42" i="4"/>
  <c r="DU53" i="4"/>
  <c r="DT53" i="4"/>
  <c r="DG31" i="4"/>
  <c r="DF31" i="4"/>
  <c r="DS62" i="4"/>
  <c r="DR62" i="4"/>
  <c r="DM16" i="4"/>
  <c r="DL16" i="4"/>
  <c r="DM11" i="4"/>
  <c r="DL11" i="4"/>
  <c r="DS31" i="4"/>
  <c r="DR31" i="4"/>
  <c r="DI49" i="4"/>
  <c r="DH49" i="4"/>
  <c r="DU28" i="4"/>
  <c r="DT28" i="4"/>
  <c r="DU58" i="4"/>
  <c r="DT58" i="4"/>
  <c r="DQ42" i="4"/>
  <c r="DP42" i="4"/>
  <c r="DS15" i="4"/>
  <c r="DR15" i="4"/>
  <c r="DG10" i="4"/>
  <c r="DF10" i="4"/>
  <c r="DQ38" i="4"/>
  <c r="DP38" i="4"/>
  <c r="DG25" i="4"/>
  <c r="DF25" i="4"/>
  <c r="DG33" i="4"/>
  <c r="DF33" i="4"/>
  <c r="DS53" i="4"/>
  <c r="DR53" i="4"/>
  <c r="DI41" i="4"/>
  <c r="DH41" i="4"/>
  <c r="DI21" i="4"/>
  <c r="DH21" i="4"/>
  <c r="DG60" i="4"/>
  <c r="DF60" i="4"/>
  <c r="DS42" i="4"/>
  <c r="DR42" i="4"/>
  <c r="DO20" i="4"/>
  <c r="DN20" i="4"/>
  <c r="DG61" i="4"/>
  <c r="DF61" i="4"/>
  <c r="DM65" i="4"/>
  <c r="DL65" i="4"/>
  <c r="DO45" i="4"/>
  <c r="DN45" i="4"/>
  <c r="DU27" i="4"/>
  <c r="DT27" i="4"/>
  <c r="DO28" i="4"/>
  <c r="DN28" i="4"/>
  <c r="DS26" i="4"/>
  <c r="DR26" i="4"/>
  <c r="DS68" i="4"/>
  <c r="DR68" i="4"/>
  <c r="DM66" i="4"/>
  <c r="DL66" i="4"/>
  <c r="DM29" i="4"/>
  <c r="DL29" i="4"/>
  <c r="DQ30" i="4"/>
  <c r="DP30" i="4"/>
  <c r="CW67" i="4"/>
  <c r="CV67" i="4"/>
  <c r="DM53" i="4"/>
  <c r="DL53" i="4"/>
  <c r="DI48" i="4"/>
  <c r="DH48" i="4"/>
  <c r="DQ68" i="4"/>
  <c r="DP68" i="4"/>
  <c r="DO22" i="4"/>
  <c r="DN22" i="4"/>
  <c r="DI32" i="4"/>
  <c r="DH32" i="4"/>
  <c r="DQ20" i="4"/>
  <c r="DP20" i="4"/>
  <c r="DQ19" i="4"/>
  <c r="DP19" i="4"/>
  <c r="DG16" i="4"/>
  <c r="DF16" i="4"/>
  <c r="DM18" i="4"/>
  <c r="DL18" i="4"/>
  <c r="DS30" i="4"/>
  <c r="DR30" i="4"/>
  <c r="DU41" i="4"/>
  <c r="DT41" i="4"/>
  <c r="DU24" i="4"/>
  <c r="DT24" i="4"/>
  <c r="DU38" i="4"/>
  <c r="DT38" i="4"/>
  <c r="DS22" i="4"/>
  <c r="DR22" i="4"/>
  <c r="DM58" i="4"/>
  <c r="DL58" i="4"/>
  <c r="DS50" i="4"/>
  <c r="DR50" i="4"/>
  <c r="DG38" i="4"/>
  <c r="DF38" i="4"/>
  <c r="DQ32" i="4"/>
  <c r="DP32" i="4"/>
  <c r="DG67" i="4"/>
  <c r="DF67" i="4"/>
  <c r="DO40" i="4"/>
  <c r="DN40" i="4"/>
  <c r="DO32" i="4"/>
  <c r="DN32" i="4"/>
  <c r="DO61" i="4"/>
  <c r="DN61" i="4"/>
  <c r="DO49" i="4"/>
  <c r="DN49" i="4"/>
  <c r="DQ27" i="4"/>
  <c r="DP27" i="4"/>
  <c r="DI45" i="4"/>
  <c r="DH45" i="4"/>
  <c r="DS43" i="4"/>
  <c r="DR43" i="4"/>
  <c r="DM54" i="4"/>
  <c r="DL54" i="4"/>
  <c r="DM47" i="4"/>
  <c r="DL47" i="4"/>
  <c r="DU14" i="4"/>
  <c r="DT14" i="4"/>
  <c r="DM32" i="4"/>
  <c r="DL32" i="4"/>
  <c r="DQ17" i="4"/>
  <c r="DP17" i="4"/>
  <c r="DO26" i="4"/>
  <c r="DN26" i="4"/>
  <c r="DU16" i="4"/>
  <c r="DT16" i="4"/>
  <c r="DQ23" i="4"/>
  <c r="DP23" i="4"/>
  <c r="DQ62" i="4"/>
  <c r="DP62" i="4"/>
  <c r="DM34" i="4"/>
  <c r="DL34" i="4"/>
  <c r="DU23" i="4"/>
  <c r="DT23" i="4"/>
  <c r="DM28" i="4"/>
  <c r="DL28" i="4"/>
  <c r="DI22" i="4"/>
  <c r="DH22" i="4"/>
  <c r="DM40" i="4"/>
  <c r="DL40" i="4"/>
  <c r="DM67" i="4"/>
  <c r="DL67" i="4"/>
  <c r="DM59" i="4"/>
  <c r="DL59" i="4"/>
  <c r="DS64" i="4"/>
  <c r="DR64" i="4"/>
  <c r="DM36" i="4"/>
  <c r="DL36" i="4"/>
  <c r="DM21" i="4"/>
  <c r="DL21" i="4"/>
  <c r="DG28" i="4"/>
  <c r="DF28" i="4"/>
  <c r="DQ64" i="4"/>
  <c r="DP64" i="4"/>
  <c r="DI24" i="4"/>
  <c r="DH24" i="4"/>
  <c r="DG58" i="4"/>
  <c r="DF58" i="4"/>
  <c r="DS39" i="4"/>
  <c r="DR39" i="4"/>
  <c r="DU57" i="4"/>
  <c r="DT57" i="4"/>
  <c r="DB34" i="4"/>
  <c r="DS49" i="4"/>
  <c r="DR49" i="4"/>
  <c r="DO66" i="4"/>
  <c r="DN66" i="4"/>
  <c r="DO37" i="4"/>
  <c r="DN37" i="4"/>
  <c r="DO59" i="4"/>
  <c r="DN59" i="4"/>
  <c r="DI60" i="4"/>
  <c r="DH60" i="4"/>
  <c r="DU12" i="4"/>
  <c r="DT12" i="4"/>
  <c r="DS46" i="4"/>
  <c r="DR46" i="4"/>
  <c r="DU40" i="4"/>
  <c r="DT40" i="4"/>
  <c r="DO62" i="4"/>
  <c r="DN62" i="4"/>
  <c r="DM56" i="4"/>
  <c r="DL56" i="4"/>
  <c r="DG20" i="4"/>
  <c r="DF20" i="4"/>
  <c r="DB36" i="4"/>
  <c r="DB39" i="4"/>
  <c r="DM35" i="4"/>
  <c r="DL35" i="4"/>
  <c r="DI68" i="4"/>
  <c r="DH68" i="4"/>
  <c r="DS51" i="4"/>
  <c r="DR51" i="4"/>
  <c r="DQ66" i="4"/>
  <c r="DP66" i="4"/>
  <c r="DQ29" i="4"/>
  <c r="DP29" i="4"/>
  <c r="DI14" i="4"/>
  <c r="DH14" i="4"/>
  <c r="DG24" i="4"/>
  <c r="DF24" i="4"/>
  <c r="DQ18" i="4"/>
  <c r="DP18" i="4"/>
  <c r="DM52" i="4"/>
  <c r="DL52" i="4"/>
  <c r="DG41" i="4"/>
  <c r="DF41" i="4"/>
  <c r="DS24" i="4"/>
  <c r="DR24" i="4"/>
  <c r="DO23" i="4"/>
  <c r="DN23" i="4"/>
  <c r="DQ16" i="4"/>
  <c r="DP16" i="4"/>
  <c r="DG19" i="4"/>
  <c r="DF19" i="4"/>
  <c r="DI67" i="4"/>
  <c r="DH67" i="4"/>
  <c r="DI35" i="4"/>
  <c r="DH35" i="4"/>
  <c r="DQ54" i="4"/>
  <c r="DP54" i="4"/>
  <c r="CX68" i="4"/>
  <c r="BQ97" i="4"/>
  <c r="CG101" i="4"/>
  <c r="CG103" i="4"/>
  <c r="CG102" i="4"/>
  <c r="CG100" i="4"/>
  <c r="CG104" i="4"/>
  <c r="CG111" i="4"/>
  <c r="CG110" i="4"/>
  <c r="CG108" i="4"/>
  <c r="CG107" i="4"/>
  <c r="CG105" i="4"/>
  <c r="CG106" i="4"/>
  <c r="CG115" i="4"/>
  <c r="CG112" i="4"/>
  <c r="CG113" i="4"/>
  <c r="CG109" i="4"/>
  <c r="BP97" i="4"/>
  <c r="CG116" i="4"/>
  <c r="CG114" i="4"/>
</calcChain>
</file>

<file path=xl/sharedStrings.xml><?xml version="1.0" encoding="utf-8"?>
<sst xmlns="http://schemas.openxmlformats.org/spreadsheetml/2006/main" count="2196" uniqueCount="160">
  <si>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</si>
  <si>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</si>
  <si>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</si>
  <si>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</si>
  <si>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</si>
  <si>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</si>
  <si>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</si>
  <si>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</si>
  <si>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</si>
  <si>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</si>
  <si>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</si>
  <si>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</si>
  <si>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</si>
  <si>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</si>
  <si>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</si>
  <si>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</si>
  <si>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</si>
  <si>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</si>
  <si>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</si>
  <si>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</si>
  <si>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</si>
  <si>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</si>
  <si>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</si>
  <si>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</si>
  <si>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</si>
  <si>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</si>
  <si>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</si>
  <si>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</si>
  <si>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</si>
  <si>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</si>
  <si>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</si>
  <si>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</si>
  <si>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</si>
  <si>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</si>
  <si>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</si>
  <si>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</si>
  <si>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</si>
  <si>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</si>
  <si>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</si>
  <si>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</si>
  <si>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</si>
  <si>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</si>
  <si>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</si>
  <si>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</si>
  <si>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</si>
  <si>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</si>
  <si>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</si>
  <si>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</si>
  <si>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</si>
  <si>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</si>
  <si>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</si>
  <si>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</si>
  <si>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</si>
  <si>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</si>
  <si>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</si>
  <si>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</si>
  <si>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</si>
  <si>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</si>
  <si>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</si>
  <si>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</si>
  <si>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</si>
  <si>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</si>
  <si>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</si>
  <si>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</si>
  <si>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</si>
  <si>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</si>
  <si>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</si>
  <si>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</si>
  <si>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</si>
  <si>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</si>
  <si>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</si>
  <si>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</si>
  <si>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</si>
  <si>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</si>
  <si>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</si>
  <si>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</si>
  <si>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</si>
  <si>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</si>
  <si>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</si>
  <si>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</si>
  <si>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</si>
  <si>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</si>
  <si>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</si>
  <si>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</si>
  <si>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</si>
  <si>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</si>
  <si>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</si>
  <si>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</si>
  <si>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</si>
  <si>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</si>
  <si>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</si>
  <si>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</si>
  <si>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</si>
  <si>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</si>
  <si>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</si>
  <si>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</si>
  <si>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</si>
  <si>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</si>
  <si>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</si>
  <si>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</si>
  <si>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</si>
  <si>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</si>
  <si>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</si>
  <si>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</si>
  <si>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</si>
  <si>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</si>
  <si>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</si>
  <si>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</si>
  <si>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</si>
  <si>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</si>
  <si>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Signaturer</t>
  </si>
  <si>
    <t>Hjemme</t>
  </si>
  <si>
    <t>Ude</t>
  </si>
  <si>
    <t>Kamp 1</t>
  </si>
  <si>
    <t>Kamp 2</t>
  </si>
  <si>
    <t>Kamp 3</t>
  </si>
  <si>
    <t>Score</t>
  </si>
  <si>
    <t>Sejre</t>
  </si>
  <si>
    <t>Videre</t>
  </si>
  <si>
    <t>Vinder</t>
  </si>
  <si>
    <t>14.</t>
  </si>
  <si>
    <t>15.</t>
  </si>
  <si>
    <t>16.</t>
  </si>
  <si>
    <t>2. runde</t>
  </si>
  <si>
    <t>Liverpool</t>
  </si>
  <si>
    <t>Crystal Palace</t>
  </si>
  <si>
    <t>Wolverhampton</t>
  </si>
  <si>
    <t>Tottenham</t>
  </si>
  <si>
    <t>West Ham</t>
  </si>
  <si>
    <t>Everton</t>
  </si>
  <si>
    <t>Birmingham</t>
  </si>
  <si>
    <t>Bristol C</t>
  </si>
  <si>
    <t>Norwich</t>
  </si>
  <si>
    <t>Swansea</t>
  </si>
  <si>
    <t>Oxford</t>
  </si>
  <si>
    <t>Sheffield W</t>
  </si>
  <si>
    <t>Derby</t>
  </si>
  <si>
    <t>Queens Park R</t>
  </si>
  <si>
    <t>Sheffield U</t>
  </si>
  <si>
    <t>Preston</t>
  </si>
  <si>
    <t>Stoke</t>
  </si>
  <si>
    <t>Portsmouth</t>
  </si>
  <si>
    <t>Cardiff</t>
  </si>
  <si>
    <t>Northampton</t>
  </si>
  <si>
    <t>Blackpool</t>
  </si>
  <si>
    <t>Leyton Orient</t>
  </si>
  <si>
    <t>Burton</t>
  </si>
  <si>
    <t>Exeter</t>
  </si>
  <si>
    <t>Wigan</t>
  </si>
  <si>
    <t>Wimbledon</t>
  </si>
  <si>
    <t>1*</t>
  </si>
  <si>
    <t>x</t>
  </si>
  <si>
    <t>1x</t>
  </si>
  <si>
    <t>1x2</t>
  </si>
  <si>
    <t>x2</t>
  </si>
  <si>
    <t>2*</t>
  </si>
  <si>
    <t>X</t>
  </si>
  <si>
    <t>1X</t>
  </si>
  <si>
    <t>X2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</si>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</sst>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</borders>
  <cellStyleXfs count="2">
    <xf numFmtId="0" fontId="0" fillId="0" borderId="0"/>
    <xf numFmtId="0" fontId="9" fillId="0" borderId="0"/>
  </cellStyleXfs>
  <cellXfs count="33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16" fillId="3" borderId="107" xfId="0" applyFont="1" applyFill="1" applyBorder="1" applyAlignment="1" applyProtection="1">
      <alignment horizontal="center" vertical="center" wrapText="1"/>
      <protection locked="0"/>
    </xf>
    <xf numFmtId="0" fontId="16" fillId="3" borderId="108" xfId="0" applyFont="1" applyFill="1" applyBorder="1" applyAlignment="1" applyProtection="1">
      <alignment horizontal="center" vertical="center" wrapText="1"/>
      <protection locked="0"/>
    </xf>
    <xf numFmtId="0" fontId="16" fillId="3" borderId="109" xfId="0" applyFont="1" applyFill="1" applyBorder="1" applyAlignment="1" applyProtection="1">
      <alignment horizontal="center" vertical="center" wrapText="1"/>
      <protection locked="0"/>
    </xf>
    <xf numFmtId="0" fontId="16" fillId="3" borderId="110" xfId="0" applyFont="1" applyFill="1" applyBorder="1" applyAlignment="1" applyProtection="1">
      <alignment horizontal="center" vertical="center" wrapText="1"/>
      <protection locked="0"/>
    </xf>
    <xf numFmtId="0" fontId="16" fillId="3" borderId="111" xfId="0" applyFont="1" applyFill="1" applyBorder="1" applyAlignment="1" applyProtection="1">
      <alignment horizontal="center" vertical="center" wrapText="1"/>
      <protection locked="0"/>
    </xf>
    <xf numFmtId="0" fontId="16" fillId="3" borderId="112" xfId="0" applyFont="1" applyFill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90"/>
    </xf>
    <xf numFmtId="0" fontId="3" fillId="0" borderId="81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58" xfId="1" applyFont="1" applyBorder="1" applyAlignment="1" applyProtection="1">
      <alignment horizontal="center" vertical="center" textRotation="90"/>
    </xf>
    <xf numFmtId="0" fontId="3" fillId="0" borderId="59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66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0" fillId="0" borderId="8" xfId="0" applyBorder="1" applyAlignment="1" applyProtection="1">
      <alignment horizontal="right" vertical="center"/>
    </xf>
    <xf numFmtId="0" fontId="1" fillId="0" borderId="38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7" xfId="0" applyNumberFormat="1" applyFont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7" xfId="0" applyNumberFormat="1" applyFont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/>
    </xf>
    <xf numFmtId="0" fontId="1" fillId="0" borderId="82" xfId="0" applyNumberFormat="1" applyFont="1" applyBorder="1" applyAlignment="1" applyProtection="1">
      <alignment horizontal="center" vertical="center"/>
    </xf>
    <xf numFmtId="0" fontId="1" fillId="0" borderId="83" xfId="0" applyNumberFormat="1" applyFont="1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2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AAC8CB98-CE19-4B03-99C8-A9471FA57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24a50e49-2a58-4eb5-9d7e-5a3bdf4ffd0a.ExcelAutomationServiceFrontend.WorkingDir/NoAVScans/95826558-e0d2-407b-a78c-9b60ba5c3b7e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24a50e49-2a58-4eb5-9d7e-5a3bdf4ffd0a.ExcelAutomationServiceFrontend.WorkingDir/NoAVScans/95826558-e0d2-407b-a78c-9b60ba5c3b7e/in/Uge%2016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april (uge 3 af 4)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7</v>
          </cell>
          <cell r="T71">
            <v>3</v>
          </cell>
          <cell r="U71">
            <v>9</v>
          </cell>
        </row>
        <row r="72">
          <cell r="L72" t="str">
            <v/>
          </cell>
          <cell r="S72">
            <v>6</v>
          </cell>
          <cell r="T72">
            <v>2</v>
          </cell>
          <cell r="U72">
            <v>9</v>
          </cell>
        </row>
        <row r="73">
          <cell r="L73" t="str">
            <v/>
          </cell>
          <cell r="S73">
            <v>6</v>
          </cell>
          <cell r="T73">
            <v>3</v>
          </cell>
          <cell r="U73">
            <v>9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3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April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Lund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109</v>
          </cell>
          <cell r="BK10">
            <v>42</v>
          </cell>
          <cell r="BL10">
            <v>146</v>
          </cell>
          <cell r="CV10">
            <v>1</v>
          </cell>
          <cell r="CX10" t="str">
            <v>Anderup</v>
          </cell>
          <cell r="DF10">
            <v>0</v>
          </cell>
          <cell r="DH10">
            <v>0</v>
          </cell>
          <cell r="DJ10">
            <v>10</v>
          </cell>
          <cell r="DL10">
            <v>2</v>
          </cell>
          <cell r="DN10">
            <v>1</v>
          </cell>
          <cell r="DP10">
            <v>2</v>
          </cell>
          <cell r="DR10">
            <v>1</v>
          </cell>
          <cell r="DT10">
            <v>0</v>
          </cell>
          <cell r="DV10">
            <v>36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2</v>
          </cell>
          <cell r="BA11">
            <v>2</v>
          </cell>
          <cell r="BB11" t="str">
            <v>Cork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107</v>
          </cell>
          <cell r="BK11">
            <v>42</v>
          </cell>
          <cell r="BL11">
            <v>140</v>
          </cell>
          <cell r="CV11">
            <v>2</v>
          </cell>
          <cell r="CX11" t="str">
            <v>Nemelig</v>
          </cell>
          <cell r="DF11">
            <v>0</v>
          </cell>
          <cell r="DJ11">
            <v>10</v>
          </cell>
          <cell r="DL11">
            <v>3</v>
          </cell>
          <cell r="DN11">
            <v>1</v>
          </cell>
          <cell r="DP11">
            <v>0</v>
          </cell>
          <cell r="DR11">
            <v>0</v>
          </cell>
          <cell r="DT11">
            <v>0</v>
          </cell>
          <cell r="DV11">
            <v>35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6</v>
          </cell>
          <cell r="BA12">
            <v>3</v>
          </cell>
          <cell r="BB12" t="str">
            <v>United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108</v>
          </cell>
          <cell r="BK12">
            <v>43</v>
          </cell>
          <cell r="BL12">
            <v>136</v>
          </cell>
          <cell r="CV12">
            <v>3</v>
          </cell>
          <cell r="CX12" t="str">
            <v>Cork</v>
          </cell>
          <cell r="DF12">
            <v>0</v>
          </cell>
          <cell r="DJ12">
            <v>0</v>
          </cell>
          <cell r="DL12">
            <v>3</v>
          </cell>
          <cell r="DN12">
            <v>0</v>
          </cell>
          <cell r="DP12">
            <v>1</v>
          </cell>
          <cell r="DR12">
            <v>0</v>
          </cell>
          <cell r="DT12">
            <v>0</v>
          </cell>
          <cell r="DV12">
            <v>34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4</v>
          </cell>
          <cell r="BA13">
            <v>4</v>
          </cell>
          <cell r="BB13" t="str">
            <v>Percy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107</v>
          </cell>
          <cell r="BK13">
            <v>39</v>
          </cell>
          <cell r="BL13">
            <v>142</v>
          </cell>
          <cell r="CV13">
            <v>3</v>
          </cell>
          <cell r="CX13" t="str">
            <v>Galway</v>
          </cell>
          <cell r="DF13">
            <v>0</v>
          </cell>
          <cell r="DJ13">
            <v>0</v>
          </cell>
          <cell r="DL13">
            <v>3</v>
          </cell>
          <cell r="DN13">
            <v>0</v>
          </cell>
          <cell r="DP13">
            <v>1</v>
          </cell>
          <cell r="DR13">
            <v>0</v>
          </cell>
          <cell r="DT13">
            <v>0</v>
          </cell>
          <cell r="DV13">
            <v>34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3</v>
          </cell>
          <cell r="BA14">
            <v>5</v>
          </cell>
          <cell r="BB14" t="str">
            <v>Degnen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105</v>
          </cell>
          <cell r="BK14">
            <v>40</v>
          </cell>
          <cell r="BL14">
            <v>142</v>
          </cell>
          <cell r="CV14">
            <v>5</v>
          </cell>
          <cell r="CX14" t="str">
            <v>2toNone</v>
          </cell>
          <cell r="DF14">
            <v>0</v>
          </cell>
          <cell r="DJ14">
            <v>0</v>
          </cell>
          <cell r="DL14">
            <v>2</v>
          </cell>
          <cell r="DN14">
            <v>2</v>
          </cell>
          <cell r="DP14">
            <v>0</v>
          </cell>
          <cell r="DR14">
            <v>0</v>
          </cell>
          <cell r="DT14">
            <v>0</v>
          </cell>
          <cell r="DV14">
            <v>30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8</v>
          </cell>
          <cell r="BA15">
            <v>6</v>
          </cell>
          <cell r="BB15" t="str">
            <v>Arsenal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106</v>
          </cell>
          <cell r="BK15">
            <v>39</v>
          </cell>
          <cell r="BL15">
            <v>141</v>
          </cell>
          <cell r="CV15">
            <v>6</v>
          </cell>
          <cell r="CX15" t="str">
            <v>SPVK</v>
          </cell>
          <cell r="DF15">
            <v>0</v>
          </cell>
          <cell r="DJ15">
            <v>0</v>
          </cell>
          <cell r="DL15">
            <v>2</v>
          </cell>
          <cell r="DN15">
            <v>0</v>
          </cell>
          <cell r="DP15">
            <v>1</v>
          </cell>
          <cell r="DR15">
            <v>0</v>
          </cell>
          <cell r="DT15">
            <v>1</v>
          </cell>
          <cell r="DV15">
            <v>26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5</v>
          </cell>
          <cell r="BA16">
            <v>7</v>
          </cell>
          <cell r="BB16" t="str">
            <v>Select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104</v>
          </cell>
          <cell r="BK16">
            <v>41</v>
          </cell>
          <cell r="BL16">
            <v>140</v>
          </cell>
          <cell r="CV16">
            <v>7</v>
          </cell>
          <cell r="CX16" t="str">
            <v>Degnen</v>
          </cell>
          <cell r="DF16">
            <v>0</v>
          </cell>
          <cell r="DJ16">
            <v>0</v>
          </cell>
          <cell r="DL16">
            <v>1</v>
          </cell>
          <cell r="DN16">
            <v>1</v>
          </cell>
          <cell r="DP16">
            <v>2</v>
          </cell>
          <cell r="DR16">
            <v>1</v>
          </cell>
          <cell r="DT16">
            <v>0</v>
          </cell>
          <cell r="DV16">
            <v>26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7</v>
          </cell>
          <cell r="BA17">
            <v>8</v>
          </cell>
          <cell r="BB17" t="str">
            <v>Himbo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100</v>
          </cell>
          <cell r="BK17">
            <v>42</v>
          </cell>
          <cell r="BL17">
            <v>141</v>
          </cell>
          <cell r="CV17">
            <v>8</v>
          </cell>
          <cell r="CX17" t="str">
            <v>IanRush</v>
          </cell>
          <cell r="DF17">
            <v>0</v>
          </cell>
          <cell r="DJ17">
            <v>0</v>
          </cell>
          <cell r="DL17">
            <v>2</v>
          </cell>
          <cell r="DN17">
            <v>1</v>
          </cell>
          <cell r="DP17">
            <v>0</v>
          </cell>
          <cell r="DR17">
            <v>0</v>
          </cell>
          <cell r="DT17">
            <v>0</v>
          </cell>
          <cell r="DV17">
            <v>25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11</v>
          </cell>
          <cell r="BA18">
            <v>9</v>
          </cell>
          <cell r="BB18" t="str">
            <v>Idskov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108</v>
          </cell>
          <cell r="BK18">
            <v>40</v>
          </cell>
          <cell r="BL18">
            <v>136</v>
          </cell>
          <cell r="CV18">
            <v>9</v>
          </cell>
          <cell r="CX18" t="str">
            <v>Frydkær</v>
          </cell>
          <cell r="DF18">
            <v>0</v>
          </cell>
          <cell r="DJ18">
            <v>0</v>
          </cell>
          <cell r="DL18">
            <v>1</v>
          </cell>
          <cell r="DN18">
            <v>0</v>
          </cell>
          <cell r="DP18">
            <v>2</v>
          </cell>
          <cell r="DR18">
            <v>2</v>
          </cell>
          <cell r="DT18">
            <v>0</v>
          </cell>
          <cell r="DV18">
            <v>24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12</v>
          </cell>
          <cell r="BA19">
            <v>10</v>
          </cell>
          <cell r="BB19" t="str">
            <v>Far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107</v>
          </cell>
          <cell r="BK19">
            <v>40</v>
          </cell>
          <cell r="BL19">
            <v>136</v>
          </cell>
          <cell r="CV19">
            <v>10</v>
          </cell>
          <cell r="CX19" t="str">
            <v>Cottee</v>
          </cell>
          <cell r="DF19">
            <v>0</v>
          </cell>
          <cell r="DJ19">
            <v>0</v>
          </cell>
          <cell r="DL19">
            <v>1</v>
          </cell>
          <cell r="DN19">
            <v>1</v>
          </cell>
          <cell r="DP19">
            <v>2</v>
          </cell>
          <cell r="DR19">
            <v>0</v>
          </cell>
          <cell r="DT19">
            <v>0</v>
          </cell>
          <cell r="DV19">
            <v>23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9</v>
          </cell>
          <cell r="BA20">
            <v>11</v>
          </cell>
          <cell r="BB20" t="str">
            <v>Kinks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104</v>
          </cell>
          <cell r="BK20">
            <v>41</v>
          </cell>
          <cell r="BL20">
            <v>138</v>
          </cell>
          <cell r="CV20">
            <v>11</v>
          </cell>
          <cell r="CX20" t="str">
            <v>Lund</v>
          </cell>
          <cell r="DF20">
            <v>0</v>
          </cell>
          <cell r="DJ20">
            <v>3</v>
          </cell>
          <cell r="DL20">
            <v>0</v>
          </cell>
          <cell r="DN20">
            <v>2</v>
          </cell>
          <cell r="DP20">
            <v>0</v>
          </cell>
          <cell r="DR20">
            <v>2</v>
          </cell>
          <cell r="DT20">
            <v>2</v>
          </cell>
          <cell r="DV20">
            <v>20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16</v>
          </cell>
          <cell r="BA21">
            <v>12</v>
          </cell>
          <cell r="BB21" t="str">
            <v>Flinca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106</v>
          </cell>
          <cell r="BK21">
            <v>38</v>
          </cell>
          <cell r="BL21">
            <v>141</v>
          </cell>
          <cell r="CV21">
            <v>12</v>
          </cell>
          <cell r="CX21" t="str">
            <v>Nuser</v>
          </cell>
          <cell r="DF21">
            <v>0</v>
          </cell>
          <cell r="DJ21">
            <v>0</v>
          </cell>
          <cell r="DL21">
            <v>1</v>
          </cell>
          <cell r="DN21">
            <v>1</v>
          </cell>
          <cell r="DP21">
            <v>1</v>
          </cell>
          <cell r="DR21">
            <v>0</v>
          </cell>
          <cell r="DT21">
            <v>0</v>
          </cell>
          <cell r="DV21">
            <v>19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14</v>
          </cell>
          <cell r="BA22">
            <v>13</v>
          </cell>
          <cell r="BB22" t="str">
            <v>Frydkær</v>
          </cell>
          <cell r="BF22">
            <v>0</v>
          </cell>
          <cell r="BG22">
            <v>0</v>
          </cell>
          <cell r="BH22">
            <v>0</v>
          </cell>
          <cell r="BI22">
            <v>1</v>
          </cell>
          <cell r="BJ22">
            <v>113</v>
          </cell>
          <cell r="BK22">
            <v>39</v>
          </cell>
          <cell r="BL22">
            <v>134</v>
          </cell>
          <cell r="CV22">
            <v>12</v>
          </cell>
          <cell r="CX22" t="str">
            <v>Søknud</v>
          </cell>
          <cell r="DF22">
            <v>0</v>
          </cell>
          <cell r="DJ22">
            <v>0</v>
          </cell>
          <cell r="DL22">
            <v>1</v>
          </cell>
          <cell r="DN22">
            <v>1</v>
          </cell>
          <cell r="DP22">
            <v>1</v>
          </cell>
          <cell r="DR22">
            <v>0</v>
          </cell>
          <cell r="DT22">
            <v>0</v>
          </cell>
          <cell r="DV22">
            <v>19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9</v>
          </cell>
          <cell r="BA23">
            <v>14</v>
          </cell>
          <cell r="BB23" t="str">
            <v>Zico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103</v>
          </cell>
          <cell r="BK23">
            <v>41</v>
          </cell>
          <cell r="BL23">
            <v>136</v>
          </cell>
          <cell r="CV23">
            <v>12</v>
          </cell>
          <cell r="CX23" t="str">
            <v>ÅZÆTZØW</v>
          </cell>
          <cell r="DF23">
            <v>0</v>
          </cell>
          <cell r="DJ23">
            <v>0</v>
          </cell>
          <cell r="DL23">
            <v>1</v>
          </cell>
          <cell r="DN23">
            <v>1</v>
          </cell>
          <cell r="DP23">
            <v>1</v>
          </cell>
          <cell r="DR23">
            <v>0</v>
          </cell>
          <cell r="DT23">
            <v>0</v>
          </cell>
          <cell r="DV23">
            <v>19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15</v>
          </cell>
          <cell r="BA24">
            <v>15</v>
          </cell>
          <cell r="BB24" t="str">
            <v>Stoke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106</v>
          </cell>
          <cell r="BK24">
            <v>39</v>
          </cell>
          <cell r="BL24">
            <v>136</v>
          </cell>
          <cell r="CV24">
            <v>15</v>
          </cell>
          <cell r="CX24" t="str">
            <v>Jesper</v>
          </cell>
          <cell r="DF24">
            <v>0</v>
          </cell>
          <cell r="DJ24">
            <v>0</v>
          </cell>
          <cell r="DL24">
            <v>1</v>
          </cell>
          <cell r="DN24">
            <v>1</v>
          </cell>
          <cell r="DP24">
            <v>0</v>
          </cell>
          <cell r="DR24">
            <v>1</v>
          </cell>
          <cell r="DT24">
            <v>0</v>
          </cell>
          <cell r="DV24">
            <v>18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13</v>
          </cell>
          <cell r="BA25">
            <v>16</v>
          </cell>
          <cell r="BB25" t="str">
            <v>Futte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103</v>
          </cell>
          <cell r="BK25">
            <v>39</v>
          </cell>
          <cell r="BL25">
            <v>140</v>
          </cell>
          <cell r="CV25">
            <v>15</v>
          </cell>
          <cell r="CX25" t="str">
            <v>Randers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0</v>
          </cell>
          <cell r="DR25">
            <v>1</v>
          </cell>
          <cell r="DT25">
            <v>0</v>
          </cell>
          <cell r="DV25">
            <v>18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19</v>
          </cell>
          <cell r="BA26">
            <v>17</v>
          </cell>
          <cell r="BB26" t="str">
            <v>Kailua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99</v>
          </cell>
          <cell r="BK26">
            <v>39</v>
          </cell>
          <cell r="BL26">
            <v>138</v>
          </cell>
          <cell r="CV26">
            <v>17</v>
          </cell>
          <cell r="CX26" t="str">
            <v>LPHJ</v>
          </cell>
          <cell r="DF26">
            <v>0</v>
          </cell>
          <cell r="DJ26">
            <v>3</v>
          </cell>
          <cell r="DL26">
            <v>1</v>
          </cell>
          <cell r="DN26">
            <v>0</v>
          </cell>
          <cell r="DP26">
            <v>1</v>
          </cell>
          <cell r="DR26">
            <v>1</v>
          </cell>
          <cell r="DT26">
            <v>0</v>
          </cell>
          <cell r="DV26">
            <v>17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18</v>
          </cell>
          <cell r="BA27">
            <v>18</v>
          </cell>
          <cell r="BB27" t="str">
            <v>Chelsea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102</v>
          </cell>
          <cell r="BK27">
            <v>41</v>
          </cell>
          <cell r="BL27">
            <v>133</v>
          </cell>
          <cell r="CV27">
            <v>17</v>
          </cell>
          <cell r="CX27" t="str">
            <v>Stoke</v>
          </cell>
          <cell r="DF27">
            <v>0</v>
          </cell>
          <cell r="DJ27">
            <v>0</v>
          </cell>
          <cell r="DL27">
            <v>1</v>
          </cell>
          <cell r="DN27">
            <v>0</v>
          </cell>
          <cell r="DP27">
            <v>1</v>
          </cell>
          <cell r="DR27">
            <v>1</v>
          </cell>
          <cell r="DT27">
            <v>0</v>
          </cell>
          <cell r="DV27">
            <v>17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17</v>
          </cell>
          <cell r="BA28">
            <v>19</v>
          </cell>
          <cell r="BB28" t="str">
            <v>Fox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103</v>
          </cell>
          <cell r="BK28">
            <v>38</v>
          </cell>
          <cell r="BL28">
            <v>137</v>
          </cell>
          <cell r="CV28">
            <v>19</v>
          </cell>
          <cell r="CX28" t="str">
            <v>Kinks</v>
          </cell>
          <cell r="DF28">
            <v>0</v>
          </cell>
          <cell r="DJ28">
            <v>0</v>
          </cell>
          <cell r="DL28">
            <v>1</v>
          </cell>
          <cell r="DN28">
            <v>0</v>
          </cell>
          <cell r="DP28">
            <v>1</v>
          </cell>
          <cell r="DR28">
            <v>0</v>
          </cell>
          <cell r="DT28">
            <v>1</v>
          </cell>
          <cell r="DV28">
            <v>16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1</v>
          </cell>
          <cell r="BJ29">
            <v>98</v>
          </cell>
          <cell r="BK29">
            <v>37</v>
          </cell>
          <cell r="BL29">
            <v>135</v>
          </cell>
          <cell r="CV29">
            <v>19</v>
          </cell>
          <cell r="CX29" t="str">
            <v>McCoist</v>
          </cell>
          <cell r="DF29">
            <v>0</v>
          </cell>
          <cell r="DJ29">
            <v>0</v>
          </cell>
          <cell r="DL29">
            <v>1</v>
          </cell>
          <cell r="DN29">
            <v>0</v>
          </cell>
          <cell r="DP29">
            <v>1</v>
          </cell>
          <cell r="DR29">
            <v>0</v>
          </cell>
          <cell r="DT29">
            <v>1</v>
          </cell>
          <cell r="DV29">
            <v>16</v>
          </cell>
        </row>
        <row r="30">
          <cell r="CV30">
            <v>21</v>
          </cell>
          <cell r="CX30" t="str">
            <v>Schøn</v>
          </cell>
          <cell r="DF30">
            <v>0</v>
          </cell>
          <cell r="DJ30">
            <v>10</v>
          </cell>
          <cell r="DL30">
            <v>1</v>
          </cell>
          <cell r="DN30">
            <v>1</v>
          </cell>
          <cell r="DP30">
            <v>0</v>
          </cell>
          <cell r="DR30">
            <v>0</v>
          </cell>
          <cell r="DT30">
            <v>0</v>
          </cell>
          <cell r="DV30">
            <v>15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1</v>
          </cell>
          <cell r="BA31">
            <v>1</v>
          </cell>
          <cell r="BB31" t="str">
            <v>McCoist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109</v>
          </cell>
          <cell r="BK31">
            <v>41</v>
          </cell>
          <cell r="BL31">
            <v>139</v>
          </cell>
          <cell r="CV31">
            <v>21</v>
          </cell>
          <cell r="CX31" t="str">
            <v>Tynde</v>
          </cell>
          <cell r="DF31">
            <v>0</v>
          </cell>
          <cell r="DJ31">
            <v>0</v>
          </cell>
          <cell r="DL31">
            <v>1</v>
          </cell>
          <cell r="DN31">
            <v>1</v>
          </cell>
          <cell r="DP31">
            <v>0</v>
          </cell>
          <cell r="DR31">
            <v>0</v>
          </cell>
          <cell r="DT31">
            <v>0</v>
          </cell>
          <cell r="DV31">
            <v>15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6</v>
          </cell>
          <cell r="BA32">
            <v>2</v>
          </cell>
          <cell r="BB32" t="str">
            <v>Anderup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110</v>
          </cell>
          <cell r="BK32">
            <v>38</v>
          </cell>
          <cell r="BL32">
            <v>144</v>
          </cell>
          <cell r="CV32">
            <v>23</v>
          </cell>
          <cell r="CX32" t="str">
            <v>Flinca</v>
          </cell>
          <cell r="DF32">
            <v>0</v>
          </cell>
          <cell r="DJ32">
            <v>3</v>
          </cell>
          <cell r="DL32">
            <v>1</v>
          </cell>
          <cell r="DN32">
            <v>0</v>
          </cell>
          <cell r="DP32">
            <v>0</v>
          </cell>
          <cell r="DR32">
            <v>1</v>
          </cell>
          <cell r="DT32">
            <v>1</v>
          </cell>
          <cell r="DV32">
            <v>15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4</v>
          </cell>
          <cell r="BA33">
            <v>3</v>
          </cell>
          <cell r="BB33" t="str">
            <v>Culopip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105</v>
          </cell>
          <cell r="BK33">
            <v>40</v>
          </cell>
          <cell r="BL33">
            <v>143</v>
          </cell>
          <cell r="CV33">
            <v>23</v>
          </cell>
          <cell r="CX33" t="str">
            <v>Hede</v>
          </cell>
          <cell r="DF33">
            <v>0</v>
          </cell>
          <cell r="DJ33">
            <v>3</v>
          </cell>
          <cell r="DL33">
            <v>1</v>
          </cell>
          <cell r="DN33">
            <v>0</v>
          </cell>
          <cell r="DP33">
            <v>0</v>
          </cell>
          <cell r="DR33">
            <v>1</v>
          </cell>
          <cell r="DT33">
            <v>1</v>
          </cell>
          <cell r="DV33">
            <v>15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3</v>
          </cell>
          <cell r="BA34">
            <v>4</v>
          </cell>
          <cell r="BB34" t="str">
            <v>Watson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107</v>
          </cell>
          <cell r="BK34">
            <v>39</v>
          </cell>
          <cell r="BL34">
            <v>142</v>
          </cell>
          <cell r="CV34">
            <v>23</v>
          </cell>
          <cell r="CX34" t="str">
            <v>Idskov</v>
          </cell>
          <cell r="DF34">
            <v>0</v>
          </cell>
          <cell r="DJ34">
            <v>3</v>
          </cell>
          <cell r="DL34">
            <v>1</v>
          </cell>
          <cell r="DN34">
            <v>0</v>
          </cell>
          <cell r="DP34">
            <v>0</v>
          </cell>
          <cell r="DR34">
            <v>1</v>
          </cell>
          <cell r="DT34">
            <v>1</v>
          </cell>
          <cell r="DV34">
            <v>15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2</v>
          </cell>
          <cell r="BA35">
            <v>5</v>
          </cell>
          <cell r="BB35" t="str">
            <v>Forest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106</v>
          </cell>
          <cell r="BK35">
            <v>42</v>
          </cell>
          <cell r="BL35">
            <v>138</v>
          </cell>
          <cell r="CV35">
            <v>23</v>
          </cell>
          <cell r="CX35" t="str">
            <v>Malthe</v>
          </cell>
          <cell r="DF35">
            <v>0</v>
          </cell>
          <cell r="DJ35">
            <v>3</v>
          </cell>
          <cell r="DL35">
            <v>1</v>
          </cell>
          <cell r="DN35">
            <v>0</v>
          </cell>
          <cell r="DP35">
            <v>0</v>
          </cell>
          <cell r="DR35">
            <v>1</v>
          </cell>
          <cell r="DT35">
            <v>1</v>
          </cell>
          <cell r="DV35">
            <v>15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14</v>
          </cell>
          <cell r="BA36">
            <v>6</v>
          </cell>
          <cell r="BB36" t="str">
            <v>IanRush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103</v>
          </cell>
          <cell r="BK36">
            <v>42</v>
          </cell>
          <cell r="BL36">
            <v>137</v>
          </cell>
          <cell r="CV36">
            <v>27</v>
          </cell>
          <cell r="CX36" t="str">
            <v>Harry</v>
          </cell>
          <cell r="DF36">
            <v>0</v>
          </cell>
          <cell r="DJ36">
            <v>0</v>
          </cell>
          <cell r="DL36">
            <v>0</v>
          </cell>
          <cell r="DN36">
            <v>1</v>
          </cell>
          <cell r="DP36">
            <v>2</v>
          </cell>
          <cell r="DR36">
            <v>0</v>
          </cell>
          <cell r="DT36">
            <v>1</v>
          </cell>
          <cell r="DV36">
            <v>15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11</v>
          </cell>
          <cell r="BA37">
            <v>7</v>
          </cell>
          <cell r="BB37" t="str">
            <v>Lions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103</v>
          </cell>
          <cell r="BK37">
            <v>39</v>
          </cell>
          <cell r="BL37">
            <v>140</v>
          </cell>
          <cell r="CV37">
            <v>28</v>
          </cell>
          <cell r="CX37" t="str">
            <v>Agger</v>
          </cell>
          <cell r="DF37">
            <v>0</v>
          </cell>
          <cell r="DJ37">
            <v>0</v>
          </cell>
          <cell r="DL37">
            <v>0</v>
          </cell>
          <cell r="DN37">
            <v>2</v>
          </cell>
          <cell r="DP37">
            <v>1</v>
          </cell>
          <cell r="DR37">
            <v>0</v>
          </cell>
          <cell r="DT37">
            <v>0</v>
          </cell>
          <cell r="DV37">
            <v>14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0</v>
          </cell>
          <cell r="AZ38">
            <v>7</v>
          </cell>
          <cell r="BA38">
            <v>8</v>
          </cell>
          <cell r="BB38" t="str">
            <v>Harry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102</v>
          </cell>
          <cell r="BK38">
            <v>43</v>
          </cell>
          <cell r="BL38">
            <v>138</v>
          </cell>
          <cell r="CV38">
            <v>29</v>
          </cell>
          <cell r="CX38" t="str">
            <v>Percy</v>
          </cell>
          <cell r="DF38">
            <v>0</v>
          </cell>
          <cell r="DJ38">
            <v>0</v>
          </cell>
          <cell r="DL38">
            <v>0</v>
          </cell>
          <cell r="DN38">
            <v>1</v>
          </cell>
          <cell r="DP38">
            <v>1</v>
          </cell>
          <cell r="DR38">
            <v>1</v>
          </cell>
          <cell r="DT38">
            <v>1</v>
          </cell>
          <cell r="DV38">
            <v>14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10</v>
          </cell>
          <cell r="BA39">
            <v>9</v>
          </cell>
          <cell r="BB39" t="str">
            <v>MFP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100</v>
          </cell>
          <cell r="BK39">
            <v>43</v>
          </cell>
          <cell r="BL39">
            <v>140</v>
          </cell>
          <cell r="CV39">
            <v>29</v>
          </cell>
          <cell r="CX39" t="str">
            <v>Watson</v>
          </cell>
          <cell r="DF39">
            <v>0</v>
          </cell>
          <cell r="DJ39">
            <v>0</v>
          </cell>
          <cell r="DL39">
            <v>0</v>
          </cell>
          <cell r="DN39">
            <v>1</v>
          </cell>
          <cell r="DP39">
            <v>1</v>
          </cell>
          <cell r="DR39">
            <v>1</v>
          </cell>
          <cell r="DT39">
            <v>1</v>
          </cell>
          <cell r="DV39">
            <v>14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9</v>
          </cell>
          <cell r="BA40">
            <v>10</v>
          </cell>
          <cell r="BB40" t="str">
            <v>Malthe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108</v>
          </cell>
          <cell r="BK40">
            <v>40</v>
          </cell>
          <cell r="BL40">
            <v>136</v>
          </cell>
          <cell r="CV40">
            <v>31</v>
          </cell>
          <cell r="CX40" t="str">
            <v>Sergio</v>
          </cell>
          <cell r="DF40">
            <v>0</v>
          </cell>
          <cell r="DJ40">
            <v>0</v>
          </cell>
          <cell r="DL40">
            <v>0</v>
          </cell>
          <cell r="DN40">
            <v>0</v>
          </cell>
          <cell r="DP40">
            <v>2</v>
          </cell>
          <cell r="DR40">
            <v>1</v>
          </cell>
          <cell r="DT40">
            <v>1</v>
          </cell>
          <cell r="DV40">
            <v>13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5</v>
          </cell>
          <cell r="BA41">
            <v>11</v>
          </cell>
          <cell r="BB41" t="str">
            <v>SPVK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108</v>
          </cell>
          <cell r="BK41">
            <v>38</v>
          </cell>
          <cell r="BL41">
            <v>137</v>
          </cell>
          <cell r="CV41">
            <v>31</v>
          </cell>
          <cell r="CX41" t="str">
            <v>Zico</v>
          </cell>
          <cell r="DF41">
            <v>0</v>
          </cell>
          <cell r="DJ41">
            <v>0</v>
          </cell>
          <cell r="DL41">
            <v>0</v>
          </cell>
          <cell r="DN41">
            <v>0</v>
          </cell>
          <cell r="DP41">
            <v>2</v>
          </cell>
          <cell r="DR41">
            <v>1</v>
          </cell>
          <cell r="DT41">
            <v>1</v>
          </cell>
          <cell r="DV41">
            <v>13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8</v>
          </cell>
          <cell r="BA42">
            <v>12</v>
          </cell>
          <cell r="BB42" t="str">
            <v>Sergio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103</v>
          </cell>
          <cell r="BK42">
            <v>41</v>
          </cell>
          <cell r="BL42">
            <v>136</v>
          </cell>
          <cell r="CV42">
            <v>33</v>
          </cell>
          <cell r="CX42" t="str">
            <v>Forest</v>
          </cell>
          <cell r="DF42">
            <v>0</v>
          </cell>
          <cell r="DJ42">
            <v>0</v>
          </cell>
          <cell r="DL42">
            <v>0</v>
          </cell>
          <cell r="DN42">
            <v>1</v>
          </cell>
          <cell r="DP42">
            <v>1</v>
          </cell>
          <cell r="DR42">
            <v>0</v>
          </cell>
          <cell r="DT42">
            <v>1</v>
          </cell>
          <cell r="DV42">
            <v>11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15</v>
          </cell>
          <cell r="BA43">
            <v>13</v>
          </cell>
          <cell r="BB43" t="str">
            <v>Piquet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103</v>
          </cell>
          <cell r="BK43">
            <v>38</v>
          </cell>
          <cell r="BL43">
            <v>137</v>
          </cell>
          <cell r="CV43">
            <v>34</v>
          </cell>
          <cell r="CX43" t="str">
            <v>Kailua</v>
          </cell>
          <cell r="DF43">
            <v>0</v>
          </cell>
          <cell r="DJ43">
            <v>0</v>
          </cell>
          <cell r="DL43">
            <v>1</v>
          </cell>
          <cell r="DN43">
            <v>0</v>
          </cell>
          <cell r="DP43">
            <v>0</v>
          </cell>
          <cell r="DR43">
            <v>0</v>
          </cell>
          <cell r="DT43">
            <v>0</v>
          </cell>
          <cell r="DV43">
            <v>10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12</v>
          </cell>
          <cell r="BA44">
            <v>14</v>
          </cell>
          <cell r="BB44" t="str">
            <v>Agger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102</v>
          </cell>
          <cell r="BK44">
            <v>37</v>
          </cell>
          <cell r="BL44">
            <v>140</v>
          </cell>
          <cell r="CV44">
            <v>35</v>
          </cell>
          <cell r="CX44" t="str">
            <v>Culopip</v>
          </cell>
          <cell r="DF44">
            <v>0</v>
          </cell>
          <cell r="DJ44">
            <v>0</v>
          </cell>
          <cell r="DL44">
            <v>0</v>
          </cell>
          <cell r="DN44">
            <v>0</v>
          </cell>
          <cell r="DP44">
            <v>1</v>
          </cell>
          <cell r="DR44">
            <v>2</v>
          </cell>
          <cell r="DT44">
            <v>0</v>
          </cell>
          <cell r="DV44">
            <v>10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16</v>
          </cell>
          <cell r="BA45">
            <v>15</v>
          </cell>
          <cell r="BB45" t="str">
            <v>Cottee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103</v>
          </cell>
          <cell r="BK45">
            <v>39</v>
          </cell>
          <cell r="BL45">
            <v>134</v>
          </cell>
          <cell r="CV45">
            <v>36</v>
          </cell>
          <cell r="CX45" t="str">
            <v>Barca</v>
          </cell>
          <cell r="DF45">
            <v>0</v>
          </cell>
          <cell r="DJ45">
            <v>0</v>
          </cell>
          <cell r="DL45">
            <v>0</v>
          </cell>
          <cell r="DN45">
            <v>1</v>
          </cell>
          <cell r="DP45">
            <v>1</v>
          </cell>
          <cell r="DR45">
            <v>0</v>
          </cell>
          <cell r="DT45">
            <v>0</v>
          </cell>
          <cell r="DV45">
            <v>9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13</v>
          </cell>
          <cell r="BA46">
            <v>16</v>
          </cell>
          <cell r="BB46" t="str">
            <v>Højgård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102</v>
          </cell>
          <cell r="BK46">
            <v>40</v>
          </cell>
          <cell r="BL46">
            <v>135</v>
          </cell>
          <cell r="CV46">
            <v>36</v>
          </cell>
          <cell r="CX46" t="str">
            <v>Chelsea</v>
          </cell>
          <cell r="DF46">
            <v>0</v>
          </cell>
          <cell r="DJ46">
            <v>0</v>
          </cell>
          <cell r="DL46">
            <v>0</v>
          </cell>
          <cell r="DN46">
            <v>1</v>
          </cell>
          <cell r="DP46">
            <v>1</v>
          </cell>
          <cell r="DR46">
            <v>0</v>
          </cell>
          <cell r="DT46">
            <v>0</v>
          </cell>
          <cell r="DV46">
            <v>9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19</v>
          </cell>
          <cell r="BA47">
            <v>17</v>
          </cell>
          <cell r="BB47" t="str">
            <v>Tynde</v>
          </cell>
          <cell r="BF47">
            <v>0</v>
          </cell>
          <cell r="BG47">
            <v>0</v>
          </cell>
          <cell r="BH47">
            <v>0</v>
          </cell>
          <cell r="BI47">
            <v>1</v>
          </cell>
          <cell r="BJ47">
            <v>101</v>
          </cell>
          <cell r="BK47">
            <v>36</v>
          </cell>
          <cell r="BL47">
            <v>139</v>
          </cell>
          <cell r="CV47">
            <v>38</v>
          </cell>
          <cell r="CX47" t="str">
            <v>Fox</v>
          </cell>
          <cell r="DF47">
            <v>0</v>
          </cell>
          <cell r="DJ47">
            <v>0</v>
          </cell>
          <cell r="DL47">
            <v>0</v>
          </cell>
          <cell r="DN47">
            <v>0</v>
          </cell>
          <cell r="DP47">
            <v>1</v>
          </cell>
          <cell r="DR47">
            <v>1</v>
          </cell>
          <cell r="DT47">
            <v>1</v>
          </cell>
          <cell r="DV47">
            <v>9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17</v>
          </cell>
          <cell r="BA48">
            <v>18</v>
          </cell>
          <cell r="BB48" t="str">
            <v>Nielsen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101</v>
          </cell>
          <cell r="BK48">
            <v>33</v>
          </cell>
          <cell r="BL48">
            <v>137</v>
          </cell>
          <cell r="CV48">
            <v>38</v>
          </cell>
          <cell r="CX48" t="str">
            <v>Piquet</v>
          </cell>
          <cell r="DF48">
            <v>0</v>
          </cell>
          <cell r="DJ48">
            <v>0</v>
          </cell>
          <cell r="DL48">
            <v>0</v>
          </cell>
          <cell r="DN48">
            <v>0</v>
          </cell>
          <cell r="DP48">
            <v>1</v>
          </cell>
          <cell r="DR48">
            <v>1</v>
          </cell>
          <cell r="DT48">
            <v>1</v>
          </cell>
          <cell r="DV48">
            <v>9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18</v>
          </cell>
          <cell r="BA49">
            <v>19</v>
          </cell>
          <cell r="BB49" t="str">
            <v>LUFCMOT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101</v>
          </cell>
          <cell r="BK49">
            <v>38</v>
          </cell>
          <cell r="BL49">
            <v>131</v>
          </cell>
          <cell r="CV49">
            <v>40</v>
          </cell>
          <cell r="CX49" t="str">
            <v>United</v>
          </cell>
          <cell r="DF49">
            <v>0</v>
          </cell>
          <cell r="DJ49">
            <v>3</v>
          </cell>
          <cell r="DL49">
            <v>0</v>
          </cell>
          <cell r="DN49">
            <v>0</v>
          </cell>
          <cell r="DP49">
            <v>0</v>
          </cell>
          <cell r="DR49">
            <v>1</v>
          </cell>
          <cell r="DT49">
            <v>3</v>
          </cell>
          <cell r="DV49">
            <v>9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96</v>
          </cell>
          <cell r="BK50">
            <v>36</v>
          </cell>
          <cell r="BL50">
            <v>135</v>
          </cell>
          <cell r="CV50">
            <v>41</v>
          </cell>
          <cell r="CX50" t="str">
            <v>MFP</v>
          </cell>
          <cell r="DF50">
            <v>0</v>
          </cell>
          <cell r="DJ50">
            <v>0</v>
          </cell>
          <cell r="DL50">
            <v>0</v>
          </cell>
          <cell r="DN50">
            <v>0</v>
          </cell>
          <cell r="DP50">
            <v>1</v>
          </cell>
          <cell r="DR50">
            <v>0</v>
          </cell>
          <cell r="DT50">
            <v>2</v>
          </cell>
          <cell r="DV50">
            <v>8</v>
          </cell>
        </row>
        <row r="51">
          <cell r="CV51">
            <v>41</v>
          </cell>
          <cell r="CX51" t="str">
            <v>Sebjoh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1</v>
          </cell>
          <cell r="DR51">
            <v>0</v>
          </cell>
          <cell r="DT51">
            <v>2</v>
          </cell>
          <cell r="DV51">
            <v>8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107</v>
          </cell>
          <cell r="BK52">
            <v>42</v>
          </cell>
          <cell r="BL52">
            <v>140</v>
          </cell>
          <cell r="CV52">
            <v>43</v>
          </cell>
          <cell r="CX52" t="str">
            <v>Select</v>
          </cell>
          <cell r="DF52">
            <v>0</v>
          </cell>
          <cell r="DJ52">
            <v>0</v>
          </cell>
          <cell r="DL52">
            <v>0</v>
          </cell>
          <cell r="DN52">
            <v>1</v>
          </cell>
          <cell r="DP52">
            <v>0</v>
          </cell>
          <cell r="DR52">
            <v>0</v>
          </cell>
          <cell r="DT52">
            <v>1</v>
          </cell>
          <cell r="DV52">
            <v>7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Nemelig</v>
          </cell>
          <cell r="BF53">
            <v>0</v>
          </cell>
          <cell r="BG53">
            <v>0</v>
          </cell>
          <cell r="BJ53">
            <v>110</v>
          </cell>
          <cell r="BK53">
            <v>42</v>
          </cell>
          <cell r="BL53">
            <v>139</v>
          </cell>
          <cell r="CV53">
            <v>43</v>
          </cell>
          <cell r="CX53" t="str">
            <v>Steam</v>
          </cell>
          <cell r="DF53">
            <v>0</v>
          </cell>
          <cell r="DJ53">
            <v>0</v>
          </cell>
          <cell r="DL53">
            <v>0</v>
          </cell>
          <cell r="DN53">
            <v>1</v>
          </cell>
          <cell r="DP53">
            <v>0</v>
          </cell>
          <cell r="DR53">
            <v>0</v>
          </cell>
          <cell r="DT53">
            <v>1</v>
          </cell>
          <cell r="DV53">
            <v>7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LPHJ</v>
          </cell>
          <cell r="BF54">
            <v>0</v>
          </cell>
          <cell r="BG54">
            <v>0</v>
          </cell>
          <cell r="BJ54">
            <v>107</v>
          </cell>
          <cell r="BK54">
            <v>41</v>
          </cell>
          <cell r="BL54">
            <v>140</v>
          </cell>
          <cell r="CV54">
            <v>45</v>
          </cell>
          <cell r="CX54" t="str">
            <v>Himbo</v>
          </cell>
          <cell r="DF54">
            <v>0</v>
          </cell>
          <cell r="DJ54">
            <v>0</v>
          </cell>
          <cell r="DL54">
            <v>0</v>
          </cell>
          <cell r="DN54">
            <v>0</v>
          </cell>
          <cell r="DP54">
            <v>1</v>
          </cell>
          <cell r="DR54">
            <v>1</v>
          </cell>
          <cell r="DT54">
            <v>0</v>
          </cell>
          <cell r="DV54">
            <v>7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4</v>
          </cell>
          <cell r="BA55">
            <v>4</v>
          </cell>
          <cell r="BB55" t="str">
            <v>Barca</v>
          </cell>
          <cell r="BF55">
            <v>0</v>
          </cell>
          <cell r="BG55">
            <v>0</v>
          </cell>
          <cell r="BJ55">
            <v>102</v>
          </cell>
          <cell r="BK55">
            <v>41</v>
          </cell>
          <cell r="BL55">
            <v>133</v>
          </cell>
          <cell r="CV55">
            <v>46</v>
          </cell>
          <cell r="CX55" t="str">
            <v>Far</v>
          </cell>
          <cell r="DF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0</v>
          </cell>
          <cell r="DR55">
            <v>1</v>
          </cell>
          <cell r="DT55">
            <v>2</v>
          </cell>
          <cell r="DV55">
            <v>7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0</v>
          </cell>
          <cell r="AZ56">
            <v>7</v>
          </cell>
          <cell r="BA56">
            <v>5</v>
          </cell>
          <cell r="BB56" t="str">
            <v>ÅZÆTZØW</v>
          </cell>
          <cell r="BF56">
            <v>0</v>
          </cell>
          <cell r="BG56">
            <v>0</v>
          </cell>
          <cell r="BJ56">
            <v>101</v>
          </cell>
          <cell r="BK56">
            <v>40</v>
          </cell>
          <cell r="BL56">
            <v>139</v>
          </cell>
          <cell r="CV56">
            <v>46</v>
          </cell>
          <cell r="CX56" t="str">
            <v>Nielsen</v>
          </cell>
          <cell r="DF56">
            <v>0</v>
          </cell>
          <cell r="DJ56">
            <v>0</v>
          </cell>
          <cell r="DL56">
            <v>0</v>
          </cell>
          <cell r="DN56">
            <v>0</v>
          </cell>
          <cell r="DP56">
            <v>0</v>
          </cell>
          <cell r="DR56">
            <v>1</v>
          </cell>
          <cell r="DT56">
            <v>2</v>
          </cell>
          <cell r="DV56">
            <v>7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9</v>
          </cell>
          <cell r="BA57">
            <v>6</v>
          </cell>
          <cell r="BB57" t="str">
            <v>Hede</v>
          </cell>
          <cell r="BF57">
            <v>0</v>
          </cell>
          <cell r="BG57">
            <v>0</v>
          </cell>
          <cell r="BJ57">
            <v>98</v>
          </cell>
          <cell r="BK57">
            <v>40</v>
          </cell>
          <cell r="BL57">
            <v>140</v>
          </cell>
          <cell r="CV57">
            <v>48</v>
          </cell>
          <cell r="CX57" t="str">
            <v>Arsenal</v>
          </cell>
          <cell r="DF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1</v>
          </cell>
          <cell r="DR57">
            <v>0</v>
          </cell>
          <cell r="DT57">
            <v>1</v>
          </cell>
          <cell r="DV57">
            <v>6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2</v>
          </cell>
          <cell r="AZ58">
            <v>8</v>
          </cell>
          <cell r="BA58">
            <v>7</v>
          </cell>
          <cell r="BB58" t="str">
            <v>Randers</v>
          </cell>
          <cell r="BF58">
            <v>0</v>
          </cell>
          <cell r="BG58">
            <v>0</v>
          </cell>
          <cell r="BJ58">
            <v>102</v>
          </cell>
          <cell r="BK58">
            <v>39</v>
          </cell>
          <cell r="BL58">
            <v>134</v>
          </cell>
          <cell r="CV58">
            <v>48</v>
          </cell>
          <cell r="CX58" t="str">
            <v>Lucky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1</v>
          </cell>
          <cell r="DR58">
            <v>0</v>
          </cell>
          <cell r="DT58">
            <v>1</v>
          </cell>
          <cell r="DV58">
            <v>6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4</v>
          </cell>
          <cell r="BA59">
            <v>8</v>
          </cell>
          <cell r="BB59" t="str">
            <v>Laplace</v>
          </cell>
          <cell r="BF59">
            <v>0</v>
          </cell>
          <cell r="BG59">
            <v>0</v>
          </cell>
          <cell r="BJ59">
            <v>100</v>
          </cell>
          <cell r="BK59">
            <v>40</v>
          </cell>
          <cell r="BL59">
            <v>133</v>
          </cell>
          <cell r="CV59">
            <v>50</v>
          </cell>
          <cell r="CX59" t="str">
            <v>LUFCMOT</v>
          </cell>
          <cell r="DF59">
            <v>0</v>
          </cell>
          <cell r="DJ59">
            <v>0</v>
          </cell>
          <cell r="DL59">
            <v>0</v>
          </cell>
          <cell r="DN59">
            <v>1</v>
          </cell>
          <cell r="DP59">
            <v>0</v>
          </cell>
          <cell r="DR59">
            <v>0</v>
          </cell>
          <cell r="DT59">
            <v>0</v>
          </cell>
          <cell r="DV59">
            <v>5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6</v>
          </cell>
          <cell r="BA60">
            <v>9</v>
          </cell>
          <cell r="BB60" t="str">
            <v>Jesper</v>
          </cell>
          <cell r="BF60">
            <v>0</v>
          </cell>
          <cell r="BG60">
            <v>0</v>
          </cell>
          <cell r="BJ60">
            <v>105</v>
          </cell>
          <cell r="BK60">
            <v>40</v>
          </cell>
          <cell r="BL60">
            <v>131</v>
          </cell>
          <cell r="CV60">
            <v>51</v>
          </cell>
          <cell r="CX60" t="str">
            <v>Livpool</v>
          </cell>
          <cell r="DF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1</v>
          </cell>
          <cell r="DR60">
            <v>0</v>
          </cell>
          <cell r="DT60">
            <v>0</v>
          </cell>
          <cell r="DV60">
            <v>4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10</v>
          </cell>
          <cell r="BA61">
            <v>10</v>
          </cell>
          <cell r="BB61" t="str">
            <v>Nuser</v>
          </cell>
          <cell r="BF61">
            <v>0</v>
          </cell>
          <cell r="BG61">
            <v>0</v>
          </cell>
          <cell r="BJ61">
            <v>104</v>
          </cell>
          <cell r="BK61">
            <v>33</v>
          </cell>
          <cell r="BL61">
            <v>141</v>
          </cell>
          <cell r="CV61">
            <v>52</v>
          </cell>
          <cell r="CX61" t="str">
            <v>Laplace</v>
          </cell>
          <cell r="DF61">
            <v>0</v>
          </cell>
          <cell r="DJ61">
            <v>0</v>
          </cell>
          <cell r="DL61">
            <v>0</v>
          </cell>
          <cell r="DN61">
            <v>0</v>
          </cell>
          <cell r="DP61">
            <v>0</v>
          </cell>
          <cell r="DR61">
            <v>0</v>
          </cell>
          <cell r="DT61">
            <v>2</v>
          </cell>
          <cell r="DV61">
            <v>4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14</v>
          </cell>
          <cell r="BA62">
            <v>11</v>
          </cell>
          <cell r="BB62" t="str">
            <v>Sebjoh</v>
          </cell>
          <cell r="BF62">
            <v>0</v>
          </cell>
          <cell r="BG62">
            <v>0</v>
          </cell>
          <cell r="BJ62">
            <v>100</v>
          </cell>
          <cell r="BK62">
            <v>39</v>
          </cell>
          <cell r="BL62">
            <v>132</v>
          </cell>
          <cell r="CV62">
            <v>53</v>
          </cell>
          <cell r="CX62" t="str">
            <v>Futte</v>
          </cell>
          <cell r="DF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0</v>
          </cell>
          <cell r="DR62">
            <v>1</v>
          </cell>
          <cell r="DT62">
            <v>0</v>
          </cell>
          <cell r="DV62">
            <v>3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13</v>
          </cell>
          <cell r="BA63">
            <v>12</v>
          </cell>
          <cell r="BB63" t="str">
            <v>Murer</v>
          </cell>
          <cell r="BF63">
            <v>0</v>
          </cell>
          <cell r="BG63">
            <v>0</v>
          </cell>
          <cell r="BJ63">
            <v>99</v>
          </cell>
          <cell r="BK63">
            <v>39</v>
          </cell>
          <cell r="BL63">
            <v>132</v>
          </cell>
          <cell r="CV63">
            <v>53</v>
          </cell>
          <cell r="CX63" t="str">
            <v>Lions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0</v>
          </cell>
          <cell r="DR63">
            <v>1</v>
          </cell>
          <cell r="DT63">
            <v>0</v>
          </cell>
          <cell r="DV63">
            <v>3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11</v>
          </cell>
          <cell r="BA64">
            <v>13</v>
          </cell>
          <cell r="BB64" t="str">
            <v>Søknud</v>
          </cell>
          <cell r="BF64">
            <v>0</v>
          </cell>
          <cell r="BG64">
            <v>0</v>
          </cell>
          <cell r="BJ64">
            <v>99</v>
          </cell>
          <cell r="BK64">
            <v>37</v>
          </cell>
          <cell r="BL64">
            <v>133</v>
          </cell>
          <cell r="CV64">
            <v>55</v>
          </cell>
          <cell r="CX64" t="str">
            <v>brula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0</v>
          </cell>
          <cell r="DR64">
            <v>0</v>
          </cell>
          <cell r="DT64">
            <v>1</v>
          </cell>
          <cell r="DV64">
            <v>2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11</v>
          </cell>
          <cell r="BA65">
            <v>14</v>
          </cell>
          <cell r="BB65" t="str">
            <v>Magpies</v>
          </cell>
          <cell r="BF65">
            <v>0</v>
          </cell>
          <cell r="BG65">
            <v>0</v>
          </cell>
          <cell r="BJ65">
            <v>97</v>
          </cell>
          <cell r="BK65">
            <v>38</v>
          </cell>
          <cell r="BL65">
            <v>133</v>
          </cell>
          <cell r="CV65">
            <v>55</v>
          </cell>
          <cell r="CX65" t="str">
            <v>Kudsken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1</v>
          </cell>
          <cell r="DV65">
            <v>2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17</v>
          </cell>
          <cell r="BA66">
            <v>15</v>
          </cell>
          <cell r="BB66" t="str">
            <v>Schøn</v>
          </cell>
          <cell r="BF66">
            <v>0</v>
          </cell>
          <cell r="BG66">
            <v>0</v>
          </cell>
          <cell r="BJ66">
            <v>100</v>
          </cell>
          <cell r="BK66">
            <v>36</v>
          </cell>
          <cell r="BL66">
            <v>129</v>
          </cell>
          <cell r="CV66">
            <v>57</v>
          </cell>
          <cell r="CX66" t="str">
            <v>Derby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0</v>
          </cell>
          <cell r="DV66">
            <v>0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15</v>
          </cell>
          <cell r="BA67">
            <v>16</v>
          </cell>
          <cell r="BB67" t="str">
            <v>Steam</v>
          </cell>
          <cell r="BF67">
            <v>0</v>
          </cell>
          <cell r="BG67">
            <v>0</v>
          </cell>
          <cell r="BJ67">
            <v>97</v>
          </cell>
          <cell r="BK67">
            <v>35</v>
          </cell>
          <cell r="BL67">
            <v>131</v>
          </cell>
          <cell r="CV67">
            <v>57</v>
          </cell>
          <cell r="CX67" t="str">
            <v>Højgård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0</v>
          </cell>
          <cell r="DV67">
            <v>0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20</v>
          </cell>
          <cell r="BA68">
            <v>17</v>
          </cell>
          <cell r="BB68" t="str">
            <v>Lucky</v>
          </cell>
          <cell r="BF68">
            <v>0</v>
          </cell>
          <cell r="BG68">
            <v>0</v>
          </cell>
          <cell r="BJ68">
            <v>90</v>
          </cell>
          <cell r="BK68">
            <v>37</v>
          </cell>
          <cell r="BL68">
            <v>131</v>
          </cell>
          <cell r="CV68">
            <v>57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18</v>
          </cell>
          <cell r="BA69">
            <v>18</v>
          </cell>
          <cell r="BB69" t="str">
            <v>brula</v>
          </cell>
          <cell r="BF69">
            <v>0</v>
          </cell>
          <cell r="BG69">
            <v>0</v>
          </cell>
          <cell r="BJ69">
            <v>96</v>
          </cell>
          <cell r="BK69">
            <v>34</v>
          </cell>
          <cell r="BL69">
            <v>131</v>
          </cell>
          <cell r="CV69">
            <v>57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19</v>
          </cell>
          <cell r="BA70">
            <v>19</v>
          </cell>
          <cell r="BB70" t="str">
            <v>Kudsken</v>
          </cell>
          <cell r="BF70">
            <v>0</v>
          </cell>
          <cell r="BG70">
            <v>0</v>
          </cell>
          <cell r="BJ70">
            <v>95</v>
          </cell>
          <cell r="BK70">
            <v>37</v>
          </cell>
          <cell r="BL70">
            <v>126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16</v>
          </cell>
          <cell r="BA71">
            <v>20</v>
          </cell>
          <cell r="BB71" t="str">
            <v>2toNone</v>
          </cell>
          <cell r="BF71">
            <v>0</v>
          </cell>
          <cell r="BG71">
            <v>0</v>
          </cell>
          <cell r="BJ71">
            <v>95</v>
          </cell>
          <cell r="BK71">
            <v>35</v>
          </cell>
          <cell r="BL71">
            <v>126</v>
          </cell>
        </row>
        <row r="76">
          <cell r="AW76">
            <v>1</v>
          </cell>
          <cell r="AZ76" t="str">
            <v>United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25</v>
          </cell>
          <cell r="BI76">
            <v>9</v>
          </cell>
          <cell r="BJ76">
            <v>26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/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Lund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22</v>
          </cell>
          <cell r="BI77">
            <v>9</v>
          </cell>
          <cell r="BJ77">
            <v>28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Far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21</v>
          </cell>
          <cell r="BI78">
            <v>9</v>
          </cell>
          <cell r="BJ78">
            <v>29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Frydkær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23</v>
          </cell>
          <cell r="BI79">
            <v>9</v>
          </cell>
          <cell r="BJ79">
            <v>26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5</v>
          </cell>
          <cell r="AZ80" t="str">
            <v>Stoke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22</v>
          </cell>
          <cell r="BI80">
            <v>9</v>
          </cell>
          <cell r="BJ80">
            <v>26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Idskov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25</v>
          </cell>
          <cell r="BI81">
            <v>7</v>
          </cell>
          <cell r="BJ81">
            <v>29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Himbo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22</v>
          </cell>
          <cell r="BI82">
            <v>9</v>
          </cell>
          <cell r="BJ82">
            <v>25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Flinca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23</v>
          </cell>
          <cell r="BI83">
            <v>8</v>
          </cell>
          <cell r="BJ83">
            <v>27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Arsenal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21</v>
          </cell>
          <cell r="BI84">
            <v>9</v>
          </cell>
          <cell r="BJ84">
            <v>25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9</v>
          </cell>
          <cell r="AZ85" t="str">
            <v>Cork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21</v>
          </cell>
          <cell r="BI85">
            <v>9</v>
          </cell>
          <cell r="BJ85">
            <v>25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Percy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24</v>
          </cell>
          <cell r="BI86">
            <v>7</v>
          </cell>
          <cell r="BJ86">
            <v>27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Degnen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20</v>
          </cell>
          <cell r="BI87">
            <v>8</v>
          </cell>
          <cell r="BJ87">
            <v>29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Kailua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19</v>
          </cell>
          <cell r="BI88">
            <v>9</v>
          </cell>
          <cell r="BJ88">
            <v>25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13</v>
          </cell>
          <cell r="AZ89" t="str">
            <v>Kinks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19</v>
          </cell>
          <cell r="BI89">
            <v>9</v>
          </cell>
          <cell r="BJ89">
            <v>25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Derby</v>
          </cell>
          <cell r="BD90">
            <v>0</v>
          </cell>
          <cell r="BE90">
            <v>0</v>
          </cell>
          <cell r="BF90">
            <v>0</v>
          </cell>
          <cell r="BG90">
            <v>1</v>
          </cell>
          <cell r="BH90">
            <v>21</v>
          </cell>
          <cell r="BI90">
            <v>7</v>
          </cell>
          <cell r="BJ90">
            <v>27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Chelsea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19</v>
          </cell>
          <cell r="BI91">
            <v>9</v>
          </cell>
          <cell r="BJ91">
            <v>24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Futte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19</v>
          </cell>
          <cell r="BI92">
            <v>7</v>
          </cell>
          <cell r="BJ92">
            <v>28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Select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21</v>
          </cell>
          <cell r="BI93">
            <v>8</v>
          </cell>
          <cell r="BJ93">
            <v>24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Zico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19</v>
          </cell>
          <cell r="BI94">
            <v>8</v>
          </cell>
          <cell r="BJ94">
            <v>24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Fox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18</v>
          </cell>
          <cell r="BI95">
            <v>7</v>
          </cell>
          <cell r="BJ95">
            <v>25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IanRush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22</v>
          </cell>
          <cell r="BI97">
            <v>9</v>
          </cell>
          <cell r="BJ97">
            <v>28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/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Malthe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25</v>
          </cell>
          <cell r="BI98">
            <v>7</v>
          </cell>
          <cell r="BJ98">
            <v>29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Culopip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22</v>
          </cell>
          <cell r="BI99">
            <v>8</v>
          </cell>
          <cell r="BJ99">
            <v>26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MFP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21</v>
          </cell>
          <cell r="BI100">
            <v>8</v>
          </cell>
          <cell r="BJ100">
            <v>28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Watson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24</v>
          </cell>
          <cell r="BI101">
            <v>7</v>
          </cell>
          <cell r="BJ101">
            <v>27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Anderup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22</v>
          </cell>
          <cell r="BI102">
            <v>7</v>
          </cell>
          <cell r="BJ102">
            <v>26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McCoist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22</v>
          </cell>
          <cell r="BI103">
            <v>9</v>
          </cell>
          <cell r="BJ103">
            <v>24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Lions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19</v>
          </cell>
          <cell r="BI104">
            <v>7</v>
          </cell>
          <cell r="BJ104">
            <v>28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Forest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20</v>
          </cell>
          <cell r="BI105">
            <v>9</v>
          </cell>
          <cell r="BJ105">
            <v>24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Cottee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19</v>
          </cell>
          <cell r="BI106">
            <v>7</v>
          </cell>
          <cell r="BJ106">
            <v>25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Sergio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19</v>
          </cell>
          <cell r="BI107">
            <v>8</v>
          </cell>
          <cell r="BJ107">
            <v>24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LUFCMOT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17</v>
          </cell>
          <cell r="BI108">
            <v>8</v>
          </cell>
          <cell r="BJ108">
            <v>25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Piquet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18</v>
          </cell>
          <cell r="BI109">
            <v>7</v>
          </cell>
          <cell r="BJ109">
            <v>25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Harry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18</v>
          </cell>
          <cell r="BI110">
            <v>8</v>
          </cell>
          <cell r="BJ110">
            <v>24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Højgård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19</v>
          </cell>
          <cell r="BI111">
            <v>6</v>
          </cell>
          <cell r="BJ111">
            <v>25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Tynde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18</v>
          </cell>
          <cell r="BI112">
            <v>6</v>
          </cell>
          <cell r="BJ112">
            <v>26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Nielsen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17</v>
          </cell>
          <cell r="BI113">
            <v>7</v>
          </cell>
          <cell r="BJ113">
            <v>25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Livpool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20</v>
          </cell>
          <cell r="BI114">
            <v>5</v>
          </cell>
          <cell r="BJ114">
            <v>25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SPVK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21</v>
          </cell>
          <cell r="BI115">
            <v>6</v>
          </cell>
          <cell r="BJ115">
            <v>24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Agger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18</v>
          </cell>
          <cell r="BI116">
            <v>6</v>
          </cell>
          <cell r="BJ116">
            <v>25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Sebjoh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23</v>
          </cell>
          <cell r="BI118">
            <v>9</v>
          </cell>
          <cell r="BJ118">
            <v>28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LPHJ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21</v>
          </cell>
          <cell r="BI119">
            <v>8</v>
          </cell>
          <cell r="BJ119">
            <v>28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2</v>
          </cell>
          <cell r="AZ120" t="str">
            <v>Randers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21</v>
          </cell>
          <cell r="BI120">
            <v>8</v>
          </cell>
          <cell r="BJ120">
            <v>28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Hede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20</v>
          </cell>
          <cell r="BI121">
            <v>8</v>
          </cell>
          <cell r="BJ121">
            <v>30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Galway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21</v>
          </cell>
          <cell r="BI122">
            <v>9</v>
          </cell>
          <cell r="BJ122">
            <v>25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Laplace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20</v>
          </cell>
          <cell r="BI123">
            <v>8</v>
          </cell>
          <cell r="BJ123">
            <v>26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Lucky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19</v>
          </cell>
          <cell r="BI124">
            <v>8</v>
          </cell>
          <cell r="BJ124">
            <v>28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Schøn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23</v>
          </cell>
          <cell r="BI125">
            <v>6</v>
          </cell>
          <cell r="BJ125">
            <v>26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Nemelig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20</v>
          </cell>
          <cell r="BI126">
            <v>7</v>
          </cell>
          <cell r="BJ126">
            <v>27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ÅZÆTZØW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20</v>
          </cell>
          <cell r="BI127">
            <v>7</v>
          </cell>
          <cell r="BJ127">
            <v>26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Barca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19</v>
          </cell>
          <cell r="BI128">
            <v>9</v>
          </cell>
          <cell r="BJ128">
            <v>24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Murer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19</v>
          </cell>
          <cell r="BI129">
            <v>6</v>
          </cell>
          <cell r="BJ129">
            <v>28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Steam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20</v>
          </cell>
          <cell r="BI130">
            <v>6</v>
          </cell>
          <cell r="BJ130">
            <v>25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13</v>
          </cell>
          <cell r="AZ131" t="str">
            <v>Søknud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20</v>
          </cell>
          <cell r="BI131">
            <v>6</v>
          </cell>
          <cell r="BJ131">
            <v>25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Jesper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18</v>
          </cell>
          <cell r="BI132">
            <v>8</v>
          </cell>
          <cell r="BJ132">
            <v>24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15</v>
          </cell>
          <cell r="AZ133" t="str">
            <v>Magpies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18</v>
          </cell>
          <cell r="BI133">
            <v>8</v>
          </cell>
          <cell r="BJ133">
            <v>24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brula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20</v>
          </cell>
          <cell r="BI134">
            <v>6</v>
          </cell>
          <cell r="BJ134">
            <v>23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Kudsken</v>
          </cell>
          <cell r="BD135">
            <v>0</v>
          </cell>
          <cell r="BE135">
            <v>0</v>
          </cell>
          <cell r="BF135">
            <v>0</v>
          </cell>
          <cell r="BG135">
            <v>1</v>
          </cell>
          <cell r="BH135">
            <v>17</v>
          </cell>
          <cell r="BI135">
            <v>8</v>
          </cell>
          <cell r="BJ135">
            <v>21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Nuser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19</v>
          </cell>
          <cell r="BI136">
            <v>5</v>
          </cell>
          <cell r="BJ136">
            <v>25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2toNone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16</v>
          </cell>
          <cell r="BI137">
            <v>6</v>
          </cell>
          <cell r="BJ137">
            <v>23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Barca</v>
          </cell>
          <cell r="B142" t="str">
            <v>Arsenal</v>
          </cell>
          <cell r="K142">
            <v>5</v>
          </cell>
          <cell r="L142">
            <v>6</v>
          </cell>
          <cell r="M142">
            <v>0</v>
          </cell>
          <cell r="N142">
            <v>1</v>
          </cell>
          <cell r="O142" t="str">
            <v/>
          </cell>
          <cell r="P142">
            <v>7</v>
          </cell>
          <cell r="R142">
            <v>7</v>
          </cell>
          <cell r="T142">
            <v>0</v>
          </cell>
          <cell r="U142">
            <v>1</v>
          </cell>
          <cell r="V142" t="str">
            <v/>
          </cell>
        </row>
        <row r="143">
          <cell r="A143" t="str">
            <v>Degnen</v>
          </cell>
          <cell r="B143" t="str">
            <v>SPVK</v>
          </cell>
          <cell r="K143">
            <v>7</v>
          </cell>
          <cell r="L143">
            <v>7</v>
          </cell>
          <cell r="M143">
            <v>0</v>
          </cell>
          <cell r="N143">
            <v>0</v>
          </cell>
          <cell r="O143" t="str">
            <v/>
          </cell>
          <cell r="P143">
            <v>5</v>
          </cell>
          <cell r="R143">
            <v>6</v>
          </cell>
          <cell r="T143">
            <v>0</v>
          </cell>
          <cell r="U143">
            <v>1</v>
          </cell>
          <cell r="V143" t="str">
            <v/>
          </cell>
        </row>
        <row r="144">
          <cell r="A144" t="str">
            <v>Futte</v>
          </cell>
          <cell r="B144" t="str">
            <v>Culopip</v>
          </cell>
          <cell r="K144">
            <v>6</v>
          </cell>
          <cell r="L144">
            <v>7</v>
          </cell>
          <cell r="M144">
            <v>0</v>
          </cell>
          <cell r="N144">
            <v>1</v>
          </cell>
          <cell r="O144" t="str">
            <v/>
          </cell>
          <cell r="P144">
            <v>6</v>
          </cell>
          <cell r="R144">
            <v>7</v>
          </cell>
          <cell r="T144">
            <v>0</v>
          </cell>
          <cell r="U144">
            <v>2</v>
          </cell>
          <cell r="V144" t="str">
            <v>Culopip</v>
          </cell>
        </row>
        <row r="145">
          <cell r="A145" t="str">
            <v>Cottee</v>
          </cell>
          <cell r="B145" t="str">
            <v>Søknud</v>
          </cell>
          <cell r="K145">
            <v>5</v>
          </cell>
          <cell r="L145">
            <v>8</v>
          </cell>
          <cell r="M145">
            <v>0</v>
          </cell>
          <cell r="N145">
            <v>1</v>
          </cell>
          <cell r="O145" t="str">
            <v/>
          </cell>
          <cell r="P145">
            <v>6</v>
          </cell>
          <cell r="R145">
            <v>6</v>
          </cell>
          <cell r="T145">
            <v>0</v>
          </cell>
          <cell r="U145">
            <v>1</v>
          </cell>
          <cell r="V145" t="str">
            <v/>
          </cell>
        </row>
        <row r="146">
          <cell r="A146" t="str">
            <v>Randers</v>
          </cell>
          <cell r="B146" t="str">
            <v>Zico</v>
          </cell>
          <cell r="K146">
            <v>5</v>
          </cell>
          <cell r="L146">
            <v>5</v>
          </cell>
          <cell r="M146">
            <v>0</v>
          </cell>
          <cell r="N146">
            <v>0</v>
          </cell>
          <cell r="O146" t="str">
            <v/>
          </cell>
          <cell r="P146">
            <v>7</v>
          </cell>
          <cell r="R146">
            <v>6</v>
          </cell>
          <cell r="T146">
            <v>1</v>
          </cell>
          <cell r="U146">
            <v>0</v>
          </cell>
          <cell r="V146" t="str">
            <v/>
          </cell>
        </row>
        <row r="147">
          <cell r="A147" t="str">
            <v>Højgård</v>
          </cell>
          <cell r="B147" t="str">
            <v>LPHJ</v>
          </cell>
          <cell r="K147">
            <v>6</v>
          </cell>
          <cell r="L147">
            <v>6</v>
          </cell>
          <cell r="M147">
            <v>0</v>
          </cell>
          <cell r="N147">
            <v>0</v>
          </cell>
          <cell r="O147" t="str">
            <v/>
          </cell>
          <cell r="P147">
            <v>5</v>
          </cell>
          <cell r="R147">
            <v>7</v>
          </cell>
          <cell r="T147">
            <v>0</v>
          </cell>
          <cell r="U147">
            <v>1</v>
          </cell>
          <cell r="V147" t="str">
            <v/>
          </cell>
        </row>
        <row r="148">
          <cell r="A148" t="str">
            <v>Nemelig</v>
          </cell>
          <cell r="B148" t="str">
            <v>Lions</v>
          </cell>
          <cell r="K148">
            <v>5</v>
          </cell>
          <cell r="L148">
            <v>6</v>
          </cell>
          <cell r="M148">
            <v>0</v>
          </cell>
          <cell r="N148">
            <v>1</v>
          </cell>
          <cell r="O148" t="str">
            <v/>
          </cell>
          <cell r="P148">
            <v>8</v>
          </cell>
          <cell r="R148">
            <v>6</v>
          </cell>
          <cell r="T148">
            <v>1</v>
          </cell>
          <cell r="U148">
            <v>1</v>
          </cell>
          <cell r="V148" t="str">
            <v/>
          </cell>
        </row>
        <row r="149">
          <cell r="A149" t="str">
            <v>Sergio</v>
          </cell>
          <cell r="B149" t="str">
            <v>Harry</v>
          </cell>
          <cell r="K149">
            <v>5</v>
          </cell>
          <cell r="L149">
            <v>4</v>
          </cell>
          <cell r="M149">
            <v>1</v>
          </cell>
          <cell r="N149">
            <v>0</v>
          </cell>
          <cell r="O149" t="str">
            <v/>
          </cell>
          <cell r="P149">
            <v>6</v>
          </cell>
          <cell r="R149">
            <v>6</v>
          </cell>
          <cell r="T149">
            <v>1</v>
          </cell>
          <cell r="U149">
            <v>0</v>
          </cell>
          <cell r="V149" t="str">
            <v/>
          </cell>
        </row>
        <row r="150">
          <cell r="A150" t="str">
            <v>Malthe</v>
          </cell>
          <cell r="B150" t="str">
            <v>Stoke</v>
          </cell>
          <cell r="K150">
            <v>8</v>
          </cell>
          <cell r="L150">
            <v>8</v>
          </cell>
          <cell r="M150">
            <v>0</v>
          </cell>
          <cell r="N150">
            <v>0</v>
          </cell>
          <cell r="O150" t="str">
            <v/>
          </cell>
          <cell r="P150">
            <v>9</v>
          </cell>
          <cell r="R150">
            <v>7</v>
          </cell>
          <cell r="T150">
            <v>1</v>
          </cell>
          <cell r="U150">
            <v>0</v>
          </cell>
          <cell r="V150" t="str">
            <v/>
          </cell>
        </row>
        <row r="151">
          <cell r="A151" t="str">
            <v>McCoist</v>
          </cell>
          <cell r="B151" t="str">
            <v>Far</v>
          </cell>
          <cell r="K151">
            <v>8</v>
          </cell>
          <cell r="L151">
            <v>6</v>
          </cell>
          <cell r="M151">
            <v>1</v>
          </cell>
          <cell r="N151">
            <v>0</v>
          </cell>
          <cell r="O151" t="str">
            <v/>
          </cell>
          <cell r="P151">
            <v>6</v>
          </cell>
          <cell r="R151">
            <v>7</v>
          </cell>
          <cell r="T151">
            <v>1</v>
          </cell>
          <cell r="U151">
            <v>1</v>
          </cell>
          <cell r="V151" t="str">
            <v/>
          </cell>
        </row>
        <row r="152">
          <cell r="A152" t="str">
            <v>Chelsea</v>
          </cell>
          <cell r="B152" t="str">
            <v>Galway</v>
          </cell>
          <cell r="K152">
            <v>5</v>
          </cell>
          <cell r="L152">
            <v>8</v>
          </cell>
          <cell r="M152">
            <v>0</v>
          </cell>
          <cell r="N152">
            <v>1</v>
          </cell>
          <cell r="O152" t="str">
            <v/>
          </cell>
          <cell r="P152">
            <v>7</v>
          </cell>
          <cell r="R152">
            <v>7</v>
          </cell>
          <cell r="T152">
            <v>0</v>
          </cell>
          <cell r="U152">
            <v>1</v>
          </cell>
          <cell r="V152" t="str">
            <v/>
          </cell>
        </row>
        <row r="153">
          <cell r="A153" t="str">
            <v>Tynde</v>
          </cell>
          <cell r="B153" t="str">
            <v>Idskov</v>
          </cell>
          <cell r="K153">
            <v>6</v>
          </cell>
          <cell r="L153">
            <v>8</v>
          </cell>
          <cell r="M153">
            <v>0</v>
          </cell>
          <cell r="N153">
            <v>1</v>
          </cell>
          <cell r="O153" t="str">
            <v/>
          </cell>
          <cell r="P153">
            <v>6</v>
          </cell>
          <cell r="R153">
            <v>9</v>
          </cell>
          <cell r="T153">
            <v>0</v>
          </cell>
          <cell r="U153">
            <v>2</v>
          </cell>
          <cell r="V153" t="str">
            <v>Idskov</v>
          </cell>
        </row>
        <row r="154">
          <cell r="A154" t="str">
            <v>Watson</v>
          </cell>
          <cell r="B154" t="str">
            <v>Fox</v>
          </cell>
          <cell r="K154">
            <v>8</v>
          </cell>
          <cell r="L154">
            <v>6</v>
          </cell>
          <cell r="M154">
            <v>1</v>
          </cell>
          <cell r="N154">
            <v>0</v>
          </cell>
          <cell r="O154" t="str">
            <v/>
          </cell>
          <cell r="P154">
            <v>8</v>
          </cell>
          <cell r="R154">
            <v>5</v>
          </cell>
          <cell r="T154">
            <v>2</v>
          </cell>
          <cell r="U154">
            <v>0</v>
          </cell>
          <cell r="V154" t="str">
            <v>Watson</v>
          </cell>
        </row>
        <row r="155">
          <cell r="A155" t="str">
            <v>Anderup</v>
          </cell>
          <cell r="B155" t="str">
            <v>Forest</v>
          </cell>
          <cell r="K155">
            <v>6</v>
          </cell>
          <cell r="L155">
            <v>6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R155">
            <v>6</v>
          </cell>
          <cell r="T155">
            <v>1</v>
          </cell>
          <cell r="U155">
            <v>0</v>
          </cell>
          <cell r="V155" t="str">
            <v/>
          </cell>
        </row>
        <row r="156">
          <cell r="A156" t="str">
            <v>Magpies</v>
          </cell>
          <cell r="B156" t="str">
            <v>IanRush</v>
          </cell>
          <cell r="K156">
            <v>7</v>
          </cell>
          <cell r="L156">
            <v>6</v>
          </cell>
          <cell r="M156">
            <v>1</v>
          </cell>
          <cell r="N156">
            <v>0</v>
          </cell>
          <cell r="O156" t="str">
            <v/>
          </cell>
          <cell r="P156">
            <v>4</v>
          </cell>
          <cell r="R156">
            <v>7</v>
          </cell>
          <cell r="T156">
            <v>1</v>
          </cell>
          <cell r="U156">
            <v>1</v>
          </cell>
          <cell r="V156" t="str">
            <v/>
          </cell>
        </row>
        <row r="157">
          <cell r="A157" t="str">
            <v>Agger</v>
          </cell>
          <cell r="B157" t="str">
            <v>Lund</v>
          </cell>
          <cell r="K157">
            <v>7</v>
          </cell>
          <cell r="L157">
            <v>6</v>
          </cell>
          <cell r="M157">
            <v>1</v>
          </cell>
          <cell r="N157">
            <v>0</v>
          </cell>
          <cell r="O157" t="str">
            <v/>
          </cell>
          <cell r="P157">
            <v>5</v>
          </cell>
          <cell r="R157">
            <v>8</v>
          </cell>
          <cell r="T157">
            <v>1</v>
          </cell>
          <cell r="U157">
            <v>1</v>
          </cell>
          <cell r="V15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39CB-BEAB-4A2F-AEDD-5E6FB4F19AF3}">
  <dimension ref="A1:E21"/>
  <sheetViews>
    <sheetView showGridLines="0" workbookViewId="0">
      <selection activeCell="I12" sqref="I12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244" t="str">
        <f>CONCATENATE("Kampe - ",Rækker!A1)</f>
        <v>Kampe - Uge 17</v>
      </c>
      <c r="B1" s="245"/>
      <c r="C1" s="245"/>
      <c r="D1" s="245"/>
      <c r="E1" s="246"/>
    </row>
    <row r="2" spans="1:5" ht="13.5" thickBot="1">
      <c r="A2" s="247"/>
      <c r="B2" s="248"/>
      <c r="C2" s="248"/>
      <c r="D2" s="248"/>
      <c r="E2" s="249"/>
    </row>
    <row r="3" spans="1:5" ht="13.5" thickTop="1">
      <c r="A3" s="252"/>
      <c r="B3" s="250" t="s">
        <v>92</v>
      </c>
      <c r="C3" s="235"/>
      <c r="D3" s="250" t="s">
        <v>93</v>
      </c>
      <c r="E3" s="254"/>
    </row>
    <row r="4" spans="1:5">
      <c r="A4" s="253"/>
      <c r="B4" s="251"/>
      <c r="C4" s="198"/>
      <c r="D4" s="251"/>
      <c r="E4" s="188"/>
    </row>
    <row r="5" spans="1:5">
      <c r="A5" s="107" t="s">
        <v>94</v>
      </c>
      <c r="B5" s="109" t="s">
        <v>124</v>
      </c>
      <c r="C5" s="98"/>
      <c r="D5" s="109" t="s">
        <v>125</v>
      </c>
      <c r="E5" s="108"/>
    </row>
    <row r="6" spans="1:5">
      <c r="A6" s="107" t="s">
        <v>96</v>
      </c>
      <c r="B6" s="109" t="s">
        <v>126</v>
      </c>
      <c r="C6" s="98"/>
      <c r="D6" s="109" t="s">
        <v>127</v>
      </c>
      <c r="E6" s="108"/>
    </row>
    <row r="7" spans="1:5">
      <c r="A7" s="110" t="s">
        <v>97</v>
      </c>
      <c r="B7" s="111" t="s">
        <v>128</v>
      </c>
      <c r="C7" s="112"/>
      <c r="D7" s="111" t="s">
        <v>129</v>
      </c>
      <c r="E7" s="113"/>
    </row>
    <row r="8" spans="1:5">
      <c r="A8" s="107" t="s">
        <v>98</v>
      </c>
      <c r="B8" s="109" t="s">
        <v>130</v>
      </c>
      <c r="C8" s="98"/>
      <c r="D8" s="109" t="s">
        <v>131</v>
      </c>
      <c r="E8" s="108"/>
    </row>
    <row r="9" spans="1:5">
      <c r="A9" s="107" t="s">
        <v>99</v>
      </c>
      <c r="B9" s="109" t="s">
        <v>132</v>
      </c>
      <c r="C9" s="98"/>
      <c r="D9" s="109" t="s">
        <v>133</v>
      </c>
      <c r="E9" s="108"/>
    </row>
    <row r="10" spans="1:5">
      <c r="A10" s="110" t="s">
        <v>100</v>
      </c>
      <c r="B10" s="111" t="s">
        <v>134</v>
      </c>
      <c r="C10" s="112"/>
      <c r="D10" s="111" t="s">
        <v>135</v>
      </c>
      <c r="E10" s="113"/>
    </row>
    <row r="11" spans="1:5">
      <c r="A11" s="107" t="s">
        <v>101</v>
      </c>
      <c r="B11" s="109" t="s">
        <v>137</v>
      </c>
      <c r="C11" s="98"/>
      <c r="D11" s="109" t="s">
        <v>136</v>
      </c>
      <c r="E11" s="108"/>
    </row>
    <row r="12" spans="1:5">
      <c r="A12" s="107" t="s">
        <v>102</v>
      </c>
      <c r="B12" s="109" t="s">
        <v>138</v>
      </c>
      <c r="C12" s="98"/>
      <c r="D12" s="109" t="s">
        <v>139</v>
      </c>
      <c r="E12" s="108"/>
    </row>
    <row r="13" spans="1:5">
      <c r="A13" s="110" t="s">
        <v>103</v>
      </c>
      <c r="B13" s="111" t="s">
        <v>140</v>
      </c>
      <c r="C13" s="112"/>
      <c r="D13" s="111" t="s">
        <v>141</v>
      </c>
      <c r="E13" s="113"/>
    </row>
    <row r="14" spans="1:5">
      <c r="A14" s="107" t="s">
        <v>104</v>
      </c>
      <c r="B14" s="109" t="s">
        <v>142</v>
      </c>
      <c r="C14" s="98"/>
      <c r="D14" s="109" t="s">
        <v>143</v>
      </c>
      <c r="E14" s="108"/>
    </row>
    <row r="15" spans="1:5">
      <c r="A15" s="107" t="s">
        <v>105</v>
      </c>
      <c r="B15" s="109" t="s">
        <v>144</v>
      </c>
      <c r="C15" s="98"/>
      <c r="D15" s="109" t="s">
        <v>145</v>
      </c>
      <c r="E15" s="108"/>
    </row>
    <row r="16" spans="1:5">
      <c r="A16" s="107" t="s">
        <v>106</v>
      </c>
      <c r="B16" s="109" t="s">
        <v>146</v>
      </c>
      <c r="C16" s="98"/>
      <c r="D16" s="109" t="s">
        <v>147</v>
      </c>
      <c r="E16" s="108"/>
    </row>
    <row r="17" spans="1:5">
      <c r="A17" s="107" t="s">
        <v>107</v>
      </c>
      <c r="B17" s="109" t="s">
        <v>148</v>
      </c>
      <c r="C17" s="98"/>
      <c r="D17" s="109" t="s">
        <v>149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238" t="s">
        <v>108</v>
      </c>
      <c r="B19" s="239"/>
      <c r="C19" s="239"/>
      <c r="D19" s="239"/>
      <c r="E19" s="240"/>
    </row>
    <row r="20" spans="1:5" ht="13.5" thickBot="1">
      <c r="A20" s="241"/>
      <c r="B20" s="242"/>
      <c r="C20" s="242"/>
      <c r="D20" s="242"/>
      <c r="E20" s="243"/>
    </row>
    <row r="21" spans="1:5" ht="13.5" thickTop="1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4E18-30E9-4EDC-82FC-FE761A3C3C36}">
  <sheetPr>
    <pageSetUpPr fitToPage="1"/>
  </sheetPr>
  <dimension ref="A1:HK113"/>
  <sheetViews>
    <sheetView showGridLines="0" topLeftCell="J27" zoomScale="64" zoomScaleNormal="64" workbookViewId="0">
      <selection activeCell="W34" sqref="W34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255" t="str">
        <f>CONCATENATE("Uge ",DB!B5)</f>
        <v>Uge 17</v>
      </c>
      <c r="B1" s="187"/>
      <c r="C1" s="187"/>
      <c r="D1" s="187"/>
    </row>
    <row r="2" spans="1:60">
      <c r="A2" s="2"/>
      <c r="D2" s="6"/>
    </row>
    <row r="3" spans="1:60" ht="18">
      <c r="A3" s="256" t="s">
        <v>30</v>
      </c>
      <c r="B3" s="187"/>
      <c r="C3" s="187"/>
      <c r="D3" s="187"/>
    </row>
    <row r="4" spans="1:60">
      <c r="A4" s="257" t="str">
        <f>CONCATENATE(DB!B3," (uge ",DB!D1," af ",DB!D2,")")</f>
        <v>April (uge 4 af 4)</v>
      </c>
      <c r="B4" s="187"/>
      <c r="C4" s="187"/>
      <c r="D4" s="187"/>
      <c r="E4" s="55"/>
    </row>
    <row r="5" spans="1:60">
      <c r="A5" s="2"/>
      <c r="B5" s="9"/>
      <c r="C5" s="9"/>
      <c r="D5" s="6"/>
    </row>
    <row r="6" spans="1:60">
      <c r="A6" s="2"/>
      <c r="B6" s="263" t="s">
        <v>0</v>
      </c>
      <c r="C6" s="266"/>
      <c r="D6" s="6"/>
      <c r="E6" s="263" t="s">
        <v>0</v>
      </c>
      <c r="F6" s="264"/>
      <c r="G6" s="2"/>
      <c r="H6" s="263" t="s">
        <v>0</v>
      </c>
      <c r="I6" s="264"/>
      <c r="J6" s="2"/>
      <c r="K6" s="263" t="s">
        <v>0</v>
      </c>
      <c r="L6" s="264"/>
      <c r="M6" s="2"/>
      <c r="N6" s="263" t="s">
        <v>0</v>
      </c>
      <c r="O6" s="264"/>
      <c r="P6" s="2"/>
      <c r="Q6" s="263" t="s">
        <v>0</v>
      </c>
      <c r="R6" s="264"/>
      <c r="S6" s="2"/>
      <c r="T6" s="263" t="s">
        <v>0</v>
      </c>
      <c r="U6" s="264"/>
      <c r="V6" s="2"/>
      <c r="W6" s="263" t="s">
        <v>0</v>
      </c>
      <c r="X6" s="264"/>
      <c r="Y6" s="2"/>
      <c r="Z6" s="263" t="s">
        <v>0</v>
      </c>
      <c r="AA6" s="264"/>
      <c r="AB6" s="2"/>
      <c r="AC6" s="263" t="s">
        <v>0</v>
      </c>
      <c r="AD6" s="264"/>
      <c r="AE6" s="2"/>
      <c r="AF6" s="263" t="s">
        <v>0</v>
      </c>
      <c r="AG6" s="264"/>
      <c r="AH6" s="2"/>
      <c r="AI6" s="263" t="s">
        <v>0</v>
      </c>
      <c r="AJ6" s="264"/>
      <c r="AK6" s="2"/>
      <c r="AL6" s="263" t="s">
        <v>0</v>
      </c>
      <c r="AM6" s="264"/>
      <c r="AN6" s="2"/>
      <c r="AO6" s="263" t="s">
        <v>0</v>
      </c>
      <c r="AP6" s="264"/>
      <c r="AQ6" s="2"/>
      <c r="AR6" s="263" t="s">
        <v>0</v>
      </c>
      <c r="AS6" s="264"/>
      <c r="AT6" s="2"/>
      <c r="AU6" s="263" t="s">
        <v>0</v>
      </c>
      <c r="AV6" s="264"/>
      <c r="AW6" s="2"/>
      <c r="AX6" s="263" t="s">
        <v>0</v>
      </c>
      <c r="AY6" s="264"/>
      <c r="AZ6" s="2"/>
      <c r="BA6" s="263" t="s">
        <v>0</v>
      </c>
      <c r="BB6" s="264"/>
      <c r="BC6" s="2"/>
      <c r="BD6" s="263" t="s">
        <v>0</v>
      </c>
      <c r="BE6" s="264"/>
      <c r="BF6" s="2"/>
      <c r="BG6" s="263" t="s">
        <v>0</v>
      </c>
      <c r="BH6" s="264"/>
    </row>
    <row r="7" spans="1:60" ht="15" thickBot="1">
      <c r="A7" s="2"/>
      <c r="B7" s="267"/>
      <c r="C7" s="267"/>
      <c r="D7" s="6"/>
      <c r="E7" s="265"/>
      <c r="F7" s="265"/>
      <c r="G7" s="2"/>
      <c r="H7" s="265"/>
      <c r="I7" s="265"/>
      <c r="J7" s="2"/>
      <c r="K7" s="265"/>
      <c r="L7" s="265"/>
      <c r="M7" s="2"/>
      <c r="N7" s="265"/>
      <c r="O7" s="265"/>
      <c r="P7" s="2"/>
      <c r="Q7" s="265"/>
      <c r="R7" s="265"/>
      <c r="S7" s="2"/>
      <c r="T7" s="265"/>
      <c r="U7" s="265"/>
      <c r="V7" s="2"/>
      <c r="W7" s="265"/>
      <c r="X7" s="265"/>
      <c r="Y7" s="2"/>
      <c r="Z7" s="265"/>
      <c r="AA7" s="265"/>
      <c r="AB7" s="2"/>
      <c r="AC7" s="265"/>
      <c r="AD7" s="265"/>
      <c r="AE7" s="2"/>
      <c r="AF7" s="265"/>
      <c r="AG7" s="265"/>
      <c r="AH7" s="2"/>
      <c r="AI7" s="265"/>
      <c r="AJ7" s="265"/>
      <c r="AK7" s="2"/>
      <c r="AL7" s="265"/>
      <c r="AM7" s="265"/>
      <c r="AN7" s="2"/>
      <c r="AO7" s="265"/>
      <c r="AP7" s="265"/>
      <c r="AQ7" s="2"/>
      <c r="AR7" s="265"/>
      <c r="AS7" s="265"/>
      <c r="AT7" s="2"/>
      <c r="AU7" s="265"/>
      <c r="AV7" s="265"/>
      <c r="AW7" s="2"/>
      <c r="AX7" s="265"/>
      <c r="AY7" s="265"/>
      <c r="AZ7" s="2"/>
      <c r="BA7" s="265"/>
      <c r="BB7" s="265"/>
      <c r="BC7" s="2"/>
      <c r="BD7" s="265"/>
      <c r="BE7" s="265"/>
      <c r="BF7" s="2"/>
      <c r="BG7" s="265"/>
      <c r="BH7" s="265"/>
    </row>
    <row r="8" spans="1:60" ht="15.75" thickTop="1" thickBot="1">
      <c r="A8" s="2"/>
      <c r="B8" s="268" t="str">
        <f>DB!A10</f>
        <v>Arsenal</v>
      </c>
      <c r="C8" s="269"/>
      <c r="D8" s="2"/>
      <c r="E8" s="268" t="str">
        <f>DB!A11</f>
        <v>Chelsea</v>
      </c>
      <c r="F8" s="269"/>
      <c r="G8" s="2"/>
      <c r="H8" s="268" t="str">
        <f>DB!A12</f>
        <v>Cork</v>
      </c>
      <c r="I8" s="269"/>
      <c r="J8" s="2"/>
      <c r="K8" s="268" t="str">
        <f>DB!A13</f>
        <v>Degnen</v>
      </c>
      <c r="L8" s="269"/>
      <c r="M8" s="2"/>
      <c r="N8" s="268" t="str">
        <f>DB!A14</f>
        <v>Derby</v>
      </c>
      <c r="O8" s="269"/>
      <c r="P8" s="2"/>
      <c r="Q8" s="268" t="str">
        <f>DB!A15</f>
        <v>Far</v>
      </c>
      <c r="R8" s="269"/>
      <c r="S8" s="2"/>
      <c r="T8" s="268" t="str">
        <f>DB!A16</f>
        <v>Flinca</v>
      </c>
      <c r="U8" s="269"/>
      <c r="V8" s="2"/>
      <c r="W8" s="268" t="str">
        <f>DB!A17</f>
        <v>Fox</v>
      </c>
      <c r="X8" s="269"/>
      <c r="Y8" s="2"/>
      <c r="Z8" s="268" t="str">
        <f>DB!A18</f>
        <v>Frydkær</v>
      </c>
      <c r="AA8" s="269"/>
      <c r="AB8" s="2"/>
      <c r="AC8" s="268" t="str">
        <f>DB!A19</f>
        <v>Futte</v>
      </c>
      <c r="AD8" s="269"/>
      <c r="AE8" s="2"/>
      <c r="AF8" s="268" t="str">
        <f>DB!A20</f>
        <v>Himbo</v>
      </c>
      <c r="AG8" s="269"/>
      <c r="AH8" s="2"/>
      <c r="AI8" s="268" t="str">
        <f>DB!A21</f>
        <v>Idskov</v>
      </c>
      <c r="AJ8" s="269"/>
      <c r="AK8" s="2"/>
      <c r="AL8" s="268" t="str">
        <f>DB!A22</f>
        <v>Kailua</v>
      </c>
      <c r="AM8" s="269"/>
      <c r="AN8" s="2"/>
      <c r="AO8" s="268" t="str">
        <f>DB!A23</f>
        <v>Kinks</v>
      </c>
      <c r="AP8" s="269"/>
      <c r="AQ8" s="2"/>
      <c r="AR8" s="268" t="str">
        <f>DB!A24</f>
        <v>Lund</v>
      </c>
      <c r="AS8" s="269"/>
      <c r="AT8" s="2"/>
      <c r="AU8" s="268" t="str">
        <f>DB!A25</f>
        <v>Percy</v>
      </c>
      <c r="AV8" s="269"/>
      <c r="AW8" s="2"/>
      <c r="AX8" s="268" t="str">
        <f>DB!A26</f>
        <v>Select</v>
      </c>
      <c r="AY8" s="269"/>
      <c r="AZ8" s="2"/>
      <c r="BA8" s="268" t="str">
        <f>DB!A27</f>
        <v>Stoke</v>
      </c>
      <c r="BB8" s="269"/>
      <c r="BC8" s="2"/>
      <c r="BD8" s="268" t="str">
        <f>DB!A28</f>
        <v>United</v>
      </c>
      <c r="BE8" s="269"/>
      <c r="BF8" s="2"/>
      <c r="BG8" s="268" t="str">
        <f>DB!A29</f>
        <v>Zico</v>
      </c>
      <c r="BH8" s="269"/>
    </row>
    <row r="9" spans="1:60" ht="15.75" thickTop="1" thickBot="1">
      <c r="A9" s="2"/>
      <c r="B9" s="260" t="str">
        <f>IF(DB!C10=1,"Disket",IF(DB!E10=1,"Udmeldt","Status"))</f>
        <v>Status</v>
      </c>
      <c r="C9" s="261"/>
      <c r="D9" s="2"/>
      <c r="E9" s="260" t="str">
        <f>IF(DB!C11=1,"Disket",IF(DB!E11=1,"Udmeldt","Status"))</f>
        <v>Status</v>
      </c>
      <c r="F9" s="261"/>
      <c r="G9" s="2"/>
      <c r="H9" s="260" t="str">
        <f>IF(DB!C12=1,"Disket",IF(DB!E12=1,"Udmeldt","Status"))</f>
        <v>Status</v>
      </c>
      <c r="I9" s="261"/>
      <c r="J9" s="2"/>
      <c r="K9" s="260" t="str">
        <f>IF(DB!C13=1,"Disket",IF(DB!E13=1,"Udmeldt","Status"))</f>
        <v>Status</v>
      </c>
      <c r="L9" s="261"/>
      <c r="M9" s="2"/>
      <c r="N9" s="260" t="str">
        <f>IF(DB!C14=1,"Disket",IF(DB!E14=1,"Udmeldt","Status"))</f>
        <v>Status</v>
      </c>
      <c r="O9" s="261"/>
      <c r="P9" s="2"/>
      <c r="Q9" s="260" t="str">
        <f>IF(DB!C15=1,"Disket",IF(DB!E15=1,"Udmeldt","Status"))</f>
        <v>Status</v>
      </c>
      <c r="R9" s="261"/>
      <c r="S9" s="2"/>
      <c r="T9" s="260" t="str">
        <f>IF(DB!C16=1,"Disket",IF(DB!E16=1,"Udmeldt","Status"))</f>
        <v>Status</v>
      </c>
      <c r="U9" s="261"/>
      <c r="V9" s="2"/>
      <c r="W9" s="260" t="str">
        <f>IF(DB!C17=1,"Disket",IF(DB!E17=1,"Udmeldt","Status"))</f>
        <v>Status</v>
      </c>
      <c r="X9" s="261"/>
      <c r="Y9" s="2"/>
      <c r="Z9" s="260" t="str">
        <f>IF(DB!C18=1,"Disket",IF(DB!E18=1,"Udmeldt","Status"))</f>
        <v>Status</v>
      </c>
      <c r="AA9" s="261"/>
      <c r="AB9" s="2"/>
      <c r="AC9" s="260" t="str">
        <f>IF(DB!C19=1,"Disket",IF(DB!E19=1,"Udmeldt","Status"))</f>
        <v>Status</v>
      </c>
      <c r="AD9" s="261"/>
      <c r="AE9" s="2"/>
      <c r="AF9" s="260" t="str">
        <f>IF(DB!C20=1,"Disket",IF(DB!E20=1,"Udmeldt","Status"))</f>
        <v>Status</v>
      </c>
      <c r="AG9" s="261"/>
      <c r="AH9" s="2"/>
      <c r="AI9" s="260" t="str">
        <f>IF(DB!C21=1,"Disket",IF(DB!E21=1,"Udmeldt","Status"))</f>
        <v>Status</v>
      </c>
      <c r="AJ9" s="261"/>
      <c r="AK9" s="2"/>
      <c r="AL9" s="260" t="str">
        <f>IF(DB!C22=1,"Disket",IF(DB!E22=1,"Udmeldt","Status"))</f>
        <v>Status</v>
      </c>
      <c r="AM9" s="261"/>
      <c r="AN9" s="2"/>
      <c r="AO9" s="260" t="str">
        <f>IF(DB!C23=1,"Disket",IF(DB!E23=1,"Udmeldt","Status"))</f>
        <v>Status</v>
      </c>
      <c r="AP9" s="261"/>
      <c r="AQ9" s="2"/>
      <c r="AR9" s="260" t="str">
        <f>IF(DB!C24=1,"Disket",IF(DB!E24=1,"Udmeldt","Status"))</f>
        <v>Status</v>
      </c>
      <c r="AS9" s="261"/>
      <c r="AT9" s="2"/>
      <c r="AU9" s="260" t="str">
        <f>IF(DB!C25=1,"Disket",IF(DB!E25=1,"Udmeldt","Status"))</f>
        <v>Status</v>
      </c>
      <c r="AV9" s="261"/>
      <c r="AW9" s="2"/>
      <c r="AX9" s="260" t="str">
        <f>IF(DB!C26=1,"Disket",IF(DB!E26=1,"Udmeldt","Status"))</f>
        <v>Status</v>
      </c>
      <c r="AY9" s="261"/>
      <c r="AZ9" s="2"/>
      <c r="BA9" s="260" t="str">
        <f>IF(DB!C27=1,"Disket",IF(DB!E27=1,"Udmeldt","Status"))</f>
        <v>Status</v>
      </c>
      <c r="BB9" s="261"/>
      <c r="BC9" s="2"/>
      <c r="BD9" s="260" t="str">
        <f>IF(DB!C28=1,"Disket",IF(DB!E28=1,"Udmeldt","Status"))</f>
        <v>Status</v>
      </c>
      <c r="BE9" s="261"/>
      <c r="BF9" s="2"/>
      <c r="BG9" s="260" t="str">
        <f>IF(DB!C29=1,"Disket",IF(DB!E29=1,"Udmeldt","Status"))</f>
        <v>Status</v>
      </c>
      <c r="BH9" s="261"/>
    </row>
    <row r="10" spans="1:60" ht="15.75" thickTop="1" thickBot="1">
      <c r="A10" s="2"/>
      <c r="B10" s="258"/>
      <c r="C10" s="259"/>
      <c r="D10" s="2"/>
      <c r="E10" s="258"/>
      <c r="F10" s="259"/>
      <c r="G10" s="2"/>
      <c r="H10" s="258"/>
      <c r="I10" s="259"/>
      <c r="J10" s="2"/>
      <c r="K10" s="258"/>
      <c r="L10" s="259"/>
      <c r="M10" s="2"/>
      <c r="N10" s="258"/>
      <c r="O10" s="259"/>
      <c r="P10" s="2"/>
      <c r="Q10" s="258"/>
      <c r="R10" s="259"/>
      <c r="S10" s="2"/>
      <c r="T10" s="258"/>
      <c r="U10" s="259"/>
      <c r="V10" s="2"/>
      <c r="W10" s="258"/>
      <c r="X10" s="259"/>
      <c r="Y10" s="2"/>
      <c r="Z10" s="258"/>
      <c r="AA10" s="259"/>
      <c r="AB10" s="2"/>
      <c r="AC10" s="258"/>
      <c r="AD10" s="259"/>
      <c r="AE10" s="2"/>
      <c r="AF10" s="258"/>
      <c r="AG10" s="259"/>
      <c r="AH10" s="2"/>
      <c r="AI10" s="258"/>
      <c r="AJ10" s="259"/>
      <c r="AK10" s="2"/>
      <c r="AL10" s="258"/>
      <c r="AM10" s="259"/>
      <c r="AN10" s="2"/>
      <c r="AO10" s="258"/>
      <c r="AP10" s="259"/>
      <c r="AQ10" s="2"/>
      <c r="AR10" s="258"/>
      <c r="AS10" s="259"/>
      <c r="AT10" s="2"/>
      <c r="AU10" s="258"/>
      <c r="AV10" s="259"/>
      <c r="AW10" s="2"/>
      <c r="AX10" s="258"/>
      <c r="AY10" s="259"/>
      <c r="AZ10" s="2"/>
      <c r="BA10" s="258"/>
      <c r="BB10" s="259"/>
      <c r="BC10" s="2"/>
      <c r="BD10" s="258"/>
      <c r="BE10" s="259"/>
      <c r="BF10" s="2"/>
      <c r="BG10" s="258"/>
      <c r="BH10" s="259"/>
    </row>
    <row r="11" spans="1:60" ht="15.75" thickTop="1" thickBot="1">
      <c r="A11" s="2"/>
      <c r="B11" s="144" t="s">
        <v>32</v>
      </c>
      <c r="C11" s="144" t="s">
        <v>33</v>
      </c>
      <c r="D11" s="2"/>
      <c r="E11" s="144" t="s">
        <v>32</v>
      </c>
      <c r="F11" s="144" t="s">
        <v>33</v>
      </c>
      <c r="G11" s="2"/>
      <c r="H11" s="144" t="s">
        <v>32</v>
      </c>
      <c r="I11" s="144" t="s">
        <v>33</v>
      </c>
      <c r="J11" s="2"/>
      <c r="K11" s="144" t="s">
        <v>32</v>
      </c>
      <c r="L11" s="144" t="s">
        <v>33</v>
      </c>
      <c r="M11" s="2"/>
      <c r="N11" s="144" t="s">
        <v>32</v>
      </c>
      <c r="O11" s="144" t="s">
        <v>33</v>
      </c>
      <c r="P11" s="2"/>
      <c r="Q11" s="144" t="s">
        <v>32</v>
      </c>
      <c r="R11" s="144" t="s">
        <v>33</v>
      </c>
      <c r="S11" s="2"/>
      <c r="T11" s="144" t="s">
        <v>32</v>
      </c>
      <c r="U11" s="144" t="s">
        <v>33</v>
      </c>
      <c r="V11" s="2"/>
      <c r="W11" s="144" t="s">
        <v>32</v>
      </c>
      <c r="X11" s="144" t="s">
        <v>33</v>
      </c>
      <c r="Y11" s="2"/>
      <c r="Z11" s="144" t="s">
        <v>32</v>
      </c>
      <c r="AA11" s="144" t="s">
        <v>33</v>
      </c>
      <c r="AB11" s="2"/>
      <c r="AC11" s="144" t="s">
        <v>32</v>
      </c>
      <c r="AD11" s="144" t="s">
        <v>33</v>
      </c>
      <c r="AE11" s="2"/>
      <c r="AF11" s="144" t="s">
        <v>32</v>
      </c>
      <c r="AG11" s="144" t="s">
        <v>33</v>
      </c>
      <c r="AH11" s="2"/>
      <c r="AI11" s="144" t="s">
        <v>32</v>
      </c>
      <c r="AJ11" s="144" t="s">
        <v>33</v>
      </c>
      <c r="AK11" s="2"/>
      <c r="AL11" s="144" t="s">
        <v>32</v>
      </c>
      <c r="AM11" s="144" t="s">
        <v>33</v>
      </c>
      <c r="AN11" s="2"/>
      <c r="AO11" s="144" t="s">
        <v>32</v>
      </c>
      <c r="AP11" s="144" t="s">
        <v>33</v>
      </c>
      <c r="AQ11" s="2"/>
      <c r="AR11" s="144" t="s">
        <v>32</v>
      </c>
      <c r="AS11" s="144" t="s">
        <v>33</v>
      </c>
      <c r="AT11" s="2"/>
      <c r="AU11" s="144" t="s">
        <v>32</v>
      </c>
      <c r="AV11" s="144" t="s">
        <v>33</v>
      </c>
      <c r="AW11" s="2"/>
      <c r="AX11" s="144" t="s">
        <v>32</v>
      </c>
      <c r="AY11" s="144" t="s">
        <v>33</v>
      </c>
      <c r="AZ11" s="2"/>
      <c r="BA11" s="144" t="s">
        <v>32</v>
      </c>
      <c r="BB11" s="144" t="s">
        <v>33</v>
      </c>
      <c r="BC11" s="2"/>
      <c r="BD11" s="144" t="s">
        <v>32</v>
      </c>
      <c r="BE11" s="144" t="s">
        <v>33</v>
      </c>
      <c r="BF11" s="2"/>
      <c r="BG11" s="144" t="s">
        <v>32</v>
      </c>
      <c r="BH11" s="144" t="s">
        <v>33</v>
      </c>
    </row>
    <row r="12" spans="1:60" s="54" customFormat="1" ht="15.75" thickTop="1" thickBot="1">
      <c r="A12" s="53" t="s">
        <v>34</v>
      </c>
      <c r="B12" s="145" t="s">
        <v>150</v>
      </c>
      <c r="C12" s="146">
        <v>1</v>
      </c>
      <c r="D12" s="53" t="s">
        <v>34</v>
      </c>
      <c r="E12" s="145" t="s">
        <v>150</v>
      </c>
      <c r="F12" s="146">
        <v>1</v>
      </c>
      <c r="G12" s="53" t="s">
        <v>34</v>
      </c>
      <c r="H12" s="158" t="s">
        <v>150</v>
      </c>
      <c r="I12" s="159">
        <v>1</v>
      </c>
      <c r="J12" s="53" t="s">
        <v>34</v>
      </c>
      <c r="K12" s="145" t="s">
        <v>150</v>
      </c>
      <c r="L12" s="153">
        <v>1</v>
      </c>
      <c r="M12" s="53" t="s">
        <v>34</v>
      </c>
      <c r="N12" s="145" t="s">
        <v>150</v>
      </c>
      <c r="O12" s="146">
        <v>1</v>
      </c>
      <c r="P12" s="53" t="s">
        <v>34</v>
      </c>
      <c r="Q12" s="145" t="s">
        <v>150</v>
      </c>
      <c r="R12" s="146">
        <v>1</v>
      </c>
      <c r="S12" s="53" t="s">
        <v>34</v>
      </c>
      <c r="T12" s="145" t="s">
        <v>150</v>
      </c>
      <c r="U12" s="146">
        <v>1</v>
      </c>
      <c r="V12" s="53" t="s">
        <v>34</v>
      </c>
      <c r="W12" s="11" t="s">
        <v>150</v>
      </c>
      <c r="X12" s="12">
        <v>1</v>
      </c>
      <c r="Y12" s="53" t="s">
        <v>34</v>
      </c>
      <c r="Z12" s="145" t="s">
        <v>150</v>
      </c>
      <c r="AA12" s="146">
        <v>1</v>
      </c>
      <c r="AB12" s="53" t="s">
        <v>34</v>
      </c>
      <c r="AC12" s="145" t="s">
        <v>150</v>
      </c>
      <c r="AD12" s="146">
        <v>1</v>
      </c>
      <c r="AE12" s="53" t="s">
        <v>34</v>
      </c>
      <c r="AF12" s="145" t="s">
        <v>150</v>
      </c>
      <c r="AG12" s="146">
        <v>1</v>
      </c>
      <c r="AH12" s="53" t="s">
        <v>34</v>
      </c>
      <c r="AI12" s="145" t="s">
        <v>150</v>
      </c>
      <c r="AJ12" s="146">
        <v>1</v>
      </c>
      <c r="AK12" s="53" t="s">
        <v>34</v>
      </c>
      <c r="AL12" s="145" t="s">
        <v>150</v>
      </c>
      <c r="AM12" s="146">
        <v>1</v>
      </c>
      <c r="AN12" s="53" t="s">
        <v>34</v>
      </c>
      <c r="AO12" s="145" t="s">
        <v>150</v>
      </c>
      <c r="AP12" s="146">
        <v>1</v>
      </c>
      <c r="AQ12" s="53" t="s">
        <v>34</v>
      </c>
      <c r="AR12" s="145">
        <v>1</v>
      </c>
      <c r="AS12" s="146">
        <v>1</v>
      </c>
      <c r="AT12" s="53" t="s">
        <v>34</v>
      </c>
      <c r="AU12" s="145" t="s">
        <v>150</v>
      </c>
      <c r="AV12" s="146">
        <v>1</v>
      </c>
      <c r="AW12" s="53" t="s">
        <v>34</v>
      </c>
      <c r="AX12" s="145" t="s">
        <v>150</v>
      </c>
      <c r="AY12" s="146">
        <v>1</v>
      </c>
      <c r="AZ12" s="53" t="s">
        <v>34</v>
      </c>
      <c r="BA12" s="145" t="s">
        <v>150</v>
      </c>
      <c r="BB12" s="146">
        <v>1</v>
      </c>
      <c r="BC12" s="53" t="s">
        <v>34</v>
      </c>
      <c r="BD12" s="11" t="s">
        <v>150</v>
      </c>
      <c r="BE12" s="12">
        <v>1</v>
      </c>
      <c r="BF12" s="53" t="s">
        <v>34</v>
      </c>
      <c r="BG12" s="145" t="s">
        <v>150</v>
      </c>
      <c r="BH12" s="146">
        <v>1</v>
      </c>
    </row>
    <row r="13" spans="1:60" s="54" customFormat="1" ht="15" thickBot="1">
      <c r="A13" s="53" t="s">
        <v>35</v>
      </c>
      <c r="B13" s="147">
        <v>2</v>
      </c>
      <c r="C13" s="148">
        <v>2</v>
      </c>
      <c r="D13" s="53" t="s">
        <v>35</v>
      </c>
      <c r="E13" s="147" t="s">
        <v>151</v>
      </c>
      <c r="F13" s="148" t="s">
        <v>153</v>
      </c>
      <c r="G13" s="53" t="s">
        <v>35</v>
      </c>
      <c r="H13" s="160">
        <v>2</v>
      </c>
      <c r="I13" s="161">
        <v>2</v>
      </c>
      <c r="J13" s="53" t="s">
        <v>35</v>
      </c>
      <c r="K13" s="154">
        <v>2</v>
      </c>
      <c r="L13" s="155">
        <v>12</v>
      </c>
      <c r="M13" s="53" t="s">
        <v>35</v>
      </c>
      <c r="N13" s="147">
        <v>2</v>
      </c>
      <c r="O13" s="148">
        <v>12</v>
      </c>
      <c r="P13" s="53" t="s">
        <v>35</v>
      </c>
      <c r="Q13" s="147">
        <v>2</v>
      </c>
      <c r="R13" s="148">
        <v>2</v>
      </c>
      <c r="S13" s="53" t="s">
        <v>35</v>
      </c>
      <c r="T13" s="147">
        <v>2</v>
      </c>
      <c r="U13" s="148">
        <v>2</v>
      </c>
      <c r="V13" s="53" t="s">
        <v>35</v>
      </c>
      <c r="W13" s="13" t="s">
        <v>155</v>
      </c>
      <c r="X13" s="14">
        <v>2</v>
      </c>
      <c r="Y13" s="53" t="s">
        <v>35</v>
      </c>
      <c r="Z13" s="147" t="s">
        <v>155</v>
      </c>
      <c r="AA13" s="148">
        <v>2</v>
      </c>
      <c r="AB13" s="53" t="s">
        <v>35</v>
      </c>
      <c r="AC13" s="147">
        <v>2</v>
      </c>
      <c r="AD13" s="148">
        <v>2</v>
      </c>
      <c r="AE13" s="53" t="s">
        <v>35</v>
      </c>
      <c r="AF13" s="147">
        <v>2</v>
      </c>
      <c r="AG13" s="148">
        <v>2</v>
      </c>
      <c r="AH13" s="53" t="s">
        <v>35</v>
      </c>
      <c r="AI13" s="147">
        <v>2</v>
      </c>
      <c r="AJ13" s="148">
        <v>2</v>
      </c>
      <c r="AK13" s="53" t="s">
        <v>35</v>
      </c>
      <c r="AL13" s="147">
        <v>2</v>
      </c>
      <c r="AM13" s="148">
        <v>2</v>
      </c>
      <c r="AN13" s="53" t="s">
        <v>35</v>
      </c>
      <c r="AO13" s="147">
        <v>2</v>
      </c>
      <c r="AP13" s="148">
        <v>2</v>
      </c>
      <c r="AQ13" s="53" t="s">
        <v>35</v>
      </c>
      <c r="AR13" s="147">
        <v>2</v>
      </c>
      <c r="AS13" s="148">
        <v>12</v>
      </c>
      <c r="AT13" s="53" t="s">
        <v>35</v>
      </c>
      <c r="AU13" s="147">
        <v>2</v>
      </c>
      <c r="AV13" s="148">
        <v>12</v>
      </c>
      <c r="AW13" s="53" t="s">
        <v>35</v>
      </c>
      <c r="AX13" s="147">
        <v>2</v>
      </c>
      <c r="AY13" s="148" t="s">
        <v>154</v>
      </c>
      <c r="AZ13" s="53" t="s">
        <v>35</v>
      </c>
      <c r="BA13" s="147">
        <v>2</v>
      </c>
      <c r="BB13" s="148">
        <v>2</v>
      </c>
      <c r="BC13" s="53" t="s">
        <v>35</v>
      </c>
      <c r="BD13" s="13">
        <v>2</v>
      </c>
      <c r="BE13" s="14">
        <v>12</v>
      </c>
      <c r="BF13" s="53" t="s">
        <v>35</v>
      </c>
      <c r="BG13" s="147">
        <v>2</v>
      </c>
      <c r="BH13" s="148">
        <v>2</v>
      </c>
    </row>
    <row r="14" spans="1:60" s="54" customFormat="1" ht="15" thickBot="1">
      <c r="A14" s="53" t="s">
        <v>36</v>
      </c>
      <c r="B14" s="149">
        <v>1</v>
      </c>
      <c r="C14" s="150" t="s">
        <v>152</v>
      </c>
      <c r="D14" s="53" t="s">
        <v>36</v>
      </c>
      <c r="E14" s="149">
        <v>1</v>
      </c>
      <c r="F14" s="150">
        <v>12</v>
      </c>
      <c r="G14" s="53" t="s">
        <v>36</v>
      </c>
      <c r="H14" s="160">
        <v>1</v>
      </c>
      <c r="I14" s="161">
        <v>12</v>
      </c>
      <c r="J14" s="53" t="s">
        <v>36</v>
      </c>
      <c r="K14" s="154">
        <v>1</v>
      </c>
      <c r="L14" s="155">
        <v>12</v>
      </c>
      <c r="M14" s="53" t="s">
        <v>36</v>
      </c>
      <c r="N14" s="149">
        <v>1</v>
      </c>
      <c r="O14" s="150">
        <v>12</v>
      </c>
      <c r="P14" s="53" t="s">
        <v>36</v>
      </c>
      <c r="Q14" s="149">
        <v>2</v>
      </c>
      <c r="R14" s="150" t="s">
        <v>153</v>
      </c>
      <c r="S14" s="53" t="s">
        <v>36</v>
      </c>
      <c r="T14" s="149" t="s">
        <v>151</v>
      </c>
      <c r="U14" s="150" t="s">
        <v>153</v>
      </c>
      <c r="V14" s="53" t="s">
        <v>36</v>
      </c>
      <c r="W14" s="15">
        <v>1</v>
      </c>
      <c r="X14" s="16" t="s">
        <v>152</v>
      </c>
      <c r="Y14" s="53" t="s">
        <v>36</v>
      </c>
      <c r="Z14" s="149">
        <v>1</v>
      </c>
      <c r="AA14" s="150" t="s">
        <v>153</v>
      </c>
      <c r="AB14" s="53" t="s">
        <v>36</v>
      </c>
      <c r="AC14" s="149">
        <v>1</v>
      </c>
      <c r="AD14" s="150">
        <v>12</v>
      </c>
      <c r="AE14" s="53" t="s">
        <v>36</v>
      </c>
      <c r="AF14" s="149">
        <v>1</v>
      </c>
      <c r="AG14" s="150">
        <v>12</v>
      </c>
      <c r="AH14" s="53" t="s">
        <v>36</v>
      </c>
      <c r="AI14" s="149" t="s">
        <v>151</v>
      </c>
      <c r="AJ14" s="150" t="s">
        <v>153</v>
      </c>
      <c r="AK14" s="53" t="s">
        <v>36</v>
      </c>
      <c r="AL14" s="149">
        <v>1</v>
      </c>
      <c r="AM14" s="150" t="s">
        <v>152</v>
      </c>
      <c r="AN14" s="53" t="s">
        <v>36</v>
      </c>
      <c r="AO14" s="149" t="s">
        <v>151</v>
      </c>
      <c r="AP14" s="150" t="s">
        <v>153</v>
      </c>
      <c r="AQ14" s="53" t="s">
        <v>36</v>
      </c>
      <c r="AR14" s="149" t="s">
        <v>151</v>
      </c>
      <c r="AS14" s="150" t="s">
        <v>153</v>
      </c>
      <c r="AT14" s="53" t="s">
        <v>36</v>
      </c>
      <c r="AU14" s="149">
        <v>1</v>
      </c>
      <c r="AV14" s="150">
        <v>1</v>
      </c>
      <c r="AW14" s="53" t="s">
        <v>36</v>
      </c>
      <c r="AX14" s="149">
        <v>1</v>
      </c>
      <c r="AY14" s="150">
        <v>12</v>
      </c>
      <c r="AZ14" s="53" t="s">
        <v>36</v>
      </c>
      <c r="BA14" s="149">
        <v>1</v>
      </c>
      <c r="BB14" s="150">
        <v>12</v>
      </c>
      <c r="BC14" s="53" t="s">
        <v>36</v>
      </c>
      <c r="BD14" s="15">
        <v>1</v>
      </c>
      <c r="BE14" s="16">
        <v>12</v>
      </c>
      <c r="BF14" s="53" t="s">
        <v>36</v>
      </c>
      <c r="BG14" s="149">
        <v>2</v>
      </c>
      <c r="BH14" s="150">
        <v>12</v>
      </c>
    </row>
    <row r="15" spans="1:60" s="54" customFormat="1" ht="15" thickBot="1">
      <c r="A15" s="53" t="s">
        <v>37</v>
      </c>
      <c r="B15" s="149">
        <v>1</v>
      </c>
      <c r="C15" s="150">
        <v>1</v>
      </c>
      <c r="D15" s="53" t="s">
        <v>37</v>
      </c>
      <c r="E15" s="149">
        <v>1</v>
      </c>
      <c r="F15" s="150">
        <v>1</v>
      </c>
      <c r="G15" s="53" t="s">
        <v>37</v>
      </c>
      <c r="H15" s="160">
        <v>1</v>
      </c>
      <c r="I15" s="161">
        <v>1</v>
      </c>
      <c r="J15" s="53" t="s">
        <v>37</v>
      </c>
      <c r="K15" s="154">
        <v>1</v>
      </c>
      <c r="L15" s="155">
        <v>1</v>
      </c>
      <c r="M15" s="53" t="s">
        <v>37</v>
      </c>
      <c r="N15" s="149" t="s">
        <v>150</v>
      </c>
      <c r="O15" s="150">
        <v>1</v>
      </c>
      <c r="P15" s="53" t="s">
        <v>37</v>
      </c>
      <c r="Q15" s="149">
        <v>1</v>
      </c>
      <c r="R15" s="150">
        <v>1</v>
      </c>
      <c r="S15" s="53" t="s">
        <v>37</v>
      </c>
      <c r="T15" s="149">
        <v>1</v>
      </c>
      <c r="U15" s="150">
        <v>1</v>
      </c>
      <c r="V15" s="53" t="s">
        <v>37</v>
      </c>
      <c r="W15" s="17">
        <v>1</v>
      </c>
      <c r="X15" s="18">
        <v>1</v>
      </c>
      <c r="Y15" s="53" t="s">
        <v>37</v>
      </c>
      <c r="Z15" s="149">
        <v>1</v>
      </c>
      <c r="AA15" s="150" t="s">
        <v>152</v>
      </c>
      <c r="AB15" s="53" t="s">
        <v>37</v>
      </c>
      <c r="AC15" s="149">
        <v>1</v>
      </c>
      <c r="AD15" s="150" t="s">
        <v>152</v>
      </c>
      <c r="AE15" s="53" t="s">
        <v>37</v>
      </c>
      <c r="AF15" s="149">
        <v>1</v>
      </c>
      <c r="AG15" s="150">
        <v>1</v>
      </c>
      <c r="AH15" s="53" t="s">
        <v>37</v>
      </c>
      <c r="AI15" s="149">
        <v>1</v>
      </c>
      <c r="AJ15" s="150" t="s">
        <v>152</v>
      </c>
      <c r="AK15" s="53" t="s">
        <v>37</v>
      </c>
      <c r="AL15" s="149">
        <v>1</v>
      </c>
      <c r="AM15" s="150" t="s">
        <v>152</v>
      </c>
      <c r="AN15" s="53" t="s">
        <v>37</v>
      </c>
      <c r="AO15" s="149">
        <v>1</v>
      </c>
      <c r="AP15" s="150">
        <v>12</v>
      </c>
      <c r="AQ15" s="53" t="s">
        <v>37</v>
      </c>
      <c r="AR15" s="149">
        <v>1</v>
      </c>
      <c r="AS15" s="150">
        <v>12</v>
      </c>
      <c r="AT15" s="53" t="s">
        <v>37</v>
      </c>
      <c r="AU15" s="149" t="s">
        <v>150</v>
      </c>
      <c r="AV15" s="150">
        <v>1</v>
      </c>
      <c r="AW15" s="53" t="s">
        <v>37</v>
      </c>
      <c r="AX15" s="149">
        <v>1</v>
      </c>
      <c r="AY15" s="150">
        <v>1</v>
      </c>
      <c r="AZ15" s="53" t="s">
        <v>37</v>
      </c>
      <c r="BA15" s="149">
        <v>1</v>
      </c>
      <c r="BB15" s="150">
        <v>1</v>
      </c>
      <c r="BC15" s="53" t="s">
        <v>37</v>
      </c>
      <c r="BD15" s="17">
        <v>1</v>
      </c>
      <c r="BE15" s="18">
        <v>1</v>
      </c>
      <c r="BF15" s="53" t="s">
        <v>37</v>
      </c>
      <c r="BG15" s="149" t="s">
        <v>151</v>
      </c>
      <c r="BH15" s="150" t="s">
        <v>153</v>
      </c>
    </row>
    <row r="16" spans="1:60" s="54" customFormat="1" ht="15" thickBot="1">
      <c r="A16" s="53" t="s">
        <v>38</v>
      </c>
      <c r="B16" s="147">
        <v>1</v>
      </c>
      <c r="C16" s="148">
        <v>1</v>
      </c>
      <c r="D16" s="53" t="s">
        <v>38</v>
      </c>
      <c r="E16" s="147">
        <v>1</v>
      </c>
      <c r="F16" s="148">
        <v>1</v>
      </c>
      <c r="G16" s="53" t="s">
        <v>38</v>
      </c>
      <c r="H16" s="160">
        <v>1</v>
      </c>
      <c r="I16" s="161">
        <v>1</v>
      </c>
      <c r="J16" s="53" t="s">
        <v>38</v>
      </c>
      <c r="K16" s="154">
        <v>1</v>
      </c>
      <c r="L16" s="155">
        <v>1</v>
      </c>
      <c r="M16" s="53" t="s">
        <v>38</v>
      </c>
      <c r="N16" s="147">
        <v>1</v>
      </c>
      <c r="O16" s="148">
        <v>1</v>
      </c>
      <c r="P16" s="53" t="s">
        <v>38</v>
      </c>
      <c r="Q16" s="147">
        <v>1</v>
      </c>
      <c r="R16" s="148">
        <v>1</v>
      </c>
      <c r="S16" s="53" t="s">
        <v>38</v>
      </c>
      <c r="T16" s="147">
        <v>1</v>
      </c>
      <c r="U16" s="148">
        <v>1</v>
      </c>
      <c r="V16" s="53" t="s">
        <v>38</v>
      </c>
      <c r="W16" s="13">
        <v>1</v>
      </c>
      <c r="X16" s="14">
        <v>1</v>
      </c>
      <c r="Y16" s="53" t="s">
        <v>38</v>
      </c>
      <c r="Z16" s="147" t="s">
        <v>150</v>
      </c>
      <c r="AA16" s="148">
        <v>1</v>
      </c>
      <c r="AB16" s="53" t="s">
        <v>38</v>
      </c>
      <c r="AC16" s="147">
        <v>1</v>
      </c>
      <c r="AD16" s="148">
        <v>1</v>
      </c>
      <c r="AE16" s="53" t="s">
        <v>38</v>
      </c>
      <c r="AF16" s="147">
        <v>1</v>
      </c>
      <c r="AG16" s="148">
        <v>1</v>
      </c>
      <c r="AH16" s="53" t="s">
        <v>38</v>
      </c>
      <c r="AI16" s="147">
        <v>1</v>
      </c>
      <c r="AJ16" s="148">
        <v>1</v>
      </c>
      <c r="AK16" s="53" t="s">
        <v>38</v>
      </c>
      <c r="AL16" s="147">
        <v>1</v>
      </c>
      <c r="AM16" s="148">
        <v>1</v>
      </c>
      <c r="AN16" s="53" t="s">
        <v>38</v>
      </c>
      <c r="AO16" s="147">
        <v>1</v>
      </c>
      <c r="AP16" s="148">
        <v>1</v>
      </c>
      <c r="AQ16" s="53" t="s">
        <v>38</v>
      </c>
      <c r="AR16" s="147" t="s">
        <v>150</v>
      </c>
      <c r="AS16" s="148">
        <v>1</v>
      </c>
      <c r="AT16" s="53" t="s">
        <v>38</v>
      </c>
      <c r="AU16" s="147">
        <v>1</v>
      </c>
      <c r="AV16" s="148">
        <v>1</v>
      </c>
      <c r="AW16" s="53" t="s">
        <v>38</v>
      </c>
      <c r="AX16" s="147">
        <v>1</v>
      </c>
      <c r="AY16" s="148">
        <v>1</v>
      </c>
      <c r="AZ16" s="53" t="s">
        <v>38</v>
      </c>
      <c r="BA16" s="147">
        <v>1</v>
      </c>
      <c r="BB16" s="148">
        <v>1</v>
      </c>
      <c r="BC16" s="53" t="s">
        <v>38</v>
      </c>
      <c r="BD16" s="13">
        <v>1</v>
      </c>
      <c r="BE16" s="14">
        <v>1</v>
      </c>
      <c r="BF16" s="53" t="s">
        <v>38</v>
      </c>
      <c r="BG16" s="147">
        <v>1</v>
      </c>
      <c r="BH16" s="148">
        <v>1</v>
      </c>
    </row>
    <row r="17" spans="1:60" s="54" customFormat="1" ht="15" thickBot="1">
      <c r="A17" s="53" t="s">
        <v>39</v>
      </c>
      <c r="B17" s="149" t="s">
        <v>150</v>
      </c>
      <c r="C17" s="150">
        <v>1</v>
      </c>
      <c r="D17" s="53" t="s">
        <v>39</v>
      </c>
      <c r="E17" s="149" t="s">
        <v>150</v>
      </c>
      <c r="F17" s="150">
        <v>1</v>
      </c>
      <c r="G17" s="53" t="s">
        <v>39</v>
      </c>
      <c r="H17" s="160" t="s">
        <v>150</v>
      </c>
      <c r="I17" s="161">
        <v>1</v>
      </c>
      <c r="J17" s="53" t="s">
        <v>39</v>
      </c>
      <c r="K17" s="154" t="s">
        <v>150</v>
      </c>
      <c r="L17" s="155">
        <v>1</v>
      </c>
      <c r="M17" s="53" t="s">
        <v>39</v>
      </c>
      <c r="N17" s="149" t="s">
        <v>150</v>
      </c>
      <c r="O17" s="150">
        <v>1</v>
      </c>
      <c r="P17" s="53" t="s">
        <v>39</v>
      </c>
      <c r="Q17" s="149" t="s">
        <v>150</v>
      </c>
      <c r="R17" s="150">
        <v>1</v>
      </c>
      <c r="S17" s="53" t="s">
        <v>39</v>
      </c>
      <c r="T17" s="149" t="s">
        <v>150</v>
      </c>
      <c r="U17" s="150">
        <v>1</v>
      </c>
      <c r="V17" s="53" t="s">
        <v>39</v>
      </c>
      <c r="W17" s="15" t="s">
        <v>150</v>
      </c>
      <c r="X17" s="16">
        <v>1</v>
      </c>
      <c r="Y17" s="53" t="s">
        <v>39</v>
      </c>
      <c r="Z17" s="149">
        <v>1</v>
      </c>
      <c r="AA17" s="150">
        <v>1</v>
      </c>
      <c r="AB17" s="53" t="s">
        <v>39</v>
      </c>
      <c r="AC17" s="149" t="s">
        <v>150</v>
      </c>
      <c r="AD17" s="150">
        <v>1</v>
      </c>
      <c r="AE17" s="53" t="s">
        <v>39</v>
      </c>
      <c r="AF17" s="149" t="s">
        <v>150</v>
      </c>
      <c r="AG17" s="150">
        <v>1</v>
      </c>
      <c r="AH17" s="53" t="s">
        <v>39</v>
      </c>
      <c r="AI17" s="149" t="s">
        <v>150</v>
      </c>
      <c r="AJ17" s="150">
        <v>1</v>
      </c>
      <c r="AK17" s="53" t="s">
        <v>39</v>
      </c>
      <c r="AL17" s="149" t="s">
        <v>150</v>
      </c>
      <c r="AM17" s="150">
        <v>1</v>
      </c>
      <c r="AN17" s="53" t="s">
        <v>39</v>
      </c>
      <c r="AO17" s="149" t="s">
        <v>150</v>
      </c>
      <c r="AP17" s="150">
        <v>1</v>
      </c>
      <c r="AQ17" s="53" t="s">
        <v>39</v>
      </c>
      <c r="AR17" s="149">
        <v>1</v>
      </c>
      <c r="AS17" s="150">
        <v>1</v>
      </c>
      <c r="AT17" s="53" t="s">
        <v>39</v>
      </c>
      <c r="AU17" s="149" t="s">
        <v>150</v>
      </c>
      <c r="AV17" s="150">
        <v>1</v>
      </c>
      <c r="AW17" s="53" t="s">
        <v>39</v>
      </c>
      <c r="AX17" s="149" t="s">
        <v>150</v>
      </c>
      <c r="AY17" s="150">
        <v>1</v>
      </c>
      <c r="AZ17" s="53" t="s">
        <v>39</v>
      </c>
      <c r="BA17" s="149" t="s">
        <v>150</v>
      </c>
      <c r="BB17" s="150">
        <v>1</v>
      </c>
      <c r="BC17" s="53" t="s">
        <v>39</v>
      </c>
      <c r="BD17" s="15" t="s">
        <v>150</v>
      </c>
      <c r="BE17" s="16">
        <v>1</v>
      </c>
      <c r="BF17" s="53" t="s">
        <v>39</v>
      </c>
      <c r="BG17" s="149">
        <v>1</v>
      </c>
      <c r="BH17" s="150">
        <v>1</v>
      </c>
    </row>
    <row r="18" spans="1:60" s="54" customFormat="1" ht="15" thickBot="1">
      <c r="A18" s="53" t="s">
        <v>40</v>
      </c>
      <c r="B18" s="149">
        <v>2</v>
      </c>
      <c r="C18" s="150">
        <v>12</v>
      </c>
      <c r="D18" s="53" t="s">
        <v>40</v>
      </c>
      <c r="E18" s="149">
        <v>2</v>
      </c>
      <c r="F18" s="150">
        <v>12</v>
      </c>
      <c r="G18" s="53" t="s">
        <v>40</v>
      </c>
      <c r="H18" s="160">
        <v>2</v>
      </c>
      <c r="I18" s="161">
        <v>12</v>
      </c>
      <c r="J18" s="53" t="s">
        <v>40</v>
      </c>
      <c r="K18" s="154">
        <v>2</v>
      </c>
      <c r="L18" s="155">
        <v>12</v>
      </c>
      <c r="M18" s="53" t="s">
        <v>40</v>
      </c>
      <c r="N18" s="149">
        <v>2</v>
      </c>
      <c r="O18" s="150">
        <v>12</v>
      </c>
      <c r="P18" s="53" t="s">
        <v>40</v>
      </c>
      <c r="Q18" s="149">
        <v>2</v>
      </c>
      <c r="R18" s="150">
        <v>12</v>
      </c>
      <c r="S18" s="53" t="s">
        <v>40</v>
      </c>
      <c r="T18" s="149">
        <v>2</v>
      </c>
      <c r="U18" s="150" t="s">
        <v>154</v>
      </c>
      <c r="V18" s="53" t="s">
        <v>40</v>
      </c>
      <c r="W18" s="17">
        <v>1</v>
      </c>
      <c r="X18" s="18">
        <v>12</v>
      </c>
      <c r="Y18" s="53" t="s">
        <v>40</v>
      </c>
      <c r="Z18" s="149">
        <v>2</v>
      </c>
      <c r="AA18" s="150">
        <v>12</v>
      </c>
      <c r="AB18" s="53" t="s">
        <v>40</v>
      </c>
      <c r="AC18" s="149">
        <v>2</v>
      </c>
      <c r="AD18" s="150">
        <v>12</v>
      </c>
      <c r="AE18" s="53" t="s">
        <v>40</v>
      </c>
      <c r="AF18" s="149">
        <v>2</v>
      </c>
      <c r="AG18" s="150">
        <v>12</v>
      </c>
      <c r="AH18" s="53" t="s">
        <v>40</v>
      </c>
      <c r="AI18" s="149">
        <v>1</v>
      </c>
      <c r="AJ18" s="150" t="s">
        <v>152</v>
      </c>
      <c r="AK18" s="53" t="s">
        <v>40</v>
      </c>
      <c r="AL18" s="149">
        <v>2</v>
      </c>
      <c r="AM18" s="150" t="s">
        <v>153</v>
      </c>
      <c r="AN18" s="53" t="s">
        <v>40</v>
      </c>
      <c r="AO18" s="149">
        <v>2</v>
      </c>
      <c r="AP18" s="150">
        <v>12</v>
      </c>
      <c r="AQ18" s="53" t="s">
        <v>40</v>
      </c>
      <c r="AR18" s="149">
        <v>1</v>
      </c>
      <c r="AS18" s="150">
        <v>12</v>
      </c>
      <c r="AT18" s="53" t="s">
        <v>40</v>
      </c>
      <c r="AU18" s="149">
        <v>1</v>
      </c>
      <c r="AV18" s="150">
        <v>12</v>
      </c>
      <c r="AW18" s="53" t="s">
        <v>40</v>
      </c>
      <c r="AX18" s="149">
        <v>1</v>
      </c>
      <c r="AY18" s="150">
        <v>12</v>
      </c>
      <c r="AZ18" s="53" t="s">
        <v>40</v>
      </c>
      <c r="BA18" s="149">
        <v>2</v>
      </c>
      <c r="BB18" s="150">
        <v>12</v>
      </c>
      <c r="BC18" s="53" t="s">
        <v>40</v>
      </c>
      <c r="BD18" s="17">
        <v>1</v>
      </c>
      <c r="BE18" s="18">
        <v>12</v>
      </c>
      <c r="BF18" s="53" t="s">
        <v>40</v>
      </c>
      <c r="BG18" s="149">
        <v>1</v>
      </c>
      <c r="BH18" s="150">
        <v>12</v>
      </c>
    </row>
    <row r="19" spans="1:60" s="54" customFormat="1" ht="15" thickBot="1">
      <c r="A19" s="53" t="s">
        <v>41</v>
      </c>
      <c r="B19" s="147" t="s">
        <v>150</v>
      </c>
      <c r="C19" s="148">
        <v>1</v>
      </c>
      <c r="D19" s="53" t="s">
        <v>41</v>
      </c>
      <c r="E19" s="147" t="s">
        <v>150</v>
      </c>
      <c r="F19" s="148">
        <v>1</v>
      </c>
      <c r="G19" s="53" t="s">
        <v>41</v>
      </c>
      <c r="H19" s="160" t="s">
        <v>150</v>
      </c>
      <c r="I19" s="161">
        <v>1</v>
      </c>
      <c r="J19" s="53" t="s">
        <v>41</v>
      </c>
      <c r="K19" s="154" t="s">
        <v>150</v>
      </c>
      <c r="L19" s="155">
        <v>1</v>
      </c>
      <c r="M19" s="53" t="s">
        <v>41</v>
      </c>
      <c r="N19" s="147">
        <v>1</v>
      </c>
      <c r="O19" s="148">
        <v>12</v>
      </c>
      <c r="P19" s="53" t="s">
        <v>41</v>
      </c>
      <c r="Q19" s="147" t="s">
        <v>150</v>
      </c>
      <c r="R19" s="148">
        <v>1</v>
      </c>
      <c r="S19" s="53" t="s">
        <v>41</v>
      </c>
      <c r="T19" s="147" t="s">
        <v>150</v>
      </c>
      <c r="U19" s="148">
        <v>1</v>
      </c>
      <c r="V19" s="53" t="s">
        <v>41</v>
      </c>
      <c r="W19" s="13">
        <v>1</v>
      </c>
      <c r="X19" s="14">
        <v>1</v>
      </c>
      <c r="Y19" s="53" t="s">
        <v>41</v>
      </c>
      <c r="Z19" s="147">
        <v>1</v>
      </c>
      <c r="AA19" s="148">
        <v>1</v>
      </c>
      <c r="AB19" s="53" t="s">
        <v>41</v>
      </c>
      <c r="AC19" s="147" t="s">
        <v>150</v>
      </c>
      <c r="AD19" s="148">
        <v>1</v>
      </c>
      <c r="AE19" s="53" t="s">
        <v>41</v>
      </c>
      <c r="AF19" s="147" t="s">
        <v>150</v>
      </c>
      <c r="AG19" s="148">
        <v>1</v>
      </c>
      <c r="AH19" s="53" t="s">
        <v>41</v>
      </c>
      <c r="AI19" s="147">
        <v>1</v>
      </c>
      <c r="AJ19" s="148">
        <v>1</v>
      </c>
      <c r="AK19" s="53" t="s">
        <v>41</v>
      </c>
      <c r="AL19" s="147" t="s">
        <v>150</v>
      </c>
      <c r="AM19" s="148">
        <v>1</v>
      </c>
      <c r="AN19" s="53" t="s">
        <v>41</v>
      </c>
      <c r="AO19" s="147" t="s">
        <v>150</v>
      </c>
      <c r="AP19" s="148">
        <v>1</v>
      </c>
      <c r="AQ19" s="53" t="s">
        <v>41</v>
      </c>
      <c r="AR19" s="147" t="s">
        <v>150</v>
      </c>
      <c r="AS19" s="148">
        <v>1</v>
      </c>
      <c r="AT19" s="53" t="s">
        <v>41</v>
      </c>
      <c r="AU19" s="147">
        <v>1</v>
      </c>
      <c r="AV19" s="148">
        <v>1</v>
      </c>
      <c r="AW19" s="53" t="s">
        <v>41</v>
      </c>
      <c r="AX19" s="147" t="s">
        <v>150</v>
      </c>
      <c r="AY19" s="148">
        <v>1</v>
      </c>
      <c r="AZ19" s="53" t="s">
        <v>41</v>
      </c>
      <c r="BA19" s="147" t="s">
        <v>150</v>
      </c>
      <c r="BB19" s="148">
        <v>1</v>
      </c>
      <c r="BC19" s="53" t="s">
        <v>41</v>
      </c>
      <c r="BD19" s="13" t="s">
        <v>150</v>
      </c>
      <c r="BE19" s="14">
        <v>1</v>
      </c>
      <c r="BF19" s="53" t="s">
        <v>41</v>
      </c>
      <c r="BG19" s="147" t="s">
        <v>150</v>
      </c>
      <c r="BH19" s="148">
        <v>1</v>
      </c>
    </row>
    <row r="20" spans="1:60" s="54" customFormat="1" ht="15" thickBot="1">
      <c r="A20" s="53" t="s">
        <v>42</v>
      </c>
      <c r="B20" s="149" t="s">
        <v>151</v>
      </c>
      <c r="C20" s="150" t="s">
        <v>153</v>
      </c>
      <c r="D20" s="53" t="s">
        <v>42</v>
      </c>
      <c r="E20" s="149">
        <v>1</v>
      </c>
      <c r="F20" s="150">
        <v>12</v>
      </c>
      <c r="G20" s="53" t="s">
        <v>42</v>
      </c>
      <c r="H20" s="160" t="s">
        <v>151</v>
      </c>
      <c r="I20" s="161" t="s">
        <v>153</v>
      </c>
      <c r="J20" s="53" t="s">
        <v>42</v>
      </c>
      <c r="K20" s="154">
        <v>1</v>
      </c>
      <c r="L20" s="155" t="s">
        <v>152</v>
      </c>
      <c r="M20" s="53" t="s">
        <v>42</v>
      </c>
      <c r="N20" s="149" t="s">
        <v>151</v>
      </c>
      <c r="O20" s="150" t="s">
        <v>153</v>
      </c>
      <c r="P20" s="53" t="s">
        <v>42</v>
      </c>
      <c r="Q20" s="149" t="s">
        <v>151</v>
      </c>
      <c r="R20" s="150" t="s">
        <v>152</v>
      </c>
      <c r="S20" s="53" t="s">
        <v>42</v>
      </c>
      <c r="T20" s="149">
        <v>1</v>
      </c>
      <c r="U20" s="150">
        <v>12</v>
      </c>
      <c r="V20" s="53" t="s">
        <v>42</v>
      </c>
      <c r="W20" s="15">
        <v>1</v>
      </c>
      <c r="X20" s="16">
        <v>12</v>
      </c>
      <c r="Y20" s="53" t="s">
        <v>42</v>
      </c>
      <c r="Z20" s="149" t="s">
        <v>151</v>
      </c>
      <c r="AA20" s="150" t="s">
        <v>152</v>
      </c>
      <c r="AB20" s="53" t="s">
        <v>42</v>
      </c>
      <c r="AC20" s="149">
        <v>1</v>
      </c>
      <c r="AD20" s="150" t="s">
        <v>153</v>
      </c>
      <c r="AE20" s="53" t="s">
        <v>42</v>
      </c>
      <c r="AF20" s="149">
        <v>2</v>
      </c>
      <c r="AG20" s="150">
        <v>12</v>
      </c>
      <c r="AH20" s="53" t="s">
        <v>42</v>
      </c>
      <c r="AI20" s="149" t="s">
        <v>151</v>
      </c>
      <c r="AJ20" s="150" t="s">
        <v>152</v>
      </c>
      <c r="AK20" s="53" t="s">
        <v>42</v>
      </c>
      <c r="AL20" s="149">
        <v>1</v>
      </c>
      <c r="AM20" s="150" t="s">
        <v>152</v>
      </c>
      <c r="AN20" s="53" t="s">
        <v>42</v>
      </c>
      <c r="AO20" s="149">
        <v>1</v>
      </c>
      <c r="AP20" s="150">
        <v>12</v>
      </c>
      <c r="AQ20" s="53" t="s">
        <v>42</v>
      </c>
      <c r="AR20" s="149">
        <v>2</v>
      </c>
      <c r="AS20" s="150">
        <v>12</v>
      </c>
      <c r="AT20" s="53" t="s">
        <v>42</v>
      </c>
      <c r="AU20" s="149">
        <v>1</v>
      </c>
      <c r="AV20" s="150" t="s">
        <v>152</v>
      </c>
      <c r="AW20" s="53" t="s">
        <v>42</v>
      </c>
      <c r="AX20" s="149" t="s">
        <v>151</v>
      </c>
      <c r="AY20" s="150" t="s">
        <v>153</v>
      </c>
      <c r="AZ20" s="53" t="s">
        <v>42</v>
      </c>
      <c r="BA20" s="149" t="s">
        <v>151</v>
      </c>
      <c r="BB20" s="150" t="s">
        <v>153</v>
      </c>
      <c r="BC20" s="53" t="s">
        <v>42</v>
      </c>
      <c r="BD20" s="15" t="s">
        <v>151</v>
      </c>
      <c r="BE20" s="16" t="s">
        <v>153</v>
      </c>
      <c r="BF20" s="53" t="s">
        <v>42</v>
      </c>
      <c r="BG20" s="149">
        <v>1</v>
      </c>
      <c r="BH20" s="150">
        <v>12</v>
      </c>
    </row>
    <row r="21" spans="1:60" s="54" customFormat="1" ht="15" thickBot="1">
      <c r="A21" s="53" t="s">
        <v>43</v>
      </c>
      <c r="B21" s="149" t="s">
        <v>150</v>
      </c>
      <c r="C21" s="150">
        <v>1</v>
      </c>
      <c r="D21" s="53" t="s">
        <v>43</v>
      </c>
      <c r="E21" s="149" t="s">
        <v>150</v>
      </c>
      <c r="F21" s="150">
        <v>1</v>
      </c>
      <c r="G21" s="53" t="s">
        <v>43</v>
      </c>
      <c r="H21" s="160" t="s">
        <v>150</v>
      </c>
      <c r="I21" s="161">
        <v>1</v>
      </c>
      <c r="J21" s="53" t="s">
        <v>43</v>
      </c>
      <c r="K21" s="154" t="s">
        <v>150</v>
      </c>
      <c r="L21" s="155">
        <v>1</v>
      </c>
      <c r="M21" s="53" t="s">
        <v>43</v>
      </c>
      <c r="N21" s="149" t="s">
        <v>150</v>
      </c>
      <c r="O21" s="150">
        <v>1</v>
      </c>
      <c r="P21" s="53" t="s">
        <v>43</v>
      </c>
      <c r="Q21" s="149" t="s">
        <v>150</v>
      </c>
      <c r="R21" s="150">
        <v>1</v>
      </c>
      <c r="S21" s="53" t="s">
        <v>43</v>
      </c>
      <c r="T21" s="149" t="s">
        <v>150</v>
      </c>
      <c r="U21" s="150">
        <v>1</v>
      </c>
      <c r="V21" s="53" t="s">
        <v>43</v>
      </c>
      <c r="W21" s="17" t="s">
        <v>150</v>
      </c>
      <c r="X21" s="18">
        <v>1</v>
      </c>
      <c r="Y21" s="53" t="s">
        <v>43</v>
      </c>
      <c r="Z21" s="149" t="s">
        <v>150</v>
      </c>
      <c r="AA21" s="150">
        <v>1</v>
      </c>
      <c r="AB21" s="53" t="s">
        <v>43</v>
      </c>
      <c r="AC21" s="149" t="s">
        <v>150</v>
      </c>
      <c r="AD21" s="150">
        <v>1</v>
      </c>
      <c r="AE21" s="53" t="s">
        <v>43</v>
      </c>
      <c r="AF21" s="149" t="s">
        <v>150</v>
      </c>
      <c r="AG21" s="150">
        <v>1</v>
      </c>
      <c r="AH21" s="53" t="s">
        <v>43</v>
      </c>
      <c r="AI21" s="149" t="s">
        <v>150</v>
      </c>
      <c r="AJ21" s="150">
        <v>1</v>
      </c>
      <c r="AK21" s="53" t="s">
        <v>43</v>
      </c>
      <c r="AL21" s="149" t="s">
        <v>150</v>
      </c>
      <c r="AM21" s="150">
        <v>1</v>
      </c>
      <c r="AN21" s="53" t="s">
        <v>43</v>
      </c>
      <c r="AO21" s="149" t="s">
        <v>150</v>
      </c>
      <c r="AP21" s="150">
        <v>1</v>
      </c>
      <c r="AQ21" s="53" t="s">
        <v>43</v>
      </c>
      <c r="AR21" s="149" t="s">
        <v>150</v>
      </c>
      <c r="AS21" s="150">
        <v>1</v>
      </c>
      <c r="AT21" s="53" t="s">
        <v>43</v>
      </c>
      <c r="AU21" s="149" t="s">
        <v>150</v>
      </c>
      <c r="AV21" s="150">
        <v>1</v>
      </c>
      <c r="AW21" s="53" t="s">
        <v>43</v>
      </c>
      <c r="AX21" s="149" t="s">
        <v>150</v>
      </c>
      <c r="AY21" s="150">
        <v>1</v>
      </c>
      <c r="AZ21" s="53" t="s">
        <v>43</v>
      </c>
      <c r="BA21" s="149" t="s">
        <v>150</v>
      </c>
      <c r="BB21" s="150">
        <v>1</v>
      </c>
      <c r="BC21" s="53" t="s">
        <v>43</v>
      </c>
      <c r="BD21" s="17" t="s">
        <v>150</v>
      </c>
      <c r="BE21" s="18">
        <v>1</v>
      </c>
      <c r="BF21" s="53" t="s">
        <v>43</v>
      </c>
      <c r="BG21" s="149" t="s">
        <v>150</v>
      </c>
      <c r="BH21" s="150">
        <v>1</v>
      </c>
    </row>
    <row r="22" spans="1:60" s="54" customFormat="1" ht="15" thickBot="1">
      <c r="A22" s="53" t="s">
        <v>44</v>
      </c>
      <c r="B22" s="147">
        <v>1</v>
      </c>
      <c r="C22" s="148">
        <v>12</v>
      </c>
      <c r="D22" s="53" t="s">
        <v>44</v>
      </c>
      <c r="E22" s="147">
        <v>1</v>
      </c>
      <c r="F22" s="148" t="s">
        <v>152</v>
      </c>
      <c r="G22" s="53" t="s">
        <v>44</v>
      </c>
      <c r="H22" s="160">
        <v>1</v>
      </c>
      <c r="I22" s="161">
        <v>12</v>
      </c>
      <c r="J22" s="53" t="s">
        <v>44</v>
      </c>
      <c r="K22" s="154" t="s">
        <v>151</v>
      </c>
      <c r="L22" s="155" t="s">
        <v>153</v>
      </c>
      <c r="M22" s="53" t="s">
        <v>44</v>
      </c>
      <c r="N22" s="147">
        <v>1</v>
      </c>
      <c r="O22" s="148">
        <v>1</v>
      </c>
      <c r="P22" s="53" t="s">
        <v>44</v>
      </c>
      <c r="Q22" s="147">
        <v>1</v>
      </c>
      <c r="R22" s="148" t="s">
        <v>152</v>
      </c>
      <c r="S22" s="53" t="s">
        <v>44</v>
      </c>
      <c r="T22" s="147">
        <v>1</v>
      </c>
      <c r="U22" s="148">
        <v>12</v>
      </c>
      <c r="V22" s="53" t="s">
        <v>44</v>
      </c>
      <c r="W22" s="13" t="s">
        <v>151</v>
      </c>
      <c r="X22" s="14" t="s">
        <v>153</v>
      </c>
      <c r="Y22" s="53" t="s">
        <v>44</v>
      </c>
      <c r="Z22" s="147">
        <v>1</v>
      </c>
      <c r="AA22" s="148" t="s">
        <v>152</v>
      </c>
      <c r="AB22" s="53" t="s">
        <v>44</v>
      </c>
      <c r="AC22" s="147">
        <v>1</v>
      </c>
      <c r="AD22" s="148">
        <v>1</v>
      </c>
      <c r="AE22" s="53" t="s">
        <v>44</v>
      </c>
      <c r="AF22" s="147" t="s">
        <v>151</v>
      </c>
      <c r="AG22" s="148" t="s">
        <v>153</v>
      </c>
      <c r="AH22" s="53" t="s">
        <v>44</v>
      </c>
      <c r="AI22" s="147">
        <v>1</v>
      </c>
      <c r="AJ22" s="148" t="s">
        <v>152</v>
      </c>
      <c r="AK22" s="53" t="s">
        <v>44</v>
      </c>
      <c r="AL22" s="147" t="s">
        <v>151</v>
      </c>
      <c r="AM22" s="148" t="s">
        <v>152</v>
      </c>
      <c r="AN22" s="53" t="s">
        <v>44</v>
      </c>
      <c r="AO22" s="147">
        <v>1</v>
      </c>
      <c r="AP22" s="148">
        <v>12</v>
      </c>
      <c r="AQ22" s="53" t="s">
        <v>44</v>
      </c>
      <c r="AR22" s="147">
        <v>1</v>
      </c>
      <c r="AS22" s="148">
        <v>12</v>
      </c>
      <c r="AT22" s="53" t="s">
        <v>44</v>
      </c>
      <c r="AU22" s="147" t="s">
        <v>151</v>
      </c>
      <c r="AV22" s="148" t="s">
        <v>153</v>
      </c>
      <c r="AW22" s="53" t="s">
        <v>44</v>
      </c>
      <c r="AX22" s="147">
        <v>2</v>
      </c>
      <c r="AY22" s="148">
        <v>12</v>
      </c>
      <c r="AZ22" s="53" t="s">
        <v>44</v>
      </c>
      <c r="BA22" s="147">
        <v>1</v>
      </c>
      <c r="BB22" s="148" t="s">
        <v>152</v>
      </c>
      <c r="BC22" s="53" t="s">
        <v>44</v>
      </c>
      <c r="BD22" s="13">
        <v>2</v>
      </c>
      <c r="BE22" s="14">
        <v>12</v>
      </c>
      <c r="BF22" s="53" t="s">
        <v>44</v>
      </c>
      <c r="BG22" s="147">
        <v>1</v>
      </c>
      <c r="BH22" s="148">
        <v>12</v>
      </c>
    </row>
    <row r="23" spans="1:60" s="54" customFormat="1" ht="15" thickBot="1">
      <c r="A23" s="53" t="s">
        <v>45</v>
      </c>
      <c r="B23" s="147">
        <v>1</v>
      </c>
      <c r="C23" s="148" t="s">
        <v>152</v>
      </c>
      <c r="D23" s="53" t="s">
        <v>45</v>
      </c>
      <c r="E23" s="147">
        <v>1</v>
      </c>
      <c r="F23" s="148">
        <v>1</v>
      </c>
      <c r="G23" s="53" t="s">
        <v>45</v>
      </c>
      <c r="H23" s="160">
        <v>1</v>
      </c>
      <c r="I23" s="161" t="s">
        <v>152</v>
      </c>
      <c r="J23" s="53" t="s">
        <v>45</v>
      </c>
      <c r="K23" s="154">
        <v>1</v>
      </c>
      <c r="L23" s="155">
        <v>12</v>
      </c>
      <c r="M23" s="53" t="s">
        <v>45</v>
      </c>
      <c r="N23" s="147" t="s">
        <v>151</v>
      </c>
      <c r="O23" s="148" t="s">
        <v>152</v>
      </c>
      <c r="P23" s="53" t="s">
        <v>45</v>
      </c>
      <c r="Q23" s="147">
        <v>1</v>
      </c>
      <c r="R23" s="148" t="s">
        <v>152</v>
      </c>
      <c r="S23" s="53" t="s">
        <v>45</v>
      </c>
      <c r="T23" s="147">
        <v>1</v>
      </c>
      <c r="U23" s="148">
        <v>12</v>
      </c>
      <c r="V23" s="53" t="s">
        <v>45</v>
      </c>
      <c r="W23" s="13">
        <v>1</v>
      </c>
      <c r="X23" s="14" t="s">
        <v>152</v>
      </c>
      <c r="Y23" s="53" t="s">
        <v>45</v>
      </c>
      <c r="Z23" s="147">
        <v>1</v>
      </c>
      <c r="AA23" s="148" t="s">
        <v>152</v>
      </c>
      <c r="AB23" s="53" t="s">
        <v>45</v>
      </c>
      <c r="AC23" s="147" t="s">
        <v>156</v>
      </c>
      <c r="AD23" s="148" t="s">
        <v>152</v>
      </c>
      <c r="AE23" s="53" t="s">
        <v>45</v>
      </c>
      <c r="AF23" s="147">
        <v>1</v>
      </c>
      <c r="AG23" s="148" t="s">
        <v>152</v>
      </c>
      <c r="AH23" s="53" t="s">
        <v>45</v>
      </c>
      <c r="AI23" s="147" t="s">
        <v>150</v>
      </c>
      <c r="AJ23" s="148">
        <v>1</v>
      </c>
      <c r="AK23" s="53" t="s">
        <v>45</v>
      </c>
      <c r="AL23" s="147">
        <v>1</v>
      </c>
      <c r="AM23" s="148" t="s">
        <v>152</v>
      </c>
      <c r="AN23" s="53" t="s">
        <v>45</v>
      </c>
      <c r="AO23" s="147">
        <v>1</v>
      </c>
      <c r="AP23" s="148">
        <v>1</v>
      </c>
      <c r="AQ23" s="53" t="s">
        <v>45</v>
      </c>
      <c r="AR23" s="147">
        <v>1</v>
      </c>
      <c r="AS23" s="148">
        <v>1</v>
      </c>
      <c r="AT23" s="53" t="s">
        <v>45</v>
      </c>
      <c r="AU23" s="147">
        <v>1</v>
      </c>
      <c r="AV23" s="148">
        <v>12</v>
      </c>
      <c r="AW23" s="53" t="s">
        <v>45</v>
      </c>
      <c r="AX23" s="147">
        <v>1</v>
      </c>
      <c r="AY23" s="148">
        <v>1</v>
      </c>
      <c r="AZ23" s="53" t="s">
        <v>45</v>
      </c>
      <c r="BA23" s="147">
        <v>1</v>
      </c>
      <c r="BB23" s="148" t="s">
        <v>152</v>
      </c>
      <c r="BC23" s="53" t="s">
        <v>45</v>
      </c>
      <c r="BD23" s="13">
        <v>1</v>
      </c>
      <c r="BE23" s="14">
        <v>1</v>
      </c>
      <c r="BF23" s="53" t="s">
        <v>45</v>
      </c>
      <c r="BG23" s="147">
        <v>1</v>
      </c>
      <c r="BH23" s="148">
        <v>12</v>
      </c>
    </row>
    <row r="24" spans="1:60" s="54" customFormat="1" ht="15" thickBot="1">
      <c r="A24" s="53" t="s">
        <v>46</v>
      </c>
      <c r="B24" s="151">
        <v>1</v>
      </c>
      <c r="C24" s="152" t="s">
        <v>152</v>
      </c>
      <c r="D24" s="53" t="s">
        <v>46</v>
      </c>
      <c r="E24" s="151" t="s">
        <v>151</v>
      </c>
      <c r="F24" s="152" t="s">
        <v>152</v>
      </c>
      <c r="G24" s="53" t="s">
        <v>46</v>
      </c>
      <c r="H24" s="160">
        <v>1</v>
      </c>
      <c r="I24" s="161">
        <v>12</v>
      </c>
      <c r="J24" s="53" t="s">
        <v>46</v>
      </c>
      <c r="K24" s="156">
        <v>1</v>
      </c>
      <c r="L24" s="157">
        <v>1</v>
      </c>
      <c r="M24" s="53" t="s">
        <v>46</v>
      </c>
      <c r="N24" s="151">
        <v>1</v>
      </c>
      <c r="O24" s="152">
        <v>1</v>
      </c>
      <c r="P24" s="53" t="s">
        <v>46</v>
      </c>
      <c r="Q24" s="151">
        <v>1</v>
      </c>
      <c r="R24" s="152" t="s">
        <v>152</v>
      </c>
      <c r="S24" s="53" t="s">
        <v>46</v>
      </c>
      <c r="T24" s="151">
        <v>1</v>
      </c>
      <c r="U24" s="152">
        <v>12</v>
      </c>
      <c r="V24" s="53" t="s">
        <v>46</v>
      </c>
      <c r="W24" s="19">
        <v>2</v>
      </c>
      <c r="X24" s="20">
        <v>12</v>
      </c>
      <c r="Y24" s="53" t="s">
        <v>46</v>
      </c>
      <c r="Z24" s="151">
        <v>1</v>
      </c>
      <c r="AA24" s="152">
        <v>1</v>
      </c>
      <c r="AB24" s="53" t="s">
        <v>46</v>
      </c>
      <c r="AC24" s="151">
        <v>1</v>
      </c>
      <c r="AD24" s="152">
        <v>12</v>
      </c>
      <c r="AE24" s="53" t="s">
        <v>46</v>
      </c>
      <c r="AF24" s="151">
        <v>1</v>
      </c>
      <c r="AG24" s="152" t="s">
        <v>152</v>
      </c>
      <c r="AH24" s="53" t="s">
        <v>46</v>
      </c>
      <c r="AI24" s="151">
        <v>1</v>
      </c>
      <c r="AJ24" s="152" t="s">
        <v>152</v>
      </c>
      <c r="AK24" s="53" t="s">
        <v>46</v>
      </c>
      <c r="AL24" s="151">
        <v>1</v>
      </c>
      <c r="AM24" s="152">
        <v>1</v>
      </c>
      <c r="AN24" s="53" t="s">
        <v>46</v>
      </c>
      <c r="AO24" s="151">
        <v>1</v>
      </c>
      <c r="AP24" s="152">
        <v>12</v>
      </c>
      <c r="AQ24" s="53" t="s">
        <v>46</v>
      </c>
      <c r="AR24" s="151" t="s">
        <v>150</v>
      </c>
      <c r="AS24" s="152">
        <v>1</v>
      </c>
      <c r="AT24" s="53" t="s">
        <v>46</v>
      </c>
      <c r="AU24" s="151" t="s">
        <v>151</v>
      </c>
      <c r="AV24" s="152" t="s">
        <v>152</v>
      </c>
      <c r="AW24" s="53" t="s">
        <v>46</v>
      </c>
      <c r="AX24" s="151">
        <v>1</v>
      </c>
      <c r="AY24" s="152" t="s">
        <v>152</v>
      </c>
      <c r="AZ24" s="53" t="s">
        <v>46</v>
      </c>
      <c r="BA24" s="151">
        <v>1</v>
      </c>
      <c r="BB24" s="152">
        <v>12</v>
      </c>
      <c r="BC24" s="53" t="s">
        <v>46</v>
      </c>
      <c r="BD24" s="19">
        <v>1</v>
      </c>
      <c r="BE24" s="20">
        <v>12</v>
      </c>
      <c r="BF24" s="53" t="s">
        <v>46</v>
      </c>
      <c r="BG24" s="151" t="s">
        <v>150</v>
      </c>
      <c r="BH24" s="152">
        <v>1</v>
      </c>
    </row>
    <row r="25" spans="1:60" ht="15.75" thickTop="1" thickBot="1">
      <c r="A25" s="2"/>
      <c r="B25" s="260" t="str">
        <f>D82</f>
        <v>OK</v>
      </c>
      <c r="C25" s="262"/>
      <c r="E25" s="260" t="str">
        <f>L82</f>
        <v>OK</v>
      </c>
      <c r="F25" s="262"/>
      <c r="H25" s="260" t="str">
        <f>T82</f>
        <v>OK</v>
      </c>
      <c r="I25" s="262"/>
      <c r="K25" s="260" t="str">
        <f>AB82</f>
        <v>OK</v>
      </c>
      <c r="L25" s="262"/>
      <c r="N25" s="260" t="str">
        <f>AJ82</f>
        <v>OK</v>
      </c>
      <c r="O25" s="262"/>
      <c r="Q25" s="260" t="str">
        <f>AR82</f>
        <v>OK</v>
      </c>
      <c r="R25" s="262"/>
      <c r="T25" s="260" t="str">
        <f>AZ82</f>
        <v>OK</v>
      </c>
      <c r="U25" s="262"/>
      <c r="W25" s="260" t="str">
        <f>BH82</f>
        <v>OK</v>
      </c>
      <c r="X25" s="262"/>
      <c r="Z25" s="260" t="str">
        <f>BP82</f>
        <v>OK</v>
      </c>
      <c r="AA25" s="262"/>
      <c r="AC25" s="260" t="str">
        <f>BX82</f>
        <v>OK</v>
      </c>
      <c r="AD25" s="262"/>
      <c r="AF25" s="260" t="str">
        <f>CF82</f>
        <v>OK</v>
      </c>
      <c r="AG25" s="262"/>
      <c r="AI25" s="260" t="str">
        <f>CN82</f>
        <v>OK</v>
      </c>
      <c r="AJ25" s="262"/>
      <c r="AL25" s="260" t="str">
        <f>CV82</f>
        <v>OK</v>
      </c>
      <c r="AM25" s="262"/>
      <c r="AO25" s="260" t="str">
        <f>DD82</f>
        <v>OK</v>
      </c>
      <c r="AP25" s="262"/>
      <c r="AR25" s="260" t="str">
        <f>DL82</f>
        <v>OK</v>
      </c>
      <c r="AS25" s="262"/>
      <c r="AU25" s="260" t="str">
        <f>DT82</f>
        <v>OK</v>
      </c>
      <c r="AV25" s="262"/>
      <c r="AX25" s="260" t="str">
        <f>EB82</f>
        <v>OK</v>
      </c>
      <c r="AY25" s="262"/>
      <c r="BA25" s="260" t="str">
        <f>EJ82</f>
        <v>OK</v>
      </c>
      <c r="BB25" s="262"/>
      <c r="BD25" s="260" t="str">
        <f>ER82</f>
        <v>OK</v>
      </c>
      <c r="BE25" s="262"/>
      <c r="BG25" s="260" t="str">
        <f>EZ82</f>
        <v>OK</v>
      </c>
      <c r="BH25" s="262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263" t="s">
        <v>14</v>
      </c>
      <c r="C27" s="264"/>
      <c r="D27" s="2"/>
      <c r="E27" s="263" t="s">
        <v>14</v>
      </c>
      <c r="F27" s="264"/>
      <c r="G27" s="2"/>
      <c r="H27" s="263" t="s">
        <v>14</v>
      </c>
      <c r="I27" s="264"/>
      <c r="J27" s="2"/>
      <c r="K27" s="263" t="s">
        <v>14</v>
      </c>
      <c r="L27" s="264"/>
      <c r="M27" s="2"/>
      <c r="N27" s="263" t="s">
        <v>14</v>
      </c>
      <c r="O27" s="264"/>
      <c r="P27" s="2"/>
      <c r="Q27" s="263" t="s">
        <v>14</v>
      </c>
      <c r="R27" s="264"/>
      <c r="S27" s="2"/>
      <c r="T27" s="263" t="s">
        <v>14</v>
      </c>
      <c r="U27" s="264"/>
      <c r="V27" s="2"/>
      <c r="W27" s="263" t="s">
        <v>14</v>
      </c>
      <c r="X27" s="264"/>
      <c r="Y27" s="2"/>
      <c r="Z27" s="263" t="s">
        <v>14</v>
      </c>
      <c r="AA27" s="264"/>
      <c r="AB27" s="2"/>
      <c r="AC27" s="263" t="s">
        <v>14</v>
      </c>
      <c r="AD27" s="264"/>
      <c r="AE27" s="2"/>
      <c r="AF27" s="263" t="s">
        <v>14</v>
      </c>
      <c r="AG27" s="264"/>
      <c r="AH27" s="2"/>
      <c r="AI27" s="263" t="s">
        <v>14</v>
      </c>
      <c r="AJ27" s="264"/>
      <c r="AK27" s="2"/>
      <c r="AL27" s="263" t="s">
        <v>14</v>
      </c>
      <c r="AM27" s="264"/>
      <c r="AN27" s="2"/>
      <c r="AO27" s="263" t="s">
        <v>14</v>
      </c>
      <c r="AP27" s="264"/>
      <c r="AQ27" s="2"/>
      <c r="AR27" s="263" t="s">
        <v>14</v>
      </c>
      <c r="AS27" s="264"/>
      <c r="AT27" s="2"/>
      <c r="AU27" s="263" t="s">
        <v>14</v>
      </c>
      <c r="AV27" s="264"/>
      <c r="AW27" s="2"/>
      <c r="AX27" s="263" t="s">
        <v>14</v>
      </c>
      <c r="AY27" s="264"/>
      <c r="AZ27" s="2"/>
      <c r="BA27" s="263" t="s">
        <v>14</v>
      </c>
      <c r="BB27" s="264"/>
      <c r="BC27" s="2"/>
      <c r="BD27" s="263" t="s">
        <v>14</v>
      </c>
      <c r="BE27" s="264"/>
      <c r="BF27" s="2"/>
      <c r="BG27" s="263" t="s">
        <v>14</v>
      </c>
      <c r="BH27" s="264"/>
    </row>
    <row r="28" spans="1:60" ht="15" thickBot="1">
      <c r="A28" s="2"/>
      <c r="B28" s="265"/>
      <c r="C28" s="265"/>
      <c r="D28" s="2"/>
      <c r="E28" s="265"/>
      <c r="F28" s="265"/>
      <c r="G28" s="2"/>
      <c r="H28" s="265"/>
      <c r="I28" s="265"/>
      <c r="J28" s="2"/>
      <c r="K28" s="265"/>
      <c r="L28" s="265"/>
      <c r="M28" s="2"/>
      <c r="N28" s="265"/>
      <c r="O28" s="265"/>
      <c r="P28" s="2"/>
      <c r="Q28" s="265"/>
      <c r="R28" s="265"/>
      <c r="S28" s="2"/>
      <c r="T28" s="265"/>
      <c r="U28" s="265"/>
      <c r="V28" s="2"/>
      <c r="W28" s="265"/>
      <c r="X28" s="265"/>
      <c r="Y28" s="2"/>
      <c r="Z28" s="265"/>
      <c r="AA28" s="265"/>
      <c r="AB28" s="2"/>
      <c r="AC28" s="265"/>
      <c r="AD28" s="265"/>
      <c r="AE28" s="2"/>
      <c r="AF28" s="265"/>
      <c r="AG28" s="265"/>
      <c r="AH28" s="2"/>
      <c r="AI28" s="265"/>
      <c r="AJ28" s="265"/>
      <c r="AK28" s="2"/>
      <c r="AL28" s="265"/>
      <c r="AM28" s="265"/>
      <c r="AN28" s="2"/>
      <c r="AO28" s="265"/>
      <c r="AP28" s="265"/>
      <c r="AQ28" s="2"/>
      <c r="AR28" s="265"/>
      <c r="AS28" s="265"/>
      <c r="AT28" s="2"/>
      <c r="AU28" s="265"/>
      <c r="AV28" s="265"/>
      <c r="AW28" s="2"/>
      <c r="AX28" s="265"/>
      <c r="AY28" s="265"/>
      <c r="AZ28" s="2"/>
      <c r="BA28" s="265"/>
      <c r="BB28" s="265"/>
      <c r="BC28" s="2"/>
      <c r="BD28" s="265"/>
      <c r="BE28" s="265"/>
      <c r="BF28" s="2"/>
      <c r="BG28" s="265"/>
      <c r="BH28" s="265"/>
    </row>
    <row r="29" spans="1:60" ht="15.75" thickTop="1" thickBot="1">
      <c r="A29" s="2"/>
      <c r="B29" s="268" t="str">
        <f>DB!A31</f>
        <v>Agger</v>
      </c>
      <c r="C29" s="269"/>
      <c r="D29" s="2"/>
      <c r="E29" s="268" t="str">
        <f>DB!A32</f>
        <v>Anderup</v>
      </c>
      <c r="F29" s="269"/>
      <c r="G29" s="2"/>
      <c r="H29" s="268" t="str">
        <f>DB!A33</f>
        <v>Cottee</v>
      </c>
      <c r="I29" s="269"/>
      <c r="J29" s="2"/>
      <c r="K29" s="268" t="str">
        <f>DB!A34</f>
        <v>Culopip</v>
      </c>
      <c r="L29" s="269"/>
      <c r="M29" s="2"/>
      <c r="N29" s="268" t="str">
        <f>DB!A35</f>
        <v>Forest</v>
      </c>
      <c r="O29" s="269"/>
      <c r="P29" s="2"/>
      <c r="Q29" s="268" t="str">
        <f>DB!A36</f>
        <v>Harry</v>
      </c>
      <c r="R29" s="269"/>
      <c r="S29" s="2"/>
      <c r="T29" s="268" t="str">
        <f>DB!A37</f>
        <v>Højgård</v>
      </c>
      <c r="U29" s="269"/>
      <c r="V29" s="2"/>
      <c r="W29" s="268" t="str">
        <f>DB!A38</f>
        <v>IanRush</v>
      </c>
      <c r="X29" s="269"/>
      <c r="Y29" s="2"/>
      <c r="Z29" s="268" t="str">
        <f>DB!A39</f>
        <v>Lions</v>
      </c>
      <c r="AA29" s="269"/>
      <c r="AB29" s="2"/>
      <c r="AC29" s="268" t="str">
        <f>DB!A40</f>
        <v>Livpool</v>
      </c>
      <c r="AD29" s="269"/>
      <c r="AE29" s="2"/>
      <c r="AF29" s="268" t="str">
        <f>DB!A41</f>
        <v>LUFCMOT</v>
      </c>
      <c r="AG29" s="269"/>
      <c r="AH29" s="2"/>
      <c r="AI29" s="268" t="str">
        <f>DB!A42</f>
        <v>Malthe</v>
      </c>
      <c r="AJ29" s="269"/>
      <c r="AK29" s="2"/>
      <c r="AL29" s="268" t="str">
        <f>DB!A43</f>
        <v>McCoist</v>
      </c>
      <c r="AM29" s="269"/>
      <c r="AN29" s="2"/>
      <c r="AO29" s="268" t="str">
        <f>DB!A44</f>
        <v>MFP</v>
      </c>
      <c r="AP29" s="269"/>
      <c r="AQ29" s="2"/>
      <c r="AR29" s="268" t="str">
        <f>DB!A45</f>
        <v>Nielsen</v>
      </c>
      <c r="AS29" s="269"/>
      <c r="AT29" s="2"/>
      <c r="AU29" s="268" t="str">
        <f>DB!A46</f>
        <v>Piquet</v>
      </c>
      <c r="AV29" s="269"/>
      <c r="AW29" s="2"/>
      <c r="AX29" s="268" t="str">
        <f>DB!A47</f>
        <v>Sergio</v>
      </c>
      <c r="AY29" s="269"/>
      <c r="AZ29" s="2"/>
      <c r="BA29" s="268" t="str">
        <f>DB!A48</f>
        <v>SPVK</v>
      </c>
      <c r="BB29" s="269"/>
      <c r="BC29" s="2"/>
      <c r="BD29" s="268" t="str">
        <f>DB!A49</f>
        <v>Tynde</v>
      </c>
      <c r="BE29" s="269"/>
      <c r="BF29" s="2"/>
      <c r="BG29" s="268" t="str">
        <f>DB!A50</f>
        <v>Watson</v>
      </c>
      <c r="BH29" s="269"/>
    </row>
    <row r="30" spans="1:60" ht="15.75" thickTop="1" thickBot="1">
      <c r="A30" s="2"/>
      <c r="B30" s="260" t="str">
        <f>IF(DB!C31=1,"Disket",IF(DB!E31=1,"Udmeldt","Status"))</f>
        <v>Status</v>
      </c>
      <c r="C30" s="261"/>
      <c r="D30" s="2"/>
      <c r="E30" s="260" t="str">
        <f>IF(DB!C32=1,"Disket",IF(DB!E32=1,"Udmeldt","Status"))</f>
        <v>Status</v>
      </c>
      <c r="F30" s="261"/>
      <c r="G30" s="2"/>
      <c r="H30" s="260" t="str">
        <f>IF(DB!C33=1,"Disket",IF(DB!E33=1,"Udmeldt","Status"))</f>
        <v>Status</v>
      </c>
      <c r="I30" s="261"/>
      <c r="J30" s="2"/>
      <c r="K30" s="260" t="str">
        <f>IF(DB!C34=1,"Disket",IF(DB!E34=1,"Udmeldt","Status"))</f>
        <v>Status</v>
      </c>
      <c r="L30" s="261"/>
      <c r="M30" s="2"/>
      <c r="N30" s="260" t="str">
        <f>IF(DB!C35=1,"Disket",IF(DB!E35=1,"Udmeldt","Status"))</f>
        <v>Status</v>
      </c>
      <c r="O30" s="261"/>
      <c r="P30" s="2"/>
      <c r="Q30" s="260" t="str">
        <f>IF(DB!C36=1,"Disket",IF(DB!E36=1,"Udmeldt","Status"))</f>
        <v>Status</v>
      </c>
      <c r="R30" s="261"/>
      <c r="S30" s="2"/>
      <c r="T30" s="260" t="str">
        <f>IF(DB!C37=1,"Disket",IF(DB!E37=1,"Udmeldt","Status"))</f>
        <v>Status</v>
      </c>
      <c r="U30" s="261"/>
      <c r="V30" s="2"/>
      <c r="W30" s="260" t="str">
        <f>IF(DB!C38=1,"Disket",IF(DB!E38=1,"Udmeldt","Status"))</f>
        <v>Status</v>
      </c>
      <c r="X30" s="261"/>
      <c r="Y30" s="2"/>
      <c r="Z30" s="260" t="str">
        <f>IF(DB!C39=1,"Disket",IF(DB!E39=1,"Udmeldt","Status"))</f>
        <v>Status</v>
      </c>
      <c r="AA30" s="261"/>
      <c r="AB30" s="2"/>
      <c r="AC30" s="260" t="str">
        <f>IF(DB!C40=1,"Disket",IF(DB!E40=1,"Udmeldt","Status"))</f>
        <v>Status</v>
      </c>
      <c r="AD30" s="261"/>
      <c r="AE30" s="2"/>
      <c r="AF30" s="260" t="str">
        <f>IF(DB!C41=1,"Disket",IF(DB!E41=1,"Udmeldt","Status"))</f>
        <v>Status</v>
      </c>
      <c r="AG30" s="261"/>
      <c r="AH30" s="2"/>
      <c r="AI30" s="260" t="str">
        <f>IF(DB!C42=1,"Disket",IF(DB!E42=1,"Udmeldt","Status"))</f>
        <v>Status</v>
      </c>
      <c r="AJ30" s="261"/>
      <c r="AK30" s="2"/>
      <c r="AL30" s="260" t="str">
        <f>IF(DB!C43=1,"Disket",IF(DB!E43=1,"Udmeldt","Status"))</f>
        <v>Status</v>
      </c>
      <c r="AM30" s="261"/>
      <c r="AN30" s="2"/>
      <c r="AO30" s="260" t="str">
        <f>IF(DB!C44=1,"Disket",IF(DB!E44=1,"Udmeldt","Status"))</f>
        <v>Status</v>
      </c>
      <c r="AP30" s="261"/>
      <c r="AQ30" s="2"/>
      <c r="AR30" s="260" t="str">
        <f>IF(DB!C45=1,"Disket",IF(DB!E45=1,"Udmeldt","Status"))</f>
        <v>Status</v>
      </c>
      <c r="AS30" s="261"/>
      <c r="AT30" s="2"/>
      <c r="AU30" s="260" t="str">
        <f>IF(DB!C46=1,"Disket",IF(DB!E46=1,"Udmeldt","Status"))</f>
        <v>Status</v>
      </c>
      <c r="AV30" s="261"/>
      <c r="AW30" s="2"/>
      <c r="AX30" s="260" t="str">
        <f>IF(DB!C47=1,"Disket",IF(DB!E47=1,"Udmeldt","Status"))</f>
        <v>Status</v>
      </c>
      <c r="AY30" s="261"/>
      <c r="AZ30" s="2"/>
      <c r="BA30" s="260" t="str">
        <f>IF(DB!C48=1,"Disket",IF(DB!E48=1,"Udmeldt","Status"))</f>
        <v>Status</v>
      </c>
      <c r="BB30" s="261"/>
      <c r="BC30" s="2"/>
      <c r="BD30" s="260" t="str">
        <f>IF(DB!C49=1,"Disket",IF(DB!E49=1,"Udmeldt","Status"))</f>
        <v>Status</v>
      </c>
      <c r="BE30" s="261"/>
      <c r="BF30" s="2"/>
      <c r="BG30" s="260" t="str">
        <f>IF(DB!C50=1,"Disket",IF(DB!E50=1,"Udmeldt","Status"))</f>
        <v>Status</v>
      </c>
      <c r="BH30" s="261"/>
    </row>
    <row r="31" spans="1:60" ht="15.75" thickTop="1" thickBot="1">
      <c r="A31" s="2"/>
      <c r="B31" s="258"/>
      <c r="C31" s="259"/>
      <c r="D31" s="2"/>
      <c r="E31" s="258"/>
      <c r="F31" s="259"/>
      <c r="G31" s="2"/>
      <c r="H31" s="258"/>
      <c r="I31" s="259"/>
      <c r="J31" s="2"/>
      <c r="K31" s="258"/>
      <c r="L31" s="259"/>
      <c r="M31" s="2"/>
      <c r="N31" s="258"/>
      <c r="O31" s="259"/>
      <c r="P31" s="2"/>
      <c r="Q31" s="258"/>
      <c r="R31" s="259"/>
      <c r="S31" s="2"/>
      <c r="T31" s="258"/>
      <c r="U31" s="259"/>
      <c r="V31" s="2"/>
      <c r="W31" s="258" t="s">
        <v>159</v>
      </c>
      <c r="X31" s="259"/>
      <c r="Y31" s="2"/>
      <c r="Z31" s="258"/>
      <c r="AA31" s="259"/>
      <c r="AB31" s="2"/>
      <c r="AC31" s="258"/>
      <c r="AD31" s="259"/>
      <c r="AE31" s="2"/>
      <c r="AF31" s="258"/>
      <c r="AG31" s="259"/>
      <c r="AH31" s="2"/>
      <c r="AI31" s="258"/>
      <c r="AJ31" s="259"/>
      <c r="AK31" s="2"/>
      <c r="AL31" s="258"/>
      <c r="AM31" s="259"/>
      <c r="AN31" s="2"/>
      <c r="AO31" s="258"/>
      <c r="AP31" s="259"/>
      <c r="AQ31" s="2"/>
      <c r="AR31" s="258"/>
      <c r="AS31" s="259"/>
      <c r="AT31" s="2"/>
      <c r="AU31" s="258"/>
      <c r="AV31" s="259"/>
      <c r="AW31" s="2"/>
      <c r="AX31" s="258"/>
      <c r="AY31" s="259"/>
      <c r="AZ31" s="2"/>
      <c r="BA31" s="258"/>
      <c r="BB31" s="259"/>
      <c r="BC31" s="2"/>
      <c r="BD31" s="258"/>
      <c r="BE31" s="259"/>
      <c r="BF31" s="2"/>
      <c r="BG31" s="258"/>
      <c r="BH31" s="259"/>
    </row>
    <row r="32" spans="1:60" ht="15.75" thickTop="1" thickBot="1">
      <c r="A32" s="2"/>
      <c r="B32" s="144" t="s">
        <v>32</v>
      </c>
      <c r="C32" s="144" t="s">
        <v>33</v>
      </c>
      <c r="D32" s="2"/>
      <c r="E32" s="144" t="s">
        <v>32</v>
      </c>
      <c r="F32" s="144" t="s">
        <v>33</v>
      </c>
      <c r="G32" s="2"/>
      <c r="H32" s="144" t="s">
        <v>32</v>
      </c>
      <c r="I32" s="144" t="s">
        <v>33</v>
      </c>
      <c r="J32" s="2"/>
      <c r="K32" s="144" t="s">
        <v>32</v>
      </c>
      <c r="L32" s="144" t="s">
        <v>33</v>
      </c>
      <c r="M32" s="2"/>
      <c r="N32" s="144" t="s">
        <v>32</v>
      </c>
      <c r="O32" s="144" t="s">
        <v>33</v>
      </c>
      <c r="P32" s="2"/>
      <c r="Q32" s="144" t="s">
        <v>32</v>
      </c>
      <c r="R32" s="144" t="s">
        <v>33</v>
      </c>
      <c r="S32" s="2"/>
      <c r="T32" s="144" t="s">
        <v>32</v>
      </c>
      <c r="U32" s="144" t="s">
        <v>33</v>
      </c>
      <c r="V32" s="2"/>
      <c r="W32" s="144" t="s">
        <v>32</v>
      </c>
      <c r="X32" s="144" t="s">
        <v>33</v>
      </c>
      <c r="Y32" s="2"/>
      <c r="Z32" s="144" t="s">
        <v>32</v>
      </c>
      <c r="AA32" s="144" t="s">
        <v>33</v>
      </c>
      <c r="AB32" s="2"/>
      <c r="AC32" s="144" t="s">
        <v>32</v>
      </c>
      <c r="AD32" s="144" t="s">
        <v>33</v>
      </c>
      <c r="AE32" s="2"/>
      <c r="AF32" s="144" t="s">
        <v>32</v>
      </c>
      <c r="AG32" s="144" t="s">
        <v>33</v>
      </c>
      <c r="AH32" s="2"/>
      <c r="AI32" s="144" t="s">
        <v>32</v>
      </c>
      <c r="AJ32" s="144" t="s">
        <v>33</v>
      </c>
      <c r="AK32" s="2"/>
      <c r="AL32" s="144" t="s">
        <v>32</v>
      </c>
      <c r="AM32" s="144" t="s">
        <v>33</v>
      </c>
      <c r="AN32" s="2"/>
      <c r="AO32" s="144" t="s">
        <v>32</v>
      </c>
      <c r="AP32" s="144" t="s">
        <v>33</v>
      </c>
      <c r="AQ32" s="2"/>
      <c r="AR32" s="144" t="s">
        <v>32</v>
      </c>
      <c r="AS32" s="144" t="s">
        <v>33</v>
      </c>
      <c r="AT32" s="2"/>
      <c r="AU32" s="144" t="s">
        <v>32</v>
      </c>
      <c r="AV32" s="144" t="s">
        <v>33</v>
      </c>
      <c r="AW32" s="2"/>
      <c r="AX32" s="144" t="s">
        <v>32</v>
      </c>
      <c r="AY32" s="144" t="s">
        <v>33</v>
      </c>
      <c r="AZ32" s="2"/>
      <c r="BA32" s="144" t="s">
        <v>32</v>
      </c>
      <c r="BB32" s="144" t="s">
        <v>33</v>
      </c>
      <c r="BC32" s="2"/>
      <c r="BD32" s="144" t="s">
        <v>32</v>
      </c>
      <c r="BE32" s="144" t="s">
        <v>33</v>
      </c>
      <c r="BF32" s="2"/>
      <c r="BG32" s="144" t="s">
        <v>32</v>
      </c>
      <c r="BH32" s="144" t="s">
        <v>33</v>
      </c>
    </row>
    <row r="33" spans="1:60" s="54" customFormat="1" ht="15.75" thickTop="1" thickBot="1">
      <c r="A33" s="53" t="s">
        <v>34</v>
      </c>
      <c r="B33" s="163" t="s">
        <v>150</v>
      </c>
      <c r="C33" s="164">
        <v>1</v>
      </c>
      <c r="D33" s="53" t="s">
        <v>34</v>
      </c>
      <c r="E33" s="145" t="s">
        <v>150</v>
      </c>
      <c r="F33" s="146">
        <v>1</v>
      </c>
      <c r="G33" s="53" t="s">
        <v>34</v>
      </c>
      <c r="H33" s="145" t="s">
        <v>150</v>
      </c>
      <c r="I33" s="146">
        <v>1</v>
      </c>
      <c r="J33" s="53" t="s">
        <v>34</v>
      </c>
      <c r="K33" s="145" t="s">
        <v>150</v>
      </c>
      <c r="L33" s="153">
        <v>1</v>
      </c>
      <c r="M33" s="53" t="s">
        <v>34</v>
      </c>
      <c r="N33" s="145" t="s">
        <v>150</v>
      </c>
      <c r="O33" s="146">
        <v>1</v>
      </c>
      <c r="P33" s="53" t="s">
        <v>34</v>
      </c>
      <c r="Q33" s="145" t="s">
        <v>150</v>
      </c>
      <c r="R33" s="146">
        <v>1</v>
      </c>
      <c r="S33" s="53" t="s">
        <v>34</v>
      </c>
      <c r="T33" s="162">
        <v>1</v>
      </c>
      <c r="U33" s="146">
        <v>1</v>
      </c>
      <c r="V33" s="53" t="s">
        <v>34</v>
      </c>
      <c r="W33" s="11"/>
      <c r="X33" s="12"/>
      <c r="Y33" s="53" t="s">
        <v>34</v>
      </c>
      <c r="Z33" s="145" t="s">
        <v>150</v>
      </c>
      <c r="AA33" s="146">
        <v>1</v>
      </c>
      <c r="AB33" s="53" t="s">
        <v>34</v>
      </c>
      <c r="AC33" s="145">
        <v>1</v>
      </c>
      <c r="AD33" s="146">
        <v>1</v>
      </c>
      <c r="AE33" s="53" t="s">
        <v>34</v>
      </c>
      <c r="AF33" s="145" t="s">
        <v>150</v>
      </c>
      <c r="AG33" s="146">
        <v>1</v>
      </c>
      <c r="AH33" s="53" t="s">
        <v>34</v>
      </c>
      <c r="AI33" s="145" t="s">
        <v>150</v>
      </c>
      <c r="AJ33" s="146">
        <v>1</v>
      </c>
      <c r="AK33" s="53" t="s">
        <v>34</v>
      </c>
      <c r="AL33" s="145" t="s">
        <v>150</v>
      </c>
      <c r="AM33" s="146">
        <v>1</v>
      </c>
      <c r="AN33" s="53" t="s">
        <v>34</v>
      </c>
      <c r="AO33" s="145" t="s">
        <v>150</v>
      </c>
      <c r="AP33" s="146">
        <v>1</v>
      </c>
      <c r="AQ33" s="53" t="s">
        <v>34</v>
      </c>
      <c r="AR33" s="145" t="s">
        <v>150</v>
      </c>
      <c r="AS33" s="146">
        <v>1</v>
      </c>
      <c r="AT33" s="53" t="s">
        <v>34</v>
      </c>
      <c r="AU33" s="11" t="s">
        <v>150</v>
      </c>
      <c r="AV33" s="12">
        <v>1</v>
      </c>
      <c r="AW33" s="53" t="s">
        <v>34</v>
      </c>
      <c r="AX33" s="145" t="s">
        <v>150</v>
      </c>
      <c r="AY33" s="146">
        <v>1</v>
      </c>
      <c r="AZ33" s="53" t="s">
        <v>34</v>
      </c>
      <c r="BA33" s="145" t="s">
        <v>150</v>
      </c>
      <c r="BB33" s="146">
        <v>1</v>
      </c>
      <c r="BC33" s="53" t="s">
        <v>34</v>
      </c>
      <c r="BD33" s="145" t="s">
        <v>150</v>
      </c>
      <c r="BE33" s="146">
        <v>1</v>
      </c>
      <c r="BF33" s="53" t="s">
        <v>34</v>
      </c>
      <c r="BG33" s="145" t="s">
        <v>150</v>
      </c>
      <c r="BH33" s="146">
        <v>1</v>
      </c>
    </row>
    <row r="34" spans="1:60" s="54" customFormat="1" ht="15" thickBot="1">
      <c r="A34" s="53" t="s">
        <v>35</v>
      </c>
      <c r="B34" s="165">
        <v>2</v>
      </c>
      <c r="C34" s="166">
        <v>2</v>
      </c>
      <c r="D34" s="53" t="s">
        <v>35</v>
      </c>
      <c r="E34" s="147">
        <v>2</v>
      </c>
      <c r="F34" s="148">
        <v>12</v>
      </c>
      <c r="G34" s="53" t="s">
        <v>35</v>
      </c>
      <c r="H34" s="147">
        <v>2</v>
      </c>
      <c r="I34" s="148">
        <v>2</v>
      </c>
      <c r="J34" s="53" t="s">
        <v>35</v>
      </c>
      <c r="K34" s="154" t="s">
        <v>155</v>
      </c>
      <c r="L34" s="155">
        <v>2</v>
      </c>
      <c r="M34" s="53" t="s">
        <v>35</v>
      </c>
      <c r="N34" s="147">
        <v>2</v>
      </c>
      <c r="O34" s="148">
        <v>2</v>
      </c>
      <c r="P34" s="53" t="s">
        <v>35</v>
      </c>
      <c r="Q34" s="147">
        <v>2</v>
      </c>
      <c r="R34" s="148">
        <v>12</v>
      </c>
      <c r="S34" s="53" t="s">
        <v>35</v>
      </c>
      <c r="T34" s="147">
        <v>2</v>
      </c>
      <c r="U34" s="148" t="s">
        <v>154</v>
      </c>
      <c r="V34" s="53" t="s">
        <v>35</v>
      </c>
      <c r="W34" s="13"/>
      <c r="X34" s="14"/>
      <c r="Y34" s="53" t="s">
        <v>35</v>
      </c>
      <c r="Z34" s="147">
        <v>2</v>
      </c>
      <c r="AA34" s="148">
        <v>2</v>
      </c>
      <c r="AB34" s="53" t="s">
        <v>35</v>
      </c>
      <c r="AC34" s="147">
        <v>2</v>
      </c>
      <c r="AD34" s="148">
        <v>12</v>
      </c>
      <c r="AE34" s="53" t="s">
        <v>35</v>
      </c>
      <c r="AF34" s="147" t="s">
        <v>155</v>
      </c>
      <c r="AG34" s="148">
        <v>2</v>
      </c>
      <c r="AH34" s="53" t="s">
        <v>35</v>
      </c>
      <c r="AI34" s="147">
        <v>2</v>
      </c>
      <c r="AJ34" s="148">
        <v>2</v>
      </c>
      <c r="AK34" s="53" t="s">
        <v>35</v>
      </c>
      <c r="AL34" s="147" t="s">
        <v>155</v>
      </c>
      <c r="AM34" s="148">
        <v>2</v>
      </c>
      <c r="AN34" s="53" t="s">
        <v>35</v>
      </c>
      <c r="AO34" s="147">
        <v>2</v>
      </c>
      <c r="AP34" s="148">
        <v>2</v>
      </c>
      <c r="AQ34" s="53" t="s">
        <v>35</v>
      </c>
      <c r="AR34" s="147">
        <v>2</v>
      </c>
      <c r="AS34" s="148">
        <v>2</v>
      </c>
      <c r="AT34" s="53" t="s">
        <v>35</v>
      </c>
      <c r="AU34" s="13" t="s">
        <v>155</v>
      </c>
      <c r="AV34" s="14">
        <v>2</v>
      </c>
      <c r="AW34" s="53" t="s">
        <v>35</v>
      </c>
      <c r="AX34" s="147">
        <v>2</v>
      </c>
      <c r="AY34" s="148">
        <v>2</v>
      </c>
      <c r="AZ34" s="53" t="s">
        <v>35</v>
      </c>
      <c r="BA34" s="147">
        <v>2</v>
      </c>
      <c r="BB34" s="148">
        <v>2</v>
      </c>
      <c r="BC34" s="53" t="s">
        <v>35</v>
      </c>
      <c r="BD34" s="147" t="s">
        <v>155</v>
      </c>
      <c r="BE34" s="148">
        <v>2</v>
      </c>
      <c r="BF34" s="53" t="s">
        <v>35</v>
      </c>
      <c r="BG34" s="147">
        <v>2</v>
      </c>
      <c r="BH34" s="148">
        <v>12</v>
      </c>
    </row>
    <row r="35" spans="1:60" s="54" customFormat="1" ht="15" thickBot="1">
      <c r="A35" s="53" t="s">
        <v>36</v>
      </c>
      <c r="B35" s="167">
        <v>2</v>
      </c>
      <c r="C35" s="168">
        <v>12</v>
      </c>
      <c r="D35" s="53" t="s">
        <v>36</v>
      </c>
      <c r="E35" s="149">
        <v>1</v>
      </c>
      <c r="F35" s="150">
        <v>12</v>
      </c>
      <c r="G35" s="53" t="s">
        <v>36</v>
      </c>
      <c r="H35" s="149">
        <v>2</v>
      </c>
      <c r="I35" s="150" t="s">
        <v>154</v>
      </c>
      <c r="J35" s="53" t="s">
        <v>36</v>
      </c>
      <c r="K35" s="154">
        <v>1</v>
      </c>
      <c r="L35" s="155" t="s">
        <v>152</v>
      </c>
      <c r="M35" s="53" t="s">
        <v>36</v>
      </c>
      <c r="N35" s="149" t="s">
        <v>151</v>
      </c>
      <c r="O35" s="150" t="s">
        <v>153</v>
      </c>
      <c r="P35" s="53" t="s">
        <v>36</v>
      </c>
      <c r="Q35" s="149">
        <v>1</v>
      </c>
      <c r="R35" s="150" t="s">
        <v>153</v>
      </c>
      <c r="S35" s="53" t="s">
        <v>36</v>
      </c>
      <c r="T35" s="149">
        <v>1</v>
      </c>
      <c r="U35" s="150" t="s">
        <v>152</v>
      </c>
      <c r="V35" s="53" t="s">
        <v>36</v>
      </c>
      <c r="W35" s="15"/>
      <c r="X35" s="16"/>
      <c r="Y35" s="53" t="s">
        <v>36</v>
      </c>
      <c r="Z35" s="149">
        <v>1</v>
      </c>
      <c r="AA35" s="150">
        <v>12</v>
      </c>
      <c r="AB35" s="53" t="s">
        <v>36</v>
      </c>
      <c r="AC35" s="149">
        <v>1</v>
      </c>
      <c r="AD35" s="150" t="s">
        <v>153</v>
      </c>
      <c r="AE35" s="53" t="s">
        <v>36</v>
      </c>
      <c r="AF35" s="149" t="s">
        <v>151</v>
      </c>
      <c r="AG35" s="150" t="s">
        <v>153</v>
      </c>
      <c r="AH35" s="53" t="s">
        <v>36</v>
      </c>
      <c r="AI35" s="149" t="s">
        <v>151</v>
      </c>
      <c r="AJ35" s="150" t="s">
        <v>153</v>
      </c>
      <c r="AK35" s="53" t="s">
        <v>36</v>
      </c>
      <c r="AL35" s="149">
        <v>1</v>
      </c>
      <c r="AM35" s="150" t="s">
        <v>152</v>
      </c>
      <c r="AN35" s="53" t="s">
        <v>36</v>
      </c>
      <c r="AO35" s="149">
        <v>2</v>
      </c>
      <c r="AP35" s="150" t="s">
        <v>153</v>
      </c>
      <c r="AQ35" s="53" t="s">
        <v>36</v>
      </c>
      <c r="AR35" s="149">
        <v>1</v>
      </c>
      <c r="AS35" s="150">
        <v>12</v>
      </c>
      <c r="AT35" s="53" t="s">
        <v>36</v>
      </c>
      <c r="AU35" s="15">
        <v>1</v>
      </c>
      <c r="AV35" s="16" t="s">
        <v>152</v>
      </c>
      <c r="AW35" s="53" t="s">
        <v>36</v>
      </c>
      <c r="AX35" s="149">
        <v>2</v>
      </c>
      <c r="AY35" s="150">
        <v>12</v>
      </c>
      <c r="AZ35" s="53" t="s">
        <v>36</v>
      </c>
      <c r="BA35" s="149">
        <v>1</v>
      </c>
      <c r="BB35" s="150" t="s">
        <v>152</v>
      </c>
      <c r="BC35" s="53" t="s">
        <v>36</v>
      </c>
      <c r="BD35" s="149">
        <v>1</v>
      </c>
      <c r="BE35" s="150">
        <v>12</v>
      </c>
      <c r="BF35" s="53" t="s">
        <v>36</v>
      </c>
      <c r="BG35" s="149">
        <v>1</v>
      </c>
      <c r="BH35" s="150">
        <v>1</v>
      </c>
    </row>
    <row r="36" spans="1:60" s="54" customFormat="1" ht="15.75" thickTop="1" thickBot="1">
      <c r="A36" s="53" t="s">
        <v>37</v>
      </c>
      <c r="B36" s="165">
        <v>1</v>
      </c>
      <c r="C36" s="166">
        <v>12</v>
      </c>
      <c r="D36" s="53" t="s">
        <v>37</v>
      </c>
      <c r="E36" s="149">
        <v>1</v>
      </c>
      <c r="F36" s="150" t="s">
        <v>152</v>
      </c>
      <c r="G36" s="53" t="s">
        <v>37</v>
      </c>
      <c r="H36" s="149">
        <v>1</v>
      </c>
      <c r="I36" s="150" t="s">
        <v>152</v>
      </c>
      <c r="J36" s="53" t="s">
        <v>37</v>
      </c>
      <c r="K36" s="154">
        <v>1</v>
      </c>
      <c r="L36" s="155">
        <v>1</v>
      </c>
      <c r="M36" s="53" t="s">
        <v>37</v>
      </c>
      <c r="N36" s="149">
        <v>1</v>
      </c>
      <c r="O36" s="150">
        <v>1</v>
      </c>
      <c r="P36" s="53" t="s">
        <v>37</v>
      </c>
      <c r="Q36" s="149">
        <v>1</v>
      </c>
      <c r="R36" s="150">
        <v>1</v>
      </c>
      <c r="S36" s="53" t="s">
        <v>37</v>
      </c>
      <c r="T36" s="149" t="s">
        <v>151</v>
      </c>
      <c r="U36" s="150" t="s">
        <v>152</v>
      </c>
      <c r="V36" s="53" t="s">
        <v>37</v>
      </c>
      <c r="W36" s="17"/>
      <c r="X36" s="18"/>
      <c r="Y36" s="53" t="s">
        <v>37</v>
      </c>
      <c r="Z36" s="149">
        <v>1</v>
      </c>
      <c r="AA36" s="150" t="s">
        <v>152</v>
      </c>
      <c r="AB36" s="53" t="s">
        <v>37</v>
      </c>
      <c r="AC36" s="149">
        <v>1</v>
      </c>
      <c r="AD36" s="150">
        <v>1</v>
      </c>
      <c r="AE36" s="53" t="s">
        <v>37</v>
      </c>
      <c r="AF36" s="149">
        <v>1</v>
      </c>
      <c r="AG36" s="150">
        <v>1</v>
      </c>
      <c r="AH36" s="53" t="s">
        <v>37</v>
      </c>
      <c r="AI36" s="149">
        <v>1</v>
      </c>
      <c r="AJ36" s="150" t="s">
        <v>152</v>
      </c>
      <c r="AK36" s="53" t="s">
        <v>37</v>
      </c>
      <c r="AL36" s="149">
        <v>1</v>
      </c>
      <c r="AM36" s="150">
        <v>1</v>
      </c>
      <c r="AN36" s="53" t="s">
        <v>37</v>
      </c>
      <c r="AO36" s="149">
        <v>1</v>
      </c>
      <c r="AP36" s="150" t="s">
        <v>152</v>
      </c>
      <c r="AQ36" s="53" t="s">
        <v>37</v>
      </c>
      <c r="AR36" s="149">
        <v>1</v>
      </c>
      <c r="AS36" s="150">
        <v>12</v>
      </c>
      <c r="AT36" s="53" t="s">
        <v>37</v>
      </c>
      <c r="AU36" s="17">
        <v>1</v>
      </c>
      <c r="AV36" s="18">
        <v>1</v>
      </c>
      <c r="AW36" s="53" t="s">
        <v>37</v>
      </c>
      <c r="AX36" s="149" t="s">
        <v>151</v>
      </c>
      <c r="AY36" s="150" t="s">
        <v>153</v>
      </c>
      <c r="AZ36" s="53" t="s">
        <v>37</v>
      </c>
      <c r="BA36" s="149">
        <v>1</v>
      </c>
      <c r="BB36" s="150">
        <v>1</v>
      </c>
      <c r="BC36" s="53" t="s">
        <v>37</v>
      </c>
      <c r="BD36" s="149" t="s">
        <v>151</v>
      </c>
      <c r="BE36" s="150" t="s">
        <v>153</v>
      </c>
      <c r="BF36" s="53" t="s">
        <v>37</v>
      </c>
      <c r="BG36" s="149" t="s">
        <v>150</v>
      </c>
      <c r="BH36" s="150">
        <v>1</v>
      </c>
    </row>
    <row r="37" spans="1:60" s="54" customFormat="1" ht="15" thickBot="1">
      <c r="A37" s="53" t="s">
        <v>38</v>
      </c>
      <c r="B37" s="165">
        <v>1</v>
      </c>
      <c r="C37" s="166" t="s">
        <v>152</v>
      </c>
      <c r="D37" s="53" t="s">
        <v>38</v>
      </c>
      <c r="E37" s="147">
        <v>1</v>
      </c>
      <c r="F37" s="148">
        <v>1</v>
      </c>
      <c r="G37" s="53" t="s">
        <v>38</v>
      </c>
      <c r="H37" s="147" t="s">
        <v>150</v>
      </c>
      <c r="I37" s="148">
        <v>1</v>
      </c>
      <c r="J37" s="53" t="s">
        <v>38</v>
      </c>
      <c r="K37" s="154">
        <v>1</v>
      </c>
      <c r="L37" s="155">
        <v>1</v>
      </c>
      <c r="M37" s="53" t="s">
        <v>38</v>
      </c>
      <c r="N37" s="147">
        <v>1</v>
      </c>
      <c r="O37" s="148">
        <v>1</v>
      </c>
      <c r="P37" s="53" t="s">
        <v>38</v>
      </c>
      <c r="Q37" s="147">
        <v>1</v>
      </c>
      <c r="R37" s="148">
        <v>1</v>
      </c>
      <c r="S37" s="53" t="s">
        <v>38</v>
      </c>
      <c r="T37" s="147">
        <v>1</v>
      </c>
      <c r="U37" s="148" t="s">
        <v>152</v>
      </c>
      <c r="V37" s="53" t="s">
        <v>38</v>
      </c>
      <c r="W37" s="13"/>
      <c r="X37" s="14"/>
      <c r="Y37" s="53" t="s">
        <v>38</v>
      </c>
      <c r="Z37" s="147">
        <v>1</v>
      </c>
      <c r="AA37" s="148">
        <v>1</v>
      </c>
      <c r="AB37" s="53" t="s">
        <v>38</v>
      </c>
      <c r="AC37" s="147">
        <v>1</v>
      </c>
      <c r="AD37" s="148">
        <v>12</v>
      </c>
      <c r="AE37" s="53" t="s">
        <v>38</v>
      </c>
      <c r="AF37" s="147">
        <v>1</v>
      </c>
      <c r="AG37" s="148" t="s">
        <v>152</v>
      </c>
      <c r="AH37" s="53" t="s">
        <v>38</v>
      </c>
      <c r="AI37" s="147">
        <v>1</v>
      </c>
      <c r="AJ37" s="148">
        <v>1</v>
      </c>
      <c r="AK37" s="53" t="s">
        <v>38</v>
      </c>
      <c r="AL37" s="147">
        <v>1</v>
      </c>
      <c r="AM37" s="148">
        <v>1</v>
      </c>
      <c r="AN37" s="53" t="s">
        <v>38</v>
      </c>
      <c r="AO37" s="147">
        <v>1</v>
      </c>
      <c r="AP37" s="148">
        <v>1</v>
      </c>
      <c r="AQ37" s="53" t="s">
        <v>38</v>
      </c>
      <c r="AR37" s="147" t="s">
        <v>150</v>
      </c>
      <c r="AS37" s="148">
        <v>1</v>
      </c>
      <c r="AT37" s="53" t="s">
        <v>38</v>
      </c>
      <c r="AU37" s="13">
        <v>1</v>
      </c>
      <c r="AV37" s="14">
        <v>1</v>
      </c>
      <c r="AW37" s="53" t="s">
        <v>38</v>
      </c>
      <c r="AX37" s="147">
        <v>1</v>
      </c>
      <c r="AY37" s="148">
        <v>1</v>
      </c>
      <c r="AZ37" s="53" t="s">
        <v>38</v>
      </c>
      <c r="BA37" s="147">
        <v>1</v>
      </c>
      <c r="BB37" s="148">
        <v>12</v>
      </c>
      <c r="BC37" s="53" t="s">
        <v>38</v>
      </c>
      <c r="BD37" s="147">
        <v>1</v>
      </c>
      <c r="BE37" s="148">
        <v>1</v>
      </c>
      <c r="BF37" s="53" t="s">
        <v>38</v>
      </c>
      <c r="BG37" s="147">
        <v>1</v>
      </c>
      <c r="BH37" s="148">
        <v>1</v>
      </c>
    </row>
    <row r="38" spans="1:60" s="54" customFormat="1" ht="15" thickBot="1">
      <c r="A38" s="53" t="s">
        <v>39</v>
      </c>
      <c r="B38" s="167">
        <v>1</v>
      </c>
      <c r="C38" s="168">
        <v>1</v>
      </c>
      <c r="D38" s="53" t="s">
        <v>39</v>
      </c>
      <c r="E38" s="149" t="s">
        <v>150</v>
      </c>
      <c r="F38" s="150">
        <v>1</v>
      </c>
      <c r="G38" s="53" t="s">
        <v>39</v>
      </c>
      <c r="H38" s="149" t="s">
        <v>150</v>
      </c>
      <c r="I38" s="150">
        <v>1</v>
      </c>
      <c r="J38" s="53" t="s">
        <v>39</v>
      </c>
      <c r="K38" s="154">
        <v>1</v>
      </c>
      <c r="L38" s="155">
        <v>1</v>
      </c>
      <c r="M38" s="53" t="s">
        <v>39</v>
      </c>
      <c r="N38" s="149" t="s">
        <v>150</v>
      </c>
      <c r="O38" s="150">
        <v>1</v>
      </c>
      <c r="P38" s="53" t="s">
        <v>39</v>
      </c>
      <c r="Q38" s="149" t="s">
        <v>150</v>
      </c>
      <c r="R38" s="150">
        <v>1</v>
      </c>
      <c r="S38" s="53" t="s">
        <v>39</v>
      </c>
      <c r="T38" s="149" t="s">
        <v>150</v>
      </c>
      <c r="U38" s="150">
        <v>1</v>
      </c>
      <c r="V38" s="53" t="s">
        <v>39</v>
      </c>
      <c r="W38" s="15"/>
      <c r="X38" s="16"/>
      <c r="Y38" s="53" t="s">
        <v>39</v>
      </c>
      <c r="Z38" s="149" t="s">
        <v>150</v>
      </c>
      <c r="AA38" s="150">
        <v>1</v>
      </c>
      <c r="AB38" s="53" t="s">
        <v>39</v>
      </c>
      <c r="AC38" s="149" t="s">
        <v>150</v>
      </c>
      <c r="AD38" s="150">
        <v>1</v>
      </c>
      <c r="AE38" s="53" t="s">
        <v>39</v>
      </c>
      <c r="AF38" s="149" t="s">
        <v>150</v>
      </c>
      <c r="AG38" s="150">
        <v>1</v>
      </c>
      <c r="AH38" s="53" t="s">
        <v>39</v>
      </c>
      <c r="AI38" s="149" t="s">
        <v>150</v>
      </c>
      <c r="AJ38" s="150">
        <v>1</v>
      </c>
      <c r="AK38" s="53" t="s">
        <v>39</v>
      </c>
      <c r="AL38" s="149" t="s">
        <v>150</v>
      </c>
      <c r="AM38" s="150">
        <v>1</v>
      </c>
      <c r="AN38" s="53" t="s">
        <v>39</v>
      </c>
      <c r="AO38" s="149" t="s">
        <v>150</v>
      </c>
      <c r="AP38" s="150">
        <v>1</v>
      </c>
      <c r="AQ38" s="53" t="s">
        <v>39</v>
      </c>
      <c r="AR38" s="149" t="s">
        <v>150</v>
      </c>
      <c r="AS38" s="150">
        <v>1</v>
      </c>
      <c r="AT38" s="53" t="s">
        <v>39</v>
      </c>
      <c r="AU38" s="15" t="s">
        <v>150</v>
      </c>
      <c r="AV38" s="16">
        <v>1</v>
      </c>
      <c r="AW38" s="53" t="s">
        <v>39</v>
      </c>
      <c r="AX38" s="149">
        <v>1</v>
      </c>
      <c r="AY38" s="150">
        <v>1</v>
      </c>
      <c r="AZ38" s="53" t="s">
        <v>39</v>
      </c>
      <c r="BA38" s="149" t="s">
        <v>150</v>
      </c>
      <c r="BB38" s="150">
        <v>1</v>
      </c>
      <c r="BC38" s="53" t="s">
        <v>39</v>
      </c>
      <c r="BD38" s="149" t="s">
        <v>150</v>
      </c>
      <c r="BE38" s="150">
        <v>1</v>
      </c>
      <c r="BF38" s="53" t="s">
        <v>39</v>
      </c>
      <c r="BG38" s="149" t="s">
        <v>150</v>
      </c>
      <c r="BH38" s="150">
        <v>1</v>
      </c>
    </row>
    <row r="39" spans="1:60" s="54" customFormat="1" ht="15.75" thickTop="1" thickBot="1">
      <c r="A39" s="53" t="s">
        <v>40</v>
      </c>
      <c r="B39" s="165" t="s">
        <v>151</v>
      </c>
      <c r="C39" s="166" t="s">
        <v>153</v>
      </c>
      <c r="D39" s="53" t="s">
        <v>40</v>
      </c>
      <c r="E39" s="149">
        <v>2</v>
      </c>
      <c r="F39" s="150">
        <v>12</v>
      </c>
      <c r="G39" s="53" t="s">
        <v>40</v>
      </c>
      <c r="H39" s="149">
        <v>2</v>
      </c>
      <c r="I39" s="150">
        <v>2</v>
      </c>
      <c r="J39" s="53" t="s">
        <v>40</v>
      </c>
      <c r="K39" s="154">
        <v>2</v>
      </c>
      <c r="L39" s="155">
        <v>12</v>
      </c>
      <c r="M39" s="53" t="s">
        <v>40</v>
      </c>
      <c r="N39" s="149">
        <v>2</v>
      </c>
      <c r="O39" s="150">
        <v>12</v>
      </c>
      <c r="P39" s="53" t="s">
        <v>40</v>
      </c>
      <c r="Q39" s="149">
        <v>2</v>
      </c>
      <c r="R39" s="150" t="s">
        <v>154</v>
      </c>
      <c r="S39" s="53" t="s">
        <v>40</v>
      </c>
      <c r="T39" s="149" t="s">
        <v>151</v>
      </c>
      <c r="U39" s="150" t="s">
        <v>153</v>
      </c>
      <c r="V39" s="53" t="s">
        <v>40</v>
      </c>
      <c r="W39" s="17"/>
      <c r="X39" s="18"/>
      <c r="Y39" s="53" t="s">
        <v>40</v>
      </c>
      <c r="Z39" s="149">
        <v>2</v>
      </c>
      <c r="AA39" s="150">
        <v>12</v>
      </c>
      <c r="AB39" s="53" t="s">
        <v>40</v>
      </c>
      <c r="AC39" s="149" t="s">
        <v>151</v>
      </c>
      <c r="AD39" s="150" t="s">
        <v>154</v>
      </c>
      <c r="AE39" s="53" t="s">
        <v>40</v>
      </c>
      <c r="AF39" s="149">
        <v>1</v>
      </c>
      <c r="AG39" s="150">
        <v>12</v>
      </c>
      <c r="AH39" s="53" t="s">
        <v>40</v>
      </c>
      <c r="AI39" s="149">
        <v>1</v>
      </c>
      <c r="AJ39" s="150" t="s">
        <v>152</v>
      </c>
      <c r="AK39" s="53" t="s">
        <v>40</v>
      </c>
      <c r="AL39" s="149">
        <v>2</v>
      </c>
      <c r="AM39" s="150">
        <v>12</v>
      </c>
      <c r="AN39" s="53" t="s">
        <v>40</v>
      </c>
      <c r="AO39" s="149" t="s">
        <v>151</v>
      </c>
      <c r="AP39" s="150" t="s">
        <v>152</v>
      </c>
      <c r="AQ39" s="53" t="s">
        <v>40</v>
      </c>
      <c r="AR39" s="149">
        <v>2</v>
      </c>
      <c r="AS39" s="150">
        <v>12</v>
      </c>
      <c r="AT39" s="53" t="s">
        <v>40</v>
      </c>
      <c r="AU39" s="17">
        <v>1</v>
      </c>
      <c r="AV39" s="18">
        <v>12</v>
      </c>
      <c r="AW39" s="53" t="s">
        <v>40</v>
      </c>
      <c r="AX39" s="149">
        <v>1</v>
      </c>
      <c r="AY39" s="150">
        <v>12</v>
      </c>
      <c r="AZ39" s="53" t="s">
        <v>40</v>
      </c>
      <c r="BA39" s="149">
        <v>2</v>
      </c>
      <c r="BB39" s="150" t="s">
        <v>154</v>
      </c>
      <c r="BC39" s="53" t="s">
        <v>40</v>
      </c>
      <c r="BD39" s="149">
        <v>2</v>
      </c>
      <c r="BE39" s="150">
        <v>12</v>
      </c>
      <c r="BF39" s="53" t="s">
        <v>40</v>
      </c>
      <c r="BG39" s="149">
        <v>1</v>
      </c>
      <c r="BH39" s="150">
        <v>12</v>
      </c>
    </row>
    <row r="40" spans="1:60" s="54" customFormat="1" ht="15" thickBot="1">
      <c r="A40" s="53" t="s">
        <v>41</v>
      </c>
      <c r="B40" s="165" t="s">
        <v>150</v>
      </c>
      <c r="C40" s="166">
        <v>1</v>
      </c>
      <c r="D40" s="53" t="s">
        <v>41</v>
      </c>
      <c r="E40" s="147" t="s">
        <v>150</v>
      </c>
      <c r="F40" s="148">
        <v>1</v>
      </c>
      <c r="G40" s="53" t="s">
        <v>41</v>
      </c>
      <c r="H40" s="147">
        <v>1</v>
      </c>
      <c r="I40" s="148">
        <v>1</v>
      </c>
      <c r="J40" s="53" t="s">
        <v>41</v>
      </c>
      <c r="K40" s="154" t="s">
        <v>150</v>
      </c>
      <c r="L40" s="155">
        <v>1</v>
      </c>
      <c r="M40" s="53" t="s">
        <v>41</v>
      </c>
      <c r="N40" s="147" t="s">
        <v>150</v>
      </c>
      <c r="O40" s="148">
        <v>1</v>
      </c>
      <c r="P40" s="53" t="s">
        <v>41</v>
      </c>
      <c r="Q40" s="147" t="s">
        <v>150</v>
      </c>
      <c r="R40" s="148">
        <v>1</v>
      </c>
      <c r="S40" s="53" t="s">
        <v>41</v>
      </c>
      <c r="T40" s="147" t="s">
        <v>150</v>
      </c>
      <c r="U40" s="148">
        <v>1</v>
      </c>
      <c r="V40" s="53" t="s">
        <v>41</v>
      </c>
      <c r="W40" s="13"/>
      <c r="X40" s="14"/>
      <c r="Y40" s="53" t="s">
        <v>41</v>
      </c>
      <c r="Z40" s="147" t="s">
        <v>150</v>
      </c>
      <c r="AA40" s="148">
        <v>1</v>
      </c>
      <c r="AB40" s="53" t="s">
        <v>41</v>
      </c>
      <c r="AC40" s="147" t="s">
        <v>150</v>
      </c>
      <c r="AD40" s="148">
        <v>1</v>
      </c>
      <c r="AE40" s="53" t="s">
        <v>41</v>
      </c>
      <c r="AF40" s="147">
        <v>1</v>
      </c>
      <c r="AG40" s="148">
        <v>1</v>
      </c>
      <c r="AH40" s="53" t="s">
        <v>41</v>
      </c>
      <c r="AI40" s="147">
        <v>1</v>
      </c>
      <c r="AJ40" s="148">
        <v>1</v>
      </c>
      <c r="AK40" s="53" t="s">
        <v>41</v>
      </c>
      <c r="AL40" s="147">
        <v>1</v>
      </c>
      <c r="AM40" s="148">
        <v>1</v>
      </c>
      <c r="AN40" s="53" t="s">
        <v>41</v>
      </c>
      <c r="AO40" s="147" t="s">
        <v>150</v>
      </c>
      <c r="AP40" s="148">
        <v>1</v>
      </c>
      <c r="AQ40" s="53" t="s">
        <v>41</v>
      </c>
      <c r="AR40" s="147">
        <v>1</v>
      </c>
      <c r="AS40" s="148">
        <v>1</v>
      </c>
      <c r="AT40" s="53" t="s">
        <v>41</v>
      </c>
      <c r="AU40" s="13">
        <v>1</v>
      </c>
      <c r="AV40" s="14">
        <v>1</v>
      </c>
      <c r="AW40" s="53" t="s">
        <v>41</v>
      </c>
      <c r="AX40" s="147" t="s">
        <v>150</v>
      </c>
      <c r="AY40" s="148">
        <v>1</v>
      </c>
      <c r="AZ40" s="53" t="s">
        <v>41</v>
      </c>
      <c r="BA40" s="147" t="s">
        <v>150</v>
      </c>
      <c r="BB40" s="148">
        <v>1</v>
      </c>
      <c r="BC40" s="53" t="s">
        <v>41</v>
      </c>
      <c r="BD40" s="147">
        <v>1</v>
      </c>
      <c r="BE40" s="148">
        <v>12</v>
      </c>
      <c r="BF40" s="53" t="s">
        <v>41</v>
      </c>
      <c r="BG40" s="147">
        <v>1</v>
      </c>
      <c r="BH40" s="148">
        <v>1</v>
      </c>
    </row>
    <row r="41" spans="1:60" s="54" customFormat="1" ht="15" thickBot="1">
      <c r="A41" s="53" t="s">
        <v>42</v>
      </c>
      <c r="B41" s="167" t="s">
        <v>150</v>
      </c>
      <c r="C41" s="168">
        <v>1</v>
      </c>
      <c r="D41" s="53" t="s">
        <v>42</v>
      </c>
      <c r="E41" s="149" t="s">
        <v>151</v>
      </c>
      <c r="F41" s="150" t="s">
        <v>152</v>
      </c>
      <c r="G41" s="53" t="s">
        <v>42</v>
      </c>
      <c r="H41" s="149">
        <v>1</v>
      </c>
      <c r="I41" s="150" t="s">
        <v>152</v>
      </c>
      <c r="J41" s="53" t="s">
        <v>42</v>
      </c>
      <c r="K41" s="154" t="s">
        <v>151</v>
      </c>
      <c r="L41" s="155" t="s">
        <v>153</v>
      </c>
      <c r="M41" s="53" t="s">
        <v>42</v>
      </c>
      <c r="N41" s="149">
        <v>1</v>
      </c>
      <c r="O41" s="150">
        <v>12</v>
      </c>
      <c r="P41" s="53" t="s">
        <v>42</v>
      </c>
      <c r="Q41" s="149" t="s">
        <v>151</v>
      </c>
      <c r="R41" s="150" t="s">
        <v>152</v>
      </c>
      <c r="S41" s="53" t="s">
        <v>42</v>
      </c>
      <c r="T41" s="149">
        <v>1</v>
      </c>
      <c r="U41" s="150">
        <v>1</v>
      </c>
      <c r="V41" s="53" t="s">
        <v>42</v>
      </c>
      <c r="W41" s="15"/>
      <c r="X41" s="16"/>
      <c r="Y41" s="53" t="s">
        <v>42</v>
      </c>
      <c r="Z41" s="149">
        <v>1</v>
      </c>
      <c r="AA41" s="150" t="s">
        <v>153</v>
      </c>
      <c r="AB41" s="53" t="s">
        <v>42</v>
      </c>
      <c r="AC41" s="149">
        <v>2</v>
      </c>
      <c r="AD41" s="150">
        <v>12</v>
      </c>
      <c r="AE41" s="53" t="s">
        <v>42</v>
      </c>
      <c r="AF41" s="149">
        <v>2</v>
      </c>
      <c r="AG41" s="150">
        <v>12</v>
      </c>
      <c r="AH41" s="53" t="s">
        <v>42</v>
      </c>
      <c r="AI41" s="149" t="s">
        <v>151</v>
      </c>
      <c r="AJ41" s="150" t="s">
        <v>152</v>
      </c>
      <c r="AK41" s="53" t="s">
        <v>42</v>
      </c>
      <c r="AL41" s="149" t="s">
        <v>151</v>
      </c>
      <c r="AM41" s="150" t="s">
        <v>153</v>
      </c>
      <c r="AN41" s="53" t="s">
        <v>42</v>
      </c>
      <c r="AO41" s="149">
        <v>1</v>
      </c>
      <c r="AP41" s="150" t="s">
        <v>152</v>
      </c>
      <c r="AQ41" s="53" t="s">
        <v>42</v>
      </c>
      <c r="AR41" s="149">
        <v>1</v>
      </c>
      <c r="AS41" s="150" t="s">
        <v>152</v>
      </c>
      <c r="AT41" s="53" t="s">
        <v>42</v>
      </c>
      <c r="AU41" s="15">
        <v>1</v>
      </c>
      <c r="AV41" s="16">
        <v>12</v>
      </c>
      <c r="AW41" s="53" t="s">
        <v>42</v>
      </c>
      <c r="AX41" s="149">
        <v>1</v>
      </c>
      <c r="AY41" s="150">
        <v>12</v>
      </c>
      <c r="AZ41" s="53" t="s">
        <v>42</v>
      </c>
      <c r="BA41" s="149" t="s">
        <v>151</v>
      </c>
      <c r="BB41" s="150" t="s">
        <v>153</v>
      </c>
      <c r="BC41" s="53" t="s">
        <v>42</v>
      </c>
      <c r="BD41" s="149">
        <v>1</v>
      </c>
      <c r="BE41" s="150">
        <v>12</v>
      </c>
      <c r="BF41" s="53" t="s">
        <v>42</v>
      </c>
      <c r="BG41" s="149">
        <v>1</v>
      </c>
      <c r="BH41" s="150" t="s">
        <v>152</v>
      </c>
    </row>
    <row r="42" spans="1:60" s="54" customFormat="1" ht="15.75" thickTop="1" thickBot="1">
      <c r="A42" s="53" t="s">
        <v>43</v>
      </c>
      <c r="B42" s="165" t="s">
        <v>150</v>
      </c>
      <c r="C42" s="166">
        <v>1</v>
      </c>
      <c r="D42" s="53" t="s">
        <v>43</v>
      </c>
      <c r="E42" s="149" t="s">
        <v>150</v>
      </c>
      <c r="F42" s="150">
        <v>1</v>
      </c>
      <c r="G42" s="53" t="s">
        <v>43</v>
      </c>
      <c r="H42" s="149" t="s">
        <v>150</v>
      </c>
      <c r="I42" s="150">
        <v>1</v>
      </c>
      <c r="J42" s="53" t="s">
        <v>43</v>
      </c>
      <c r="K42" s="154" t="s">
        <v>150</v>
      </c>
      <c r="L42" s="155">
        <v>1</v>
      </c>
      <c r="M42" s="53" t="s">
        <v>43</v>
      </c>
      <c r="N42" s="149" t="s">
        <v>150</v>
      </c>
      <c r="O42" s="150">
        <v>1</v>
      </c>
      <c r="P42" s="53" t="s">
        <v>43</v>
      </c>
      <c r="Q42" s="149" t="s">
        <v>150</v>
      </c>
      <c r="R42" s="150">
        <v>1</v>
      </c>
      <c r="S42" s="53" t="s">
        <v>43</v>
      </c>
      <c r="T42" s="149" t="s">
        <v>150</v>
      </c>
      <c r="U42" s="150">
        <v>1</v>
      </c>
      <c r="V42" s="53" t="s">
        <v>43</v>
      </c>
      <c r="W42" s="17"/>
      <c r="X42" s="18"/>
      <c r="Y42" s="53" t="s">
        <v>43</v>
      </c>
      <c r="Z42" s="149" t="s">
        <v>150</v>
      </c>
      <c r="AA42" s="150">
        <v>1</v>
      </c>
      <c r="AB42" s="53" t="s">
        <v>43</v>
      </c>
      <c r="AC42" s="149" t="s">
        <v>150</v>
      </c>
      <c r="AD42" s="150">
        <v>1</v>
      </c>
      <c r="AE42" s="53" t="s">
        <v>43</v>
      </c>
      <c r="AF42" s="149" t="s">
        <v>150</v>
      </c>
      <c r="AG42" s="150">
        <v>1</v>
      </c>
      <c r="AH42" s="53" t="s">
        <v>43</v>
      </c>
      <c r="AI42" s="149" t="s">
        <v>150</v>
      </c>
      <c r="AJ42" s="150">
        <v>1</v>
      </c>
      <c r="AK42" s="53" t="s">
        <v>43</v>
      </c>
      <c r="AL42" s="149" t="s">
        <v>150</v>
      </c>
      <c r="AM42" s="150">
        <v>1</v>
      </c>
      <c r="AN42" s="53" t="s">
        <v>43</v>
      </c>
      <c r="AO42" s="149" t="s">
        <v>150</v>
      </c>
      <c r="AP42" s="150">
        <v>1</v>
      </c>
      <c r="AQ42" s="53" t="s">
        <v>43</v>
      </c>
      <c r="AR42" s="149" t="s">
        <v>150</v>
      </c>
      <c r="AS42" s="150">
        <v>1</v>
      </c>
      <c r="AT42" s="53" t="s">
        <v>43</v>
      </c>
      <c r="AU42" s="17" t="s">
        <v>150</v>
      </c>
      <c r="AV42" s="18">
        <v>1</v>
      </c>
      <c r="AW42" s="53" t="s">
        <v>43</v>
      </c>
      <c r="AX42" s="149" t="s">
        <v>150</v>
      </c>
      <c r="AY42" s="150">
        <v>1</v>
      </c>
      <c r="AZ42" s="53" t="s">
        <v>43</v>
      </c>
      <c r="BA42" s="149" t="s">
        <v>150</v>
      </c>
      <c r="BB42" s="150">
        <v>1</v>
      </c>
      <c r="BC42" s="53" t="s">
        <v>43</v>
      </c>
      <c r="BD42" s="149" t="s">
        <v>150</v>
      </c>
      <c r="BE42" s="150">
        <v>1</v>
      </c>
      <c r="BF42" s="53" t="s">
        <v>43</v>
      </c>
      <c r="BG42" s="149" t="s">
        <v>150</v>
      </c>
      <c r="BH42" s="150">
        <v>1</v>
      </c>
    </row>
    <row r="43" spans="1:60" s="54" customFormat="1" ht="15" thickBot="1">
      <c r="A43" s="53" t="s">
        <v>44</v>
      </c>
      <c r="B43" s="165">
        <v>1</v>
      </c>
      <c r="C43" s="166" t="s">
        <v>152</v>
      </c>
      <c r="D43" s="53" t="s">
        <v>44</v>
      </c>
      <c r="E43" s="147">
        <v>1</v>
      </c>
      <c r="F43" s="148">
        <v>1</v>
      </c>
      <c r="G43" s="53" t="s">
        <v>44</v>
      </c>
      <c r="H43" s="147" t="s">
        <v>151</v>
      </c>
      <c r="I43" s="148" t="s">
        <v>153</v>
      </c>
      <c r="J43" s="53" t="s">
        <v>44</v>
      </c>
      <c r="K43" s="154">
        <v>1</v>
      </c>
      <c r="L43" s="155" t="s">
        <v>152</v>
      </c>
      <c r="M43" s="53" t="s">
        <v>44</v>
      </c>
      <c r="N43" s="147">
        <v>1</v>
      </c>
      <c r="O43" s="148" t="s">
        <v>152</v>
      </c>
      <c r="P43" s="53" t="s">
        <v>44</v>
      </c>
      <c r="Q43" s="147">
        <v>1</v>
      </c>
      <c r="R43" s="148">
        <v>1</v>
      </c>
      <c r="S43" s="53" t="s">
        <v>44</v>
      </c>
      <c r="T43" s="147" t="s">
        <v>150</v>
      </c>
      <c r="U43" s="148">
        <v>1</v>
      </c>
      <c r="V43" s="53" t="s">
        <v>44</v>
      </c>
      <c r="W43" s="13"/>
      <c r="X43" s="14"/>
      <c r="Y43" s="53" t="s">
        <v>44</v>
      </c>
      <c r="Z43" s="147">
        <v>1</v>
      </c>
      <c r="AA43" s="148">
        <v>1</v>
      </c>
      <c r="AB43" s="53" t="s">
        <v>44</v>
      </c>
      <c r="AC43" s="147">
        <v>1</v>
      </c>
      <c r="AD43" s="148">
        <v>12</v>
      </c>
      <c r="AE43" s="53" t="s">
        <v>44</v>
      </c>
      <c r="AF43" s="147">
        <v>1</v>
      </c>
      <c r="AG43" s="148" t="s">
        <v>152</v>
      </c>
      <c r="AH43" s="53" t="s">
        <v>44</v>
      </c>
      <c r="AI43" s="147">
        <v>1</v>
      </c>
      <c r="AJ43" s="148" t="s">
        <v>152</v>
      </c>
      <c r="AK43" s="53" t="s">
        <v>44</v>
      </c>
      <c r="AL43" s="147">
        <v>1</v>
      </c>
      <c r="AM43" s="148" t="s">
        <v>152</v>
      </c>
      <c r="AN43" s="53" t="s">
        <v>44</v>
      </c>
      <c r="AO43" s="147">
        <v>1</v>
      </c>
      <c r="AP43" s="148" t="s">
        <v>152</v>
      </c>
      <c r="AQ43" s="53" t="s">
        <v>44</v>
      </c>
      <c r="AR43" s="147">
        <v>1</v>
      </c>
      <c r="AS43" s="148" t="s">
        <v>152</v>
      </c>
      <c r="AT43" s="53" t="s">
        <v>44</v>
      </c>
      <c r="AU43" s="13" t="s">
        <v>151</v>
      </c>
      <c r="AV43" s="14" t="s">
        <v>153</v>
      </c>
      <c r="AW43" s="53" t="s">
        <v>44</v>
      </c>
      <c r="AX43" s="147">
        <v>1</v>
      </c>
      <c r="AY43" s="148">
        <v>12</v>
      </c>
      <c r="AZ43" s="53" t="s">
        <v>44</v>
      </c>
      <c r="BA43" s="147">
        <v>1</v>
      </c>
      <c r="BB43" s="148" t="s">
        <v>152</v>
      </c>
      <c r="BC43" s="53" t="s">
        <v>44</v>
      </c>
      <c r="BD43" s="147">
        <v>1</v>
      </c>
      <c r="BE43" s="148">
        <v>1</v>
      </c>
      <c r="BF43" s="53" t="s">
        <v>44</v>
      </c>
      <c r="BG43" s="147" t="s">
        <v>151</v>
      </c>
      <c r="BH43" s="148" t="s">
        <v>153</v>
      </c>
    </row>
    <row r="44" spans="1:60" s="54" customFormat="1" ht="15" thickBot="1">
      <c r="A44" s="53" t="s">
        <v>45</v>
      </c>
      <c r="B44" s="169">
        <v>1</v>
      </c>
      <c r="C44" s="170">
        <v>12</v>
      </c>
      <c r="D44" s="53" t="s">
        <v>45</v>
      </c>
      <c r="E44" s="147">
        <v>1</v>
      </c>
      <c r="F44" s="148" t="s">
        <v>153</v>
      </c>
      <c r="G44" s="53" t="s">
        <v>45</v>
      </c>
      <c r="H44" s="147">
        <v>2</v>
      </c>
      <c r="I44" s="148">
        <v>12</v>
      </c>
      <c r="J44" s="53" t="s">
        <v>45</v>
      </c>
      <c r="K44" s="154">
        <v>1</v>
      </c>
      <c r="L44" s="155" t="s">
        <v>152</v>
      </c>
      <c r="M44" s="53" t="s">
        <v>45</v>
      </c>
      <c r="N44" s="147">
        <v>1</v>
      </c>
      <c r="O44" s="148" t="s">
        <v>152</v>
      </c>
      <c r="P44" s="53" t="s">
        <v>45</v>
      </c>
      <c r="Q44" s="147">
        <v>1</v>
      </c>
      <c r="R44" s="148">
        <v>12</v>
      </c>
      <c r="S44" s="53" t="s">
        <v>45</v>
      </c>
      <c r="T44" s="147">
        <v>1</v>
      </c>
      <c r="U44" s="148" t="s">
        <v>152</v>
      </c>
      <c r="V44" s="53" t="s">
        <v>45</v>
      </c>
      <c r="W44" s="13"/>
      <c r="X44" s="14"/>
      <c r="Y44" s="53" t="s">
        <v>45</v>
      </c>
      <c r="Z44" s="147" t="s">
        <v>156</v>
      </c>
      <c r="AA44" s="148" t="s">
        <v>152</v>
      </c>
      <c r="AB44" s="53" t="s">
        <v>45</v>
      </c>
      <c r="AC44" s="147">
        <v>1</v>
      </c>
      <c r="AD44" s="148">
        <v>1</v>
      </c>
      <c r="AE44" s="53" t="s">
        <v>45</v>
      </c>
      <c r="AF44" s="147">
        <v>1</v>
      </c>
      <c r="AG44" s="148" t="s">
        <v>152</v>
      </c>
      <c r="AH44" s="53" t="s">
        <v>45</v>
      </c>
      <c r="AI44" s="147" t="s">
        <v>150</v>
      </c>
      <c r="AJ44" s="148">
        <v>1</v>
      </c>
      <c r="AK44" s="53" t="s">
        <v>45</v>
      </c>
      <c r="AL44" s="147">
        <v>1</v>
      </c>
      <c r="AM44" s="148" t="s">
        <v>152</v>
      </c>
      <c r="AN44" s="53" t="s">
        <v>45</v>
      </c>
      <c r="AO44" s="147">
        <v>1</v>
      </c>
      <c r="AP44" s="148">
        <v>1</v>
      </c>
      <c r="AQ44" s="53" t="s">
        <v>45</v>
      </c>
      <c r="AR44" s="147" t="s">
        <v>151</v>
      </c>
      <c r="AS44" s="148" t="s">
        <v>153</v>
      </c>
      <c r="AT44" s="53" t="s">
        <v>45</v>
      </c>
      <c r="AU44" s="13">
        <v>1</v>
      </c>
      <c r="AV44" s="14" t="s">
        <v>152</v>
      </c>
      <c r="AW44" s="53" t="s">
        <v>45</v>
      </c>
      <c r="AX44" s="147">
        <v>1</v>
      </c>
      <c r="AY44" s="148">
        <v>12</v>
      </c>
      <c r="AZ44" s="53" t="s">
        <v>45</v>
      </c>
      <c r="BA44" s="147">
        <v>1</v>
      </c>
      <c r="BB44" s="148">
        <v>12</v>
      </c>
      <c r="BC44" s="53" t="s">
        <v>45</v>
      </c>
      <c r="BD44" s="147">
        <v>1</v>
      </c>
      <c r="BE44" s="148">
        <v>12</v>
      </c>
      <c r="BF44" s="53" t="s">
        <v>45</v>
      </c>
      <c r="BG44" s="147">
        <v>1</v>
      </c>
      <c r="BH44" s="148">
        <v>12</v>
      </c>
    </row>
    <row r="45" spans="1:60" s="54" customFormat="1" ht="15" thickBot="1">
      <c r="A45" s="53" t="s">
        <v>46</v>
      </c>
      <c r="B45" s="169">
        <v>1</v>
      </c>
      <c r="C45" s="170">
        <v>1</v>
      </c>
      <c r="D45" s="53" t="s">
        <v>46</v>
      </c>
      <c r="E45" s="151">
        <v>1</v>
      </c>
      <c r="F45" s="152">
        <v>1</v>
      </c>
      <c r="G45" s="53" t="s">
        <v>46</v>
      </c>
      <c r="H45" s="151">
        <v>1</v>
      </c>
      <c r="I45" s="152" t="s">
        <v>152</v>
      </c>
      <c r="J45" s="53" t="s">
        <v>46</v>
      </c>
      <c r="K45" s="156">
        <v>1</v>
      </c>
      <c r="L45" s="157" t="s">
        <v>152</v>
      </c>
      <c r="M45" s="53" t="s">
        <v>46</v>
      </c>
      <c r="N45" s="151">
        <v>1</v>
      </c>
      <c r="O45" s="152">
        <v>12</v>
      </c>
      <c r="P45" s="53" t="s">
        <v>46</v>
      </c>
      <c r="Q45" s="151">
        <v>1</v>
      </c>
      <c r="R45" s="152">
        <v>12</v>
      </c>
      <c r="S45" s="53" t="s">
        <v>46</v>
      </c>
      <c r="T45" s="151">
        <v>1</v>
      </c>
      <c r="U45" s="150">
        <v>1</v>
      </c>
      <c r="V45" s="53" t="s">
        <v>46</v>
      </c>
      <c r="W45" s="19"/>
      <c r="X45" s="20"/>
      <c r="Y45" s="53" t="s">
        <v>46</v>
      </c>
      <c r="Z45" s="151">
        <v>1</v>
      </c>
      <c r="AA45" s="152">
        <v>12</v>
      </c>
      <c r="AB45" s="53" t="s">
        <v>46</v>
      </c>
      <c r="AC45" s="151" t="s">
        <v>150</v>
      </c>
      <c r="AD45" s="152">
        <v>1</v>
      </c>
      <c r="AE45" s="53" t="s">
        <v>46</v>
      </c>
      <c r="AF45" s="151">
        <v>1</v>
      </c>
      <c r="AG45" s="152">
        <v>1</v>
      </c>
      <c r="AH45" s="53" t="s">
        <v>46</v>
      </c>
      <c r="AI45" s="151">
        <v>1</v>
      </c>
      <c r="AJ45" s="152" t="s">
        <v>152</v>
      </c>
      <c r="AK45" s="53" t="s">
        <v>46</v>
      </c>
      <c r="AL45" s="151">
        <v>1</v>
      </c>
      <c r="AM45" s="152" t="s">
        <v>152</v>
      </c>
      <c r="AN45" s="53" t="s">
        <v>46</v>
      </c>
      <c r="AO45" s="151">
        <v>1</v>
      </c>
      <c r="AP45" s="152" t="s">
        <v>152</v>
      </c>
      <c r="AQ45" s="53" t="s">
        <v>46</v>
      </c>
      <c r="AR45" s="151">
        <v>1</v>
      </c>
      <c r="AS45" s="152">
        <v>1</v>
      </c>
      <c r="AT45" s="53" t="s">
        <v>46</v>
      </c>
      <c r="AU45" s="19">
        <v>2</v>
      </c>
      <c r="AV45" s="20">
        <v>12</v>
      </c>
      <c r="AW45" s="53" t="s">
        <v>46</v>
      </c>
      <c r="AX45" s="151" t="s">
        <v>150</v>
      </c>
      <c r="AY45" s="152">
        <v>1</v>
      </c>
      <c r="AZ45" s="53" t="s">
        <v>46</v>
      </c>
      <c r="BA45" s="151">
        <v>1</v>
      </c>
      <c r="BB45" s="152">
        <v>1</v>
      </c>
      <c r="BC45" s="53" t="s">
        <v>46</v>
      </c>
      <c r="BD45" s="151">
        <v>1</v>
      </c>
      <c r="BE45" s="152">
        <v>1</v>
      </c>
      <c r="BF45" s="53" t="s">
        <v>46</v>
      </c>
      <c r="BG45" s="151" t="s">
        <v>151</v>
      </c>
      <c r="BH45" s="152" t="s">
        <v>152</v>
      </c>
    </row>
    <row r="46" spans="1:60" ht="15.75" thickTop="1" thickBot="1">
      <c r="A46" s="2"/>
      <c r="B46" s="260" t="str">
        <f>D97</f>
        <v>OK</v>
      </c>
      <c r="C46" s="262"/>
      <c r="E46" s="260" t="str">
        <f>L97</f>
        <v>OK</v>
      </c>
      <c r="F46" s="262"/>
      <c r="H46" s="260" t="str">
        <f>T97</f>
        <v>OK</v>
      </c>
      <c r="I46" s="262"/>
      <c r="K46" s="260" t="str">
        <f>AB97</f>
        <v>OK</v>
      </c>
      <c r="L46" s="262"/>
      <c r="N46" s="260" t="str">
        <f>AJ97</f>
        <v>OK</v>
      </c>
      <c r="O46" s="262"/>
      <c r="Q46" s="260" t="str">
        <f>AR97</f>
        <v>OK</v>
      </c>
      <c r="R46" s="262"/>
      <c r="T46" s="260" t="str">
        <f>AZ97</f>
        <v>OK</v>
      </c>
      <c r="U46" s="262"/>
      <c r="W46" s="260" t="str">
        <f>BH97</f>
        <v>OK</v>
      </c>
      <c r="X46" s="262"/>
      <c r="Z46" s="260" t="str">
        <f>BP97</f>
        <v>OK</v>
      </c>
      <c r="AA46" s="262"/>
      <c r="AC46" s="260" t="str">
        <f>BX97</f>
        <v>OK</v>
      </c>
      <c r="AD46" s="262"/>
      <c r="AF46" s="260" t="str">
        <f>CF97</f>
        <v>OK</v>
      </c>
      <c r="AG46" s="262"/>
      <c r="AI46" s="260" t="str">
        <f>CN97</f>
        <v>OK</v>
      </c>
      <c r="AJ46" s="262"/>
      <c r="AL46" s="260" t="str">
        <f>CV97</f>
        <v>OK</v>
      </c>
      <c r="AM46" s="262"/>
      <c r="AO46" s="260" t="str">
        <f>DD97</f>
        <v>OK</v>
      </c>
      <c r="AP46" s="262"/>
      <c r="AR46" s="260" t="str">
        <f>DL97</f>
        <v>OK</v>
      </c>
      <c r="AS46" s="262"/>
      <c r="AU46" s="260" t="str">
        <f>DT97</f>
        <v>OK</v>
      </c>
      <c r="AV46" s="262"/>
      <c r="AX46" s="260" t="str">
        <f>EB97</f>
        <v>OK</v>
      </c>
      <c r="AY46" s="262"/>
      <c r="BA46" s="260" t="str">
        <f>EJ97</f>
        <v>OK</v>
      </c>
      <c r="BB46" s="262"/>
      <c r="BD46" s="260" t="str">
        <f>ER97</f>
        <v>OK</v>
      </c>
      <c r="BE46" s="262"/>
      <c r="BG46" s="260" t="str">
        <f>EZ97</f>
        <v>OK</v>
      </c>
      <c r="BH46" s="262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263" t="s">
        <v>15</v>
      </c>
      <c r="C48" s="264"/>
      <c r="D48" s="2"/>
      <c r="E48" s="263" t="s">
        <v>15</v>
      </c>
      <c r="F48" s="264"/>
      <c r="G48" s="2"/>
      <c r="H48" s="263" t="s">
        <v>15</v>
      </c>
      <c r="I48" s="264"/>
      <c r="J48" s="2"/>
      <c r="K48" s="263" t="s">
        <v>15</v>
      </c>
      <c r="L48" s="264"/>
      <c r="M48" s="2"/>
      <c r="N48" s="263" t="s">
        <v>15</v>
      </c>
      <c r="O48" s="264"/>
      <c r="P48" s="2"/>
      <c r="Q48" s="263" t="s">
        <v>15</v>
      </c>
      <c r="R48" s="264"/>
      <c r="S48" s="2"/>
      <c r="T48" s="263" t="s">
        <v>15</v>
      </c>
      <c r="U48" s="264"/>
      <c r="V48" s="2"/>
      <c r="W48" s="263" t="s">
        <v>15</v>
      </c>
      <c r="X48" s="264"/>
      <c r="Y48" s="2"/>
      <c r="Z48" s="263" t="s">
        <v>15</v>
      </c>
      <c r="AA48" s="264"/>
      <c r="AB48" s="2"/>
      <c r="AC48" s="263" t="s">
        <v>15</v>
      </c>
      <c r="AD48" s="264"/>
      <c r="AE48" s="2"/>
      <c r="AF48" s="263" t="s">
        <v>15</v>
      </c>
      <c r="AG48" s="264"/>
      <c r="AH48" s="2"/>
      <c r="AI48" s="263" t="s">
        <v>15</v>
      </c>
      <c r="AJ48" s="264"/>
      <c r="AK48" s="2"/>
      <c r="AL48" s="263" t="s">
        <v>15</v>
      </c>
      <c r="AM48" s="264"/>
      <c r="AN48" s="2"/>
      <c r="AO48" s="263" t="s">
        <v>15</v>
      </c>
      <c r="AP48" s="264"/>
      <c r="AQ48" s="2"/>
      <c r="AR48" s="263" t="s">
        <v>15</v>
      </c>
      <c r="AS48" s="264"/>
      <c r="AT48" s="2"/>
      <c r="AU48" s="263" t="s">
        <v>15</v>
      </c>
      <c r="AV48" s="264"/>
      <c r="AW48" s="2"/>
      <c r="AX48" s="263" t="s">
        <v>15</v>
      </c>
      <c r="AY48" s="264"/>
      <c r="AZ48" s="2"/>
      <c r="BA48" s="263" t="s">
        <v>15</v>
      </c>
      <c r="BB48" s="264"/>
      <c r="BC48" s="2"/>
      <c r="BD48" s="263" t="s">
        <v>15</v>
      </c>
      <c r="BE48" s="264"/>
      <c r="BF48" s="2"/>
      <c r="BG48" s="263" t="s">
        <v>15</v>
      </c>
      <c r="BH48" s="264"/>
    </row>
    <row r="49" spans="1:60" ht="15" thickBot="1">
      <c r="A49" s="2"/>
      <c r="B49" s="265"/>
      <c r="C49" s="265"/>
      <c r="D49" s="2"/>
      <c r="E49" s="265"/>
      <c r="F49" s="265"/>
      <c r="G49" s="2"/>
      <c r="H49" s="265"/>
      <c r="I49" s="265"/>
      <c r="J49" s="2"/>
      <c r="K49" s="265"/>
      <c r="L49" s="265"/>
      <c r="M49" s="2"/>
      <c r="N49" s="265"/>
      <c r="O49" s="265"/>
      <c r="P49" s="2"/>
      <c r="Q49" s="265"/>
      <c r="R49" s="265"/>
      <c r="S49" s="2"/>
      <c r="T49" s="265"/>
      <c r="U49" s="265"/>
      <c r="V49" s="2"/>
      <c r="W49" s="265"/>
      <c r="X49" s="265"/>
      <c r="Y49" s="2"/>
      <c r="Z49" s="265"/>
      <c r="AA49" s="265"/>
      <c r="AB49" s="2"/>
      <c r="AC49" s="265"/>
      <c r="AD49" s="265"/>
      <c r="AE49" s="2"/>
      <c r="AF49" s="265"/>
      <c r="AG49" s="265"/>
      <c r="AH49" s="2"/>
      <c r="AI49" s="265"/>
      <c r="AJ49" s="265"/>
      <c r="AK49" s="2"/>
      <c r="AL49" s="265"/>
      <c r="AM49" s="265"/>
      <c r="AN49" s="2"/>
      <c r="AO49" s="265"/>
      <c r="AP49" s="265"/>
      <c r="AQ49" s="2"/>
      <c r="AR49" s="265"/>
      <c r="AS49" s="265"/>
      <c r="AT49" s="2"/>
      <c r="AU49" s="265"/>
      <c r="AV49" s="265"/>
      <c r="AW49" s="2"/>
      <c r="AX49" s="265"/>
      <c r="AY49" s="265"/>
      <c r="AZ49" s="2"/>
      <c r="BA49" s="265"/>
      <c r="BB49" s="265"/>
      <c r="BC49" s="2"/>
      <c r="BD49" s="265"/>
      <c r="BE49" s="265"/>
      <c r="BF49" s="2"/>
      <c r="BG49" s="265"/>
      <c r="BH49" s="265"/>
    </row>
    <row r="50" spans="1:60" ht="15.75" thickTop="1" thickBot="1">
      <c r="A50" s="2"/>
      <c r="B50" s="268" t="str">
        <f>DB!A52</f>
        <v>2toNone</v>
      </c>
      <c r="C50" s="269"/>
      <c r="D50" s="2"/>
      <c r="E50" s="268" t="str">
        <f>DB!A53</f>
        <v>Barca</v>
      </c>
      <c r="F50" s="269"/>
      <c r="G50" s="2"/>
      <c r="H50" s="268" t="str">
        <f>DB!A54</f>
        <v>brula</v>
      </c>
      <c r="I50" s="269"/>
      <c r="J50" s="2"/>
      <c r="K50" s="268" t="str">
        <f>DB!A55</f>
        <v>Galway</v>
      </c>
      <c r="L50" s="269"/>
      <c r="M50" s="2"/>
      <c r="N50" s="268" t="str">
        <f>DB!A56</f>
        <v>Hede</v>
      </c>
      <c r="O50" s="269"/>
      <c r="P50" s="2"/>
      <c r="Q50" s="268" t="str">
        <f>DB!A57</f>
        <v>Jesper</v>
      </c>
      <c r="R50" s="269"/>
      <c r="S50" s="2"/>
      <c r="T50" s="268" t="str">
        <f>DB!A58</f>
        <v>Kudsken</v>
      </c>
      <c r="U50" s="269"/>
      <c r="V50" s="2"/>
      <c r="W50" s="268" t="str">
        <f>DB!A59</f>
        <v>Laplace</v>
      </c>
      <c r="X50" s="269"/>
      <c r="Y50" s="2"/>
      <c r="Z50" s="268" t="str">
        <f>DB!A60</f>
        <v>LPHJ</v>
      </c>
      <c r="AA50" s="269"/>
      <c r="AB50" s="2"/>
      <c r="AC50" s="268" t="str">
        <f>DB!A61</f>
        <v>Lucky</v>
      </c>
      <c r="AD50" s="269"/>
      <c r="AE50" s="2"/>
      <c r="AF50" s="268" t="str">
        <f>DB!A62</f>
        <v>Magpies</v>
      </c>
      <c r="AG50" s="269"/>
      <c r="AH50" s="2"/>
      <c r="AI50" s="268" t="str">
        <f>DB!A63</f>
        <v>Murer</v>
      </c>
      <c r="AJ50" s="269"/>
      <c r="AK50" s="2"/>
      <c r="AL50" s="268" t="str">
        <f>DB!A64</f>
        <v>Nemelig</v>
      </c>
      <c r="AM50" s="269"/>
      <c r="AN50" s="2"/>
      <c r="AO50" s="268" t="str">
        <f>DB!A65</f>
        <v>Nuser</v>
      </c>
      <c r="AP50" s="269"/>
      <c r="AQ50" s="2"/>
      <c r="AR50" s="268" t="str">
        <f>DB!A66</f>
        <v>Randers</v>
      </c>
      <c r="AS50" s="269"/>
      <c r="AT50" s="2"/>
      <c r="AU50" s="268" t="str">
        <f>DB!A67</f>
        <v>Schøn</v>
      </c>
      <c r="AV50" s="269"/>
      <c r="AW50" s="2"/>
      <c r="AX50" s="268" t="str">
        <f>DB!A68</f>
        <v>Sebjoh</v>
      </c>
      <c r="AY50" s="269"/>
      <c r="AZ50" s="2"/>
      <c r="BA50" s="268" t="str">
        <f>DB!A69</f>
        <v>Steam</v>
      </c>
      <c r="BB50" s="269"/>
      <c r="BC50" s="2"/>
      <c r="BD50" s="268" t="str">
        <f>DB!A70</f>
        <v>Søknud</v>
      </c>
      <c r="BE50" s="269"/>
      <c r="BF50" s="2"/>
      <c r="BG50" s="268" t="str">
        <f>DB!A71</f>
        <v>ÅZÆTZØW</v>
      </c>
      <c r="BH50" s="269"/>
    </row>
    <row r="51" spans="1:60" ht="15.75" thickTop="1" thickBot="1">
      <c r="A51" s="2"/>
      <c r="B51" s="260" t="str">
        <f>IF(DB!C52=1,"Disket",IF(DB!E52=1,"Udmeldt",IF(DB!M52=1,"Res","Status")))</f>
        <v>Status</v>
      </c>
      <c r="C51" s="261"/>
      <c r="D51" s="2"/>
      <c r="E51" s="260" t="str">
        <f>IF(DB!C53=1,"Disket",IF(DB!E53=1,"Udmeldt",IF(DB!M53=1,"Res","Status")))</f>
        <v>Status</v>
      </c>
      <c r="F51" s="261"/>
      <c r="G51" s="2"/>
      <c r="H51" s="260" t="str">
        <f>IF(DB!C54=1,"Disket",IF(DB!E54=1,"Udmeldt",IF(DB!M54=1,"Res","Status")))</f>
        <v>Status</v>
      </c>
      <c r="I51" s="261"/>
      <c r="J51" s="2"/>
      <c r="K51" s="260" t="str">
        <f>IF(DB!C55=1,"Disket",IF(DB!E55=1,"Udmeldt",IF(DB!M55=1,"Res","Status")))</f>
        <v>Status</v>
      </c>
      <c r="L51" s="261"/>
      <c r="M51" s="2"/>
      <c r="N51" s="260" t="str">
        <f>IF(DB!C56=1,"Disket",IF(DB!E56=1,"Udmeldt",IF(DB!M56=1,"Res","Status")))</f>
        <v>Status</v>
      </c>
      <c r="O51" s="261"/>
      <c r="P51" s="2"/>
      <c r="Q51" s="260" t="str">
        <f>IF(DB!C57=1,"Disket",IF(DB!E57=1,"Udmeldt",IF(DB!M57=1,"Res","Status")))</f>
        <v>Status</v>
      </c>
      <c r="R51" s="261"/>
      <c r="S51" s="2"/>
      <c r="T51" s="260" t="str">
        <f>IF(DB!C58=1,"Disket",IF(DB!E58=1,"Udmeldt",IF(DB!M58=1,"Res","Status")))</f>
        <v>Status</v>
      </c>
      <c r="U51" s="261"/>
      <c r="V51" s="2"/>
      <c r="W51" s="260" t="str">
        <f>IF(DB!C59=1,"Disket",IF(DB!E59=1,"Udmeldt",IF(DB!M59=1,"Res","Status")))</f>
        <v>Status</v>
      </c>
      <c r="X51" s="261"/>
      <c r="Y51" s="2"/>
      <c r="Z51" s="260" t="str">
        <f>IF(DB!C60=1,"Disket",IF(DB!E60=1,"Udmeldt",IF(DB!M60=1,"Res","Status")))</f>
        <v>Status</v>
      </c>
      <c r="AA51" s="261"/>
      <c r="AB51" s="2"/>
      <c r="AC51" s="260" t="str">
        <f>IF(DB!C61=1,"Disket",IF(DB!E61=1,"Udmeldt",IF(DB!M61=1,"Res","Status")))</f>
        <v>Status</v>
      </c>
      <c r="AD51" s="261"/>
      <c r="AE51" s="2"/>
      <c r="AF51" s="260" t="str">
        <f>IF(DB!C62=1,"Disket",IF(DB!E62=1,"Udmeldt",IF(DB!M62=1,"Res","Status")))</f>
        <v>Status</v>
      </c>
      <c r="AG51" s="261"/>
      <c r="AH51" s="2"/>
      <c r="AI51" s="260" t="str">
        <f>IF(DB!C63=1,"Disket",IF(DB!E63=1,"Udmeldt",IF(DB!M63=1,"Res","Status")))</f>
        <v>Status</v>
      </c>
      <c r="AJ51" s="261"/>
      <c r="AK51" s="2"/>
      <c r="AL51" s="260" t="str">
        <f>IF(DB!C64=1,"Disket",IF(DB!E64=1,"Udmeldt",IF(DB!M64=1,"Res","Status")))</f>
        <v>Status</v>
      </c>
      <c r="AM51" s="261"/>
      <c r="AN51" s="2"/>
      <c r="AO51" s="260" t="str">
        <f>IF(DB!C65=1,"Disket",IF(DB!E65=1,"Udmeldt",IF(DB!M65=1,"Res","Status")))</f>
        <v>Status</v>
      </c>
      <c r="AP51" s="261"/>
      <c r="AQ51" s="2"/>
      <c r="AR51" s="260" t="str">
        <f>IF(DB!C66=1,"Disket",IF(DB!E66=1,"Udmeldt",IF(DB!M66=1,"Res","Status")))</f>
        <v>Status</v>
      </c>
      <c r="AS51" s="261"/>
      <c r="AT51" s="2"/>
      <c r="AU51" s="260" t="str">
        <f>IF(DB!C67=1,"Disket",IF(DB!E67=1,"Udmeldt",IF(DB!M67=1,"Res","Status")))</f>
        <v>Status</v>
      </c>
      <c r="AV51" s="261"/>
      <c r="AW51" s="2"/>
      <c r="AX51" s="260" t="str">
        <f>IF(DB!C68=1,"Disket",IF(DB!E68=1,"Udmeldt",IF(DB!M68=1,"Res","Status")))</f>
        <v>Status</v>
      </c>
      <c r="AY51" s="261"/>
      <c r="AZ51" s="2"/>
      <c r="BA51" s="260" t="str">
        <f>IF(DB!C69=1,"Disket",IF(DB!E69=1,"Udmeldt",IF(DB!M69=1,"Res","Status")))</f>
        <v>Status</v>
      </c>
      <c r="BB51" s="261"/>
      <c r="BC51" s="2"/>
      <c r="BD51" s="260" t="str">
        <f>IF(DB!C70=1,"Disket",IF(DB!E70=1,"Udmeldt",IF(DB!M70=1,"Res","Status")))</f>
        <v>Status</v>
      </c>
      <c r="BE51" s="261"/>
      <c r="BF51" s="2"/>
      <c r="BG51" s="260" t="str">
        <f>IF(DB!C71=1,"Disket",IF(DB!E71=1,"Udmeldt",IF(DB!M71=1,"Res","Status")))</f>
        <v>Status</v>
      </c>
      <c r="BH51" s="261"/>
    </row>
    <row r="52" spans="1:60" ht="15.75" thickTop="1" thickBot="1">
      <c r="A52" s="2"/>
      <c r="B52" s="258"/>
      <c r="C52" s="259"/>
      <c r="D52" s="2"/>
      <c r="E52" s="258"/>
      <c r="F52" s="259"/>
      <c r="G52" s="2"/>
      <c r="H52" s="258"/>
      <c r="I52" s="259"/>
      <c r="J52" s="2"/>
      <c r="K52" s="258"/>
      <c r="L52" s="259"/>
      <c r="M52" s="2"/>
      <c r="N52" s="258" t="s">
        <v>159</v>
      </c>
      <c r="O52" s="259"/>
      <c r="P52" s="2"/>
      <c r="Q52" s="258"/>
      <c r="R52" s="259"/>
      <c r="S52" s="2"/>
      <c r="T52" s="258"/>
      <c r="U52" s="259"/>
      <c r="V52" s="2"/>
      <c r="W52" s="258"/>
      <c r="X52" s="259"/>
      <c r="Y52" s="2"/>
      <c r="Z52" s="258"/>
      <c r="AA52" s="259"/>
      <c r="AB52" s="2"/>
      <c r="AC52" s="258"/>
      <c r="AD52" s="259"/>
      <c r="AE52" s="2"/>
      <c r="AF52" s="258"/>
      <c r="AG52" s="259"/>
      <c r="AH52" s="2"/>
      <c r="AI52" s="258"/>
      <c r="AJ52" s="259"/>
      <c r="AK52" s="2"/>
      <c r="AL52" s="258"/>
      <c r="AM52" s="259"/>
      <c r="AN52" s="2"/>
      <c r="AO52" s="258"/>
      <c r="AP52" s="259"/>
      <c r="AQ52" s="2"/>
      <c r="AR52" s="258"/>
      <c r="AS52" s="259"/>
      <c r="AT52" s="2"/>
      <c r="AU52" s="258"/>
      <c r="AV52" s="259"/>
      <c r="AW52" s="2"/>
      <c r="AX52" s="258"/>
      <c r="AY52" s="259"/>
      <c r="AZ52" s="2"/>
      <c r="BA52" s="258"/>
      <c r="BB52" s="259"/>
      <c r="BC52" s="2"/>
      <c r="BD52" s="258"/>
      <c r="BE52" s="259"/>
      <c r="BF52" s="2"/>
      <c r="BG52" s="258"/>
      <c r="BH52" s="259"/>
    </row>
    <row r="53" spans="1:60" ht="15.75" thickTop="1" thickBot="1">
      <c r="A53" s="2"/>
      <c r="B53" s="144" t="s">
        <v>32</v>
      </c>
      <c r="C53" s="144" t="s">
        <v>33</v>
      </c>
      <c r="D53" s="2"/>
      <c r="E53" s="144" t="s">
        <v>32</v>
      </c>
      <c r="F53" s="144" t="s">
        <v>33</v>
      </c>
      <c r="G53" s="2"/>
      <c r="H53" s="144" t="s">
        <v>32</v>
      </c>
      <c r="I53" s="144" t="s">
        <v>33</v>
      </c>
      <c r="J53" s="2"/>
      <c r="K53" s="144" t="s">
        <v>32</v>
      </c>
      <c r="L53" s="144" t="s">
        <v>33</v>
      </c>
      <c r="M53" s="2"/>
      <c r="N53" s="144" t="s">
        <v>32</v>
      </c>
      <c r="O53" s="144" t="s">
        <v>33</v>
      </c>
      <c r="P53" s="2"/>
      <c r="Q53" s="144" t="s">
        <v>32</v>
      </c>
      <c r="R53" s="144" t="s">
        <v>33</v>
      </c>
      <c r="S53" s="2"/>
      <c r="T53" s="144" t="s">
        <v>32</v>
      </c>
      <c r="U53" s="144" t="s">
        <v>33</v>
      </c>
      <c r="V53" s="2"/>
      <c r="W53" s="144" t="s">
        <v>32</v>
      </c>
      <c r="X53" s="144" t="s">
        <v>33</v>
      </c>
      <c r="Y53" s="2"/>
      <c r="Z53" s="144" t="s">
        <v>32</v>
      </c>
      <c r="AA53" s="144" t="s">
        <v>33</v>
      </c>
      <c r="AB53" s="2"/>
      <c r="AC53" s="144" t="s">
        <v>32</v>
      </c>
      <c r="AD53" s="144" t="s">
        <v>33</v>
      </c>
      <c r="AE53" s="2"/>
      <c r="AF53" s="144" t="s">
        <v>32</v>
      </c>
      <c r="AG53" s="144" t="s">
        <v>33</v>
      </c>
      <c r="AH53" s="2"/>
      <c r="AI53" s="144" t="s">
        <v>32</v>
      </c>
      <c r="AJ53" s="144" t="s">
        <v>33</v>
      </c>
      <c r="AK53" s="2"/>
      <c r="AL53" s="144" t="s">
        <v>32</v>
      </c>
      <c r="AM53" s="144" t="s">
        <v>33</v>
      </c>
      <c r="AN53" s="2"/>
      <c r="AO53" s="144" t="s">
        <v>32</v>
      </c>
      <c r="AP53" s="144" t="s">
        <v>33</v>
      </c>
      <c r="AQ53" s="2"/>
      <c r="AR53" s="144" t="s">
        <v>32</v>
      </c>
      <c r="AS53" s="144" t="s">
        <v>33</v>
      </c>
      <c r="AT53" s="2"/>
      <c r="AU53" s="144" t="s">
        <v>32</v>
      </c>
      <c r="AV53" s="144" t="s">
        <v>33</v>
      </c>
      <c r="AW53" s="2"/>
      <c r="AX53" s="144" t="s">
        <v>32</v>
      </c>
      <c r="AY53" s="144" t="s">
        <v>33</v>
      </c>
      <c r="AZ53" s="2"/>
      <c r="BA53" s="144" t="s">
        <v>32</v>
      </c>
      <c r="BB53" s="144" t="s">
        <v>33</v>
      </c>
      <c r="BC53" s="2"/>
      <c r="BD53" s="144" t="s">
        <v>32</v>
      </c>
      <c r="BE53" s="144" t="s">
        <v>33</v>
      </c>
      <c r="BF53" s="2"/>
      <c r="BG53" s="144" t="s">
        <v>32</v>
      </c>
      <c r="BH53" s="144" t="s">
        <v>33</v>
      </c>
    </row>
    <row r="54" spans="1:60" s="54" customFormat="1" ht="15.75" thickTop="1" thickBot="1">
      <c r="A54" s="53" t="s">
        <v>34</v>
      </c>
      <c r="B54" s="145">
        <v>1</v>
      </c>
      <c r="C54" s="146">
        <v>1</v>
      </c>
      <c r="D54" s="53" t="s">
        <v>34</v>
      </c>
      <c r="E54" s="145" t="s">
        <v>150</v>
      </c>
      <c r="F54" s="146">
        <v>1</v>
      </c>
      <c r="G54" s="53" t="s">
        <v>34</v>
      </c>
      <c r="H54" s="145" t="s">
        <v>150</v>
      </c>
      <c r="I54" s="146">
        <v>1</v>
      </c>
      <c r="J54" s="53" t="s">
        <v>34</v>
      </c>
      <c r="K54" s="158" t="s">
        <v>150</v>
      </c>
      <c r="L54" s="159">
        <v>1</v>
      </c>
      <c r="M54" s="53" t="s">
        <v>34</v>
      </c>
      <c r="N54" s="11"/>
      <c r="O54" s="12"/>
      <c r="P54" s="53" t="s">
        <v>34</v>
      </c>
      <c r="Q54" s="145" t="s">
        <v>150</v>
      </c>
      <c r="R54" s="146">
        <v>1</v>
      </c>
      <c r="S54" s="53" t="s">
        <v>34</v>
      </c>
      <c r="T54" s="145" t="s">
        <v>150</v>
      </c>
      <c r="U54" s="146">
        <v>1</v>
      </c>
      <c r="V54" s="53" t="s">
        <v>34</v>
      </c>
      <c r="W54" s="145" t="s">
        <v>150</v>
      </c>
      <c r="X54" s="146">
        <v>1</v>
      </c>
      <c r="Y54" s="53" t="s">
        <v>34</v>
      </c>
      <c r="Z54" s="145" t="s">
        <v>150</v>
      </c>
      <c r="AA54" s="146">
        <v>1</v>
      </c>
      <c r="AB54" s="53" t="s">
        <v>34</v>
      </c>
      <c r="AC54" s="11" t="s">
        <v>150</v>
      </c>
      <c r="AD54" s="12">
        <v>1</v>
      </c>
      <c r="AE54" s="53" t="s">
        <v>34</v>
      </c>
      <c r="AF54" s="145" t="s">
        <v>150</v>
      </c>
      <c r="AG54" s="146">
        <v>1</v>
      </c>
      <c r="AH54" s="53" t="s">
        <v>34</v>
      </c>
      <c r="AI54" s="145">
        <v>1</v>
      </c>
      <c r="AJ54" s="146">
        <v>1</v>
      </c>
      <c r="AK54" s="53" t="s">
        <v>34</v>
      </c>
      <c r="AL54" s="145">
        <v>1</v>
      </c>
      <c r="AM54" s="146">
        <v>1</v>
      </c>
      <c r="AN54" s="53" t="s">
        <v>34</v>
      </c>
      <c r="AO54" s="145" t="s">
        <v>150</v>
      </c>
      <c r="AP54" s="146">
        <v>1</v>
      </c>
      <c r="AQ54" s="53" t="s">
        <v>34</v>
      </c>
      <c r="AR54" s="145" t="s">
        <v>150</v>
      </c>
      <c r="AS54" s="146">
        <v>1</v>
      </c>
      <c r="AT54" s="53" t="s">
        <v>34</v>
      </c>
      <c r="AU54" s="145" t="s">
        <v>150</v>
      </c>
      <c r="AV54" s="146">
        <v>1</v>
      </c>
      <c r="AW54" s="53" t="s">
        <v>34</v>
      </c>
      <c r="AX54" s="145" t="s">
        <v>150</v>
      </c>
      <c r="AY54" s="146">
        <v>1</v>
      </c>
      <c r="AZ54" s="53" t="s">
        <v>34</v>
      </c>
      <c r="BA54" s="145" t="s">
        <v>150</v>
      </c>
      <c r="BB54" s="146">
        <v>1</v>
      </c>
      <c r="BC54" s="53" t="s">
        <v>34</v>
      </c>
      <c r="BD54" s="145" t="s">
        <v>150</v>
      </c>
      <c r="BE54" s="146">
        <v>1</v>
      </c>
      <c r="BF54" s="53" t="s">
        <v>34</v>
      </c>
      <c r="BG54" s="145" t="s">
        <v>150</v>
      </c>
      <c r="BH54" s="146">
        <v>1</v>
      </c>
    </row>
    <row r="55" spans="1:60" s="54" customFormat="1" ht="15" thickBot="1">
      <c r="A55" s="53" t="s">
        <v>35</v>
      </c>
      <c r="B55" s="147" t="s">
        <v>155</v>
      </c>
      <c r="C55" s="148">
        <v>2</v>
      </c>
      <c r="D55" s="53" t="s">
        <v>35</v>
      </c>
      <c r="E55" s="147" t="s">
        <v>151</v>
      </c>
      <c r="F55" s="148" t="s">
        <v>153</v>
      </c>
      <c r="G55" s="53" t="s">
        <v>35</v>
      </c>
      <c r="H55" s="147">
        <v>2</v>
      </c>
      <c r="I55" s="148">
        <v>2</v>
      </c>
      <c r="J55" s="53" t="s">
        <v>35</v>
      </c>
      <c r="K55" s="160">
        <v>2</v>
      </c>
      <c r="L55" s="161">
        <v>2</v>
      </c>
      <c r="M55" s="53" t="s">
        <v>35</v>
      </c>
      <c r="N55" s="13"/>
      <c r="O55" s="14"/>
      <c r="P55" s="53" t="s">
        <v>35</v>
      </c>
      <c r="Q55" s="147">
        <v>2</v>
      </c>
      <c r="R55" s="148">
        <v>2</v>
      </c>
      <c r="S55" s="53" t="s">
        <v>35</v>
      </c>
      <c r="T55" s="147" t="s">
        <v>151</v>
      </c>
      <c r="U55" s="148" t="s">
        <v>154</v>
      </c>
      <c r="V55" s="53" t="s">
        <v>35</v>
      </c>
      <c r="W55" s="147" t="s">
        <v>155</v>
      </c>
      <c r="X55" s="148">
        <v>2</v>
      </c>
      <c r="Y55" s="53" t="s">
        <v>35</v>
      </c>
      <c r="Z55" s="147">
        <v>2</v>
      </c>
      <c r="AA55" s="148">
        <v>2</v>
      </c>
      <c r="AB55" s="53" t="s">
        <v>35</v>
      </c>
      <c r="AC55" s="13">
        <v>2</v>
      </c>
      <c r="AD55" s="14" t="s">
        <v>154</v>
      </c>
      <c r="AE55" s="53" t="s">
        <v>35</v>
      </c>
      <c r="AF55" s="147">
        <v>2</v>
      </c>
      <c r="AG55" s="148">
        <v>2</v>
      </c>
      <c r="AH55" s="53" t="s">
        <v>35</v>
      </c>
      <c r="AI55" s="147">
        <v>2</v>
      </c>
      <c r="AJ55" s="148">
        <v>12</v>
      </c>
      <c r="AK55" s="53" t="s">
        <v>35</v>
      </c>
      <c r="AL55" s="147">
        <v>1</v>
      </c>
      <c r="AM55" s="148" t="s">
        <v>152</v>
      </c>
      <c r="AN55" s="53" t="s">
        <v>35</v>
      </c>
      <c r="AO55" s="147">
        <v>2</v>
      </c>
      <c r="AP55" s="148">
        <v>12</v>
      </c>
      <c r="AQ55" s="53" t="s">
        <v>35</v>
      </c>
      <c r="AR55" s="147" t="s">
        <v>155</v>
      </c>
      <c r="AS55" s="148">
        <v>2</v>
      </c>
      <c r="AT55" s="53" t="s">
        <v>35</v>
      </c>
      <c r="AU55" s="147">
        <v>2</v>
      </c>
      <c r="AV55" s="148">
        <v>2</v>
      </c>
      <c r="AW55" s="53" t="s">
        <v>35</v>
      </c>
      <c r="AX55" s="147">
        <v>2</v>
      </c>
      <c r="AY55" s="148" t="s">
        <v>153</v>
      </c>
      <c r="AZ55" s="53" t="s">
        <v>35</v>
      </c>
      <c r="BA55" s="147">
        <v>2</v>
      </c>
      <c r="BB55" s="148" t="s">
        <v>154</v>
      </c>
      <c r="BC55" s="53" t="s">
        <v>35</v>
      </c>
      <c r="BD55" s="147">
        <v>2</v>
      </c>
      <c r="BE55" s="148" t="s">
        <v>154</v>
      </c>
      <c r="BF55" s="53" t="s">
        <v>35</v>
      </c>
      <c r="BG55" s="147">
        <v>1</v>
      </c>
      <c r="BH55" s="148">
        <v>12</v>
      </c>
    </row>
    <row r="56" spans="1:60" s="54" customFormat="1" ht="15" thickBot="1">
      <c r="A56" s="53" t="s">
        <v>36</v>
      </c>
      <c r="B56" s="149" t="s">
        <v>151</v>
      </c>
      <c r="C56" s="150" t="s">
        <v>153</v>
      </c>
      <c r="D56" s="53" t="s">
        <v>36</v>
      </c>
      <c r="E56" s="149">
        <v>1</v>
      </c>
      <c r="F56" s="150">
        <v>12</v>
      </c>
      <c r="G56" s="53" t="s">
        <v>36</v>
      </c>
      <c r="H56" s="149" t="s">
        <v>151</v>
      </c>
      <c r="I56" s="150" t="s">
        <v>152</v>
      </c>
      <c r="J56" s="53" t="s">
        <v>36</v>
      </c>
      <c r="K56" s="160">
        <v>1</v>
      </c>
      <c r="L56" s="161">
        <v>12</v>
      </c>
      <c r="M56" s="53" t="s">
        <v>36</v>
      </c>
      <c r="N56" s="15"/>
      <c r="O56" s="16"/>
      <c r="P56" s="53" t="s">
        <v>36</v>
      </c>
      <c r="Q56" s="149" t="s">
        <v>151</v>
      </c>
      <c r="R56" s="150" t="s">
        <v>153</v>
      </c>
      <c r="S56" s="53" t="s">
        <v>36</v>
      </c>
      <c r="T56" s="149" t="s">
        <v>151</v>
      </c>
      <c r="U56" s="150" t="s">
        <v>152</v>
      </c>
      <c r="V56" s="53" t="s">
        <v>36</v>
      </c>
      <c r="W56" s="149">
        <v>1</v>
      </c>
      <c r="X56" s="150" t="s">
        <v>152</v>
      </c>
      <c r="Y56" s="53" t="s">
        <v>36</v>
      </c>
      <c r="Z56" s="149" t="s">
        <v>151</v>
      </c>
      <c r="AA56" s="150" t="s">
        <v>153</v>
      </c>
      <c r="AB56" s="53" t="s">
        <v>36</v>
      </c>
      <c r="AC56" s="15" t="s">
        <v>151</v>
      </c>
      <c r="AD56" s="16" t="s">
        <v>151</v>
      </c>
      <c r="AE56" s="53" t="s">
        <v>36</v>
      </c>
      <c r="AF56" s="149" t="s">
        <v>156</v>
      </c>
      <c r="AG56" s="150" t="s">
        <v>64</v>
      </c>
      <c r="AH56" s="53" t="s">
        <v>36</v>
      </c>
      <c r="AI56" s="149" t="s">
        <v>151</v>
      </c>
      <c r="AJ56" s="150" t="s">
        <v>153</v>
      </c>
      <c r="AK56" s="53" t="s">
        <v>36</v>
      </c>
      <c r="AL56" s="149" t="s">
        <v>151</v>
      </c>
      <c r="AM56" s="150" t="s">
        <v>153</v>
      </c>
      <c r="AN56" s="53" t="s">
        <v>36</v>
      </c>
      <c r="AO56" s="149" t="s">
        <v>151</v>
      </c>
      <c r="AP56" s="150" t="s">
        <v>153</v>
      </c>
      <c r="AQ56" s="53" t="s">
        <v>36</v>
      </c>
      <c r="AR56" s="149">
        <v>1</v>
      </c>
      <c r="AS56" s="150" t="s">
        <v>152</v>
      </c>
      <c r="AT56" s="53" t="s">
        <v>36</v>
      </c>
      <c r="AU56" s="149" t="s">
        <v>151</v>
      </c>
      <c r="AV56" s="150" t="s">
        <v>153</v>
      </c>
      <c r="AW56" s="53" t="s">
        <v>36</v>
      </c>
      <c r="AX56" s="149">
        <v>1</v>
      </c>
      <c r="AY56" s="150" t="s">
        <v>152</v>
      </c>
      <c r="AZ56" s="53" t="s">
        <v>36</v>
      </c>
      <c r="BA56" s="149" t="s">
        <v>151</v>
      </c>
      <c r="BB56" s="150" t="s">
        <v>153</v>
      </c>
      <c r="BC56" s="53" t="s">
        <v>36</v>
      </c>
      <c r="BD56" s="149">
        <v>1</v>
      </c>
      <c r="BE56" s="150">
        <v>12</v>
      </c>
      <c r="BF56" s="53" t="s">
        <v>36</v>
      </c>
      <c r="BG56" s="149" t="s">
        <v>151</v>
      </c>
      <c r="BH56" s="150" t="s">
        <v>151</v>
      </c>
    </row>
    <row r="57" spans="1:60" s="54" customFormat="1" ht="15" thickBot="1">
      <c r="A57" s="53" t="s">
        <v>37</v>
      </c>
      <c r="B57" s="149">
        <v>1</v>
      </c>
      <c r="C57" s="150">
        <v>1</v>
      </c>
      <c r="D57" s="53" t="s">
        <v>37</v>
      </c>
      <c r="E57" s="149">
        <v>1</v>
      </c>
      <c r="F57" s="150">
        <v>1</v>
      </c>
      <c r="G57" s="53" t="s">
        <v>37</v>
      </c>
      <c r="H57" s="149">
        <v>1</v>
      </c>
      <c r="I57" s="150">
        <v>1</v>
      </c>
      <c r="J57" s="53" t="s">
        <v>37</v>
      </c>
      <c r="K57" s="160">
        <v>1</v>
      </c>
      <c r="L57" s="161">
        <v>1</v>
      </c>
      <c r="M57" s="53" t="s">
        <v>37</v>
      </c>
      <c r="N57" s="17"/>
      <c r="O57" s="18"/>
      <c r="P57" s="53" t="s">
        <v>37</v>
      </c>
      <c r="Q57" s="149">
        <v>1</v>
      </c>
      <c r="R57" s="150">
        <v>1</v>
      </c>
      <c r="S57" s="53" t="s">
        <v>37</v>
      </c>
      <c r="T57" s="149">
        <v>1</v>
      </c>
      <c r="U57" s="150">
        <v>12</v>
      </c>
      <c r="V57" s="53" t="s">
        <v>37</v>
      </c>
      <c r="W57" s="149">
        <v>1</v>
      </c>
      <c r="X57" s="150">
        <v>1</v>
      </c>
      <c r="Y57" s="53" t="s">
        <v>37</v>
      </c>
      <c r="Z57" s="149">
        <v>1</v>
      </c>
      <c r="AA57" s="150">
        <v>1</v>
      </c>
      <c r="AB57" s="53" t="s">
        <v>37</v>
      </c>
      <c r="AC57" s="17">
        <v>1</v>
      </c>
      <c r="AD57" s="18" t="s">
        <v>152</v>
      </c>
      <c r="AE57" s="53" t="s">
        <v>37</v>
      </c>
      <c r="AF57" s="149">
        <v>1</v>
      </c>
      <c r="AG57" s="150" t="s">
        <v>157</v>
      </c>
      <c r="AH57" s="53" t="s">
        <v>37</v>
      </c>
      <c r="AI57" s="149">
        <v>1</v>
      </c>
      <c r="AJ57" s="150">
        <v>12</v>
      </c>
      <c r="AK57" s="53" t="s">
        <v>37</v>
      </c>
      <c r="AL57" s="149">
        <v>1</v>
      </c>
      <c r="AM57" s="150" t="s">
        <v>152</v>
      </c>
      <c r="AN57" s="53" t="s">
        <v>37</v>
      </c>
      <c r="AO57" s="149">
        <v>1</v>
      </c>
      <c r="AP57" s="150">
        <v>1</v>
      </c>
      <c r="AQ57" s="53" t="s">
        <v>37</v>
      </c>
      <c r="AR57" s="149">
        <v>1</v>
      </c>
      <c r="AS57" s="150" t="s">
        <v>152</v>
      </c>
      <c r="AT57" s="53" t="s">
        <v>37</v>
      </c>
      <c r="AU57" s="149">
        <v>2</v>
      </c>
      <c r="AV57" s="150">
        <v>12</v>
      </c>
      <c r="AW57" s="53" t="s">
        <v>37</v>
      </c>
      <c r="AX57" s="149">
        <v>1</v>
      </c>
      <c r="AY57" s="150" t="s">
        <v>152</v>
      </c>
      <c r="AZ57" s="53" t="s">
        <v>37</v>
      </c>
      <c r="BA57" s="149">
        <v>1</v>
      </c>
      <c r="BB57" s="150" t="s">
        <v>152</v>
      </c>
      <c r="BC57" s="53" t="s">
        <v>37</v>
      </c>
      <c r="BD57" s="149">
        <v>1</v>
      </c>
      <c r="BE57" s="150">
        <v>1</v>
      </c>
      <c r="BF57" s="53" t="s">
        <v>37</v>
      </c>
      <c r="BG57" s="149">
        <v>1</v>
      </c>
      <c r="BH57" s="150">
        <v>1</v>
      </c>
    </row>
    <row r="58" spans="1:60" s="54" customFormat="1" ht="15" thickBot="1">
      <c r="A58" s="53" t="s">
        <v>38</v>
      </c>
      <c r="B58" s="147" t="s">
        <v>150</v>
      </c>
      <c r="C58" s="148">
        <v>1</v>
      </c>
      <c r="D58" s="53" t="s">
        <v>38</v>
      </c>
      <c r="E58" s="147">
        <v>1</v>
      </c>
      <c r="F58" s="148">
        <v>1</v>
      </c>
      <c r="G58" s="53" t="s">
        <v>38</v>
      </c>
      <c r="H58" s="147">
        <v>1</v>
      </c>
      <c r="I58" s="148" t="s">
        <v>152</v>
      </c>
      <c r="J58" s="53" t="s">
        <v>38</v>
      </c>
      <c r="K58" s="160">
        <v>1</v>
      </c>
      <c r="L58" s="161">
        <v>1</v>
      </c>
      <c r="M58" s="53" t="s">
        <v>38</v>
      </c>
      <c r="N58" s="13"/>
      <c r="O58" s="14"/>
      <c r="P58" s="53" t="s">
        <v>38</v>
      </c>
      <c r="Q58" s="147">
        <v>1</v>
      </c>
      <c r="R58" s="148" t="s">
        <v>152</v>
      </c>
      <c r="S58" s="53" t="s">
        <v>38</v>
      </c>
      <c r="T58" s="147" t="s">
        <v>150</v>
      </c>
      <c r="U58" s="148">
        <v>1</v>
      </c>
      <c r="V58" s="53" t="s">
        <v>38</v>
      </c>
      <c r="W58" s="147">
        <v>1</v>
      </c>
      <c r="X58" s="148" t="s">
        <v>152</v>
      </c>
      <c r="Y58" s="53" t="s">
        <v>38</v>
      </c>
      <c r="Z58" s="147" t="s">
        <v>150</v>
      </c>
      <c r="AA58" s="148">
        <v>1</v>
      </c>
      <c r="AB58" s="53" t="s">
        <v>38</v>
      </c>
      <c r="AC58" s="13">
        <v>1</v>
      </c>
      <c r="AD58" s="14" t="s">
        <v>152</v>
      </c>
      <c r="AE58" s="53" t="s">
        <v>38</v>
      </c>
      <c r="AF58" s="147" t="s">
        <v>150</v>
      </c>
      <c r="AG58" s="148">
        <v>1</v>
      </c>
      <c r="AH58" s="53" t="s">
        <v>38</v>
      </c>
      <c r="AI58" s="147" t="s">
        <v>150</v>
      </c>
      <c r="AJ58" s="148">
        <v>1</v>
      </c>
      <c r="AK58" s="53" t="s">
        <v>38</v>
      </c>
      <c r="AL58" s="147" t="s">
        <v>150</v>
      </c>
      <c r="AM58" s="148">
        <v>1</v>
      </c>
      <c r="AN58" s="53" t="s">
        <v>38</v>
      </c>
      <c r="AO58" s="147" t="s">
        <v>150</v>
      </c>
      <c r="AP58" s="148">
        <v>1</v>
      </c>
      <c r="AQ58" s="53" t="s">
        <v>38</v>
      </c>
      <c r="AR58" s="147">
        <v>1</v>
      </c>
      <c r="AS58" s="148">
        <v>1</v>
      </c>
      <c r="AT58" s="53" t="s">
        <v>38</v>
      </c>
      <c r="AU58" s="147">
        <v>1</v>
      </c>
      <c r="AV58" s="148">
        <v>1</v>
      </c>
      <c r="AW58" s="53" t="s">
        <v>38</v>
      </c>
      <c r="AX58" s="147" t="s">
        <v>150</v>
      </c>
      <c r="AY58" s="148">
        <v>1</v>
      </c>
      <c r="AZ58" s="53" t="s">
        <v>38</v>
      </c>
      <c r="BA58" s="147">
        <v>1</v>
      </c>
      <c r="BB58" s="148" t="s">
        <v>152</v>
      </c>
      <c r="BC58" s="53" t="s">
        <v>38</v>
      </c>
      <c r="BD58" s="147">
        <v>1</v>
      </c>
      <c r="BE58" s="148" t="s">
        <v>152</v>
      </c>
      <c r="BF58" s="53" t="s">
        <v>38</v>
      </c>
      <c r="BG58" s="147">
        <v>1</v>
      </c>
      <c r="BH58" s="148" t="s">
        <v>152</v>
      </c>
    </row>
    <row r="59" spans="1:60" s="54" customFormat="1" ht="15" thickBot="1">
      <c r="A59" s="53" t="s">
        <v>39</v>
      </c>
      <c r="B59" s="149">
        <v>1</v>
      </c>
      <c r="C59" s="150">
        <v>1</v>
      </c>
      <c r="D59" s="53" t="s">
        <v>39</v>
      </c>
      <c r="E59" s="149" t="s">
        <v>150</v>
      </c>
      <c r="F59" s="150">
        <v>1</v>
      </c>
      <c r="G59" s="53" t="s">
        <v>39</v>
      </c>
      <c r="H59" s="149" t="s">
        <v>150</v>
      </c>
      <c r="I59" s="150">
        <v>1</v>
      </c>
      <c r="J59" s="53" t="s">
        <v>39</v>
      </c>
      <c r="K59" s="160" t="s">
        <v>150</v>
      </c>
      <c r="L59" s="161">
        <v>1</v>
      </c>
      <c r="M59" s="53" t="s">
        <v>39</v>
      </c>
      <c r="N59" s="15"/>
      <c r="O59" s="16"/>
      <c r="P59" s="53" t="s">
        <v>39</v>
      </c>
      <c r="Q59" s="149" t="s">
        <v>150</v>
      </c>
      <c r="R59" s="150">
        <v>1</v>
      </c>
      <c r="S59" s="53" t="s">
        <v>39</v>
      </c>
      <c r="T59" s="149" t="s">
        <v>150</v>
      </c>
      <c r="U59" s="150">
        <v>1</v>
      </c>
      <c r="V59" s="53" t="s">
        <v>39</v>
      </c>
      <c r="W59" s="149" t="s">
        <v>150</v>
      </c>
      <c r="X59" s="150">
        <v>1</v>
      </c>
      <c r="Y59" s="53" t="s">
        <v>39</v>
      </c>
      <c r="Z59" s="149" t="s">
        <v>150</v>
      </c>
      <c r="AA59" s="150">
        <v>1</v>
      </c>
      <c r="AB59" s="53" t="s">
        <v>39</v>
      </c>
      <c r="AC59" s="15">
        <v>1</v>
      </c>
      <c r="AD59" s="16">
        <v>1</v>
      </c>
      <c r="AE59" s="53" t="s">
        <v>39</v>
      </c>
      <c r="AF59" s="149">
        <v>1</v>
      </c>
      <c r="AG59" s="150">
        <v>1</v>
      </c>
      <c r="AH59" s="53" t="s">
        <v>39</v>
      </c>
      <c r="AI59" s="149" t="s">
        <v>150</v>
      </c>
      <c r="AJ59" s="150">
        <v>1</v>
      </c>
      <c r="AK59" s="53" t="s">
        <v>39</v>
      </c>
      <c r="AL59" s="149" t="s">
        <v>150</v>
      </c>
      <c r="AM59" s="150">
        <v>1</v>
      </c>
      <c r="AN59" s="53" t="s">
        <v>39</v>
      </c>
      <c r="AO59" s="149">
        <v>1</v>
      </c>
      <c r="AP59" s="150">
        <v>1</v>
      </c>
      <c r="AQ59" s="53" t="s">
        <v>39</v>
      </c>
      <c r="AR59" s="149">
        <v>1</v>
      </c>
      <c r="AS59" s="150" t="s">
        <v>152</v>
      </c>
      <c r="AT59" s="53" t="s">
        <v>39</v>
      </c>
      <c r="AU59" s="149" t="s">
        <v>150</v>
      </c>
      <c r="AV59" s="150">
        <v>1</v>
      </c>
      <c r="AW59" s="53" t="s">
        <v>39</v>
      </c>
      <c r="AX59" s="149" t="s">
        <v>150</v>
      </c>
      <c r="AY59" s="150">
        <v>1</v>
      </c>
      <c r="AZ59" s="53" t="s">
        <v>39</v>
      </c>
      <c r="BA59" s="149" t="s">
        <v>150</v>
      </c>
      <c r="BB59" s="150">
        <v>1</v>
      </c>
      <c r="BC59" s="53" t="s">
        <v>39</v>
      </c>
      <c r="BD59" s="149" t="s">
        <v>150</v>
      </c>
      <c r="BE59" s="150">
        <v>1</v>
      </c>
      <c r="BF59" s="53" t="s">
        <v>39</v>
      </c>
      <c r="BG59" s="149" t="s">
        <v>150</v>
      </c>
      <c r="BH59" s="150">
        <v>1</v>
      </c>
    </row>
    <row r="60" spans="1:60" s="54" customFormat="1" ht="15" thickBot="1">
      <c r="A60" s="53" t="s">
        <v>40</v>
      </c>
      <c r="B60" s="149">
        <v>2</v>
      </c>
      <c r="C60" s="150" t="s">
        <v>154</v>
      </c>
      <c r="D60" s="53" t="s">
        <v>40</v>
      </c>
      <c r="E60" s="149">
        <v>2</v>
      </c>
      <c r="F60" s="150">
        <v>12</v>
      </c>
      <c r="G60" s="53" t="s">
        <v>40</v>
      </c>
      <c r="H60" s="149">
        <v>2</v>
      </c>
      <c r="I60" s="150" t="s">
        <v>154</v>
      </c>
      <c r="J60" s="53" t="s">
        <v>40</v>
      </c>
      <c r="K60" s="160">
        <v>2</v>
      </c>
      <c r="L60" s="161">
        <v>12</v>
      </c>
      <c r="M60" s="53" t="s">
        <v>40</v>
      </c>
      <c r="N60" s="17"/>
      <c r="O60" s="18"/>
      <c r="P60" s="53" t="s">
        <v>40</v>
      </c>
      <c r="Q60" s="149">
        <v>1</v>
      </c>
      <c r="R60" s="150">
        <v>12</v>
      </c>
      <c r="S60" s="53" t="s">
        <v>40</v>
      </c>
      <c r="T60" s="149">
        <v>1</v>
      </c>
      <c r="U60" s="150" t="s">
        <v>153</v>
      </c>
      <c r="V60" s="53" t="s">
        <v>40</v>
      </c>
      <c r="W60" s="149">
        <v>1</v>
      </c>
      <c r="X60" s="150" t="s">
        <v>152</v>
      </c>
      <c r="Y60" s="53" t="s">
        <v>40</v>
      </c>
      <c r="Z60" s="149">
        <v>2</v>
      </c>
      <c r="AA60" s="150">
        <v>12</v>
      </c>
      <c r="AB60" s="53" t="s">
        <v>40</v>
      </c>
      <c r="AC60" s="17" t="s">
        <v>151</v>
      </c>
      <c r="AD60" s="18" t="s">
        <v>153</v>
      </c>
      <c r="AE60" s="53" t="s">
        <v>40</v>
      </c>
      <c r="AF60" s="149">
        <v>2</v>
      </c>
      <c r="AG60" s="150" t="s">
        <v>158</v>
      </c>
      <c r="AH60" s="53" t="s">
        <v>40</v>
      </c>
      <c r="AI60" s="149">
        <v>2</v>
      </c>
      <c r="AJ60" s="150">
        <v>12</v>
      </c>
      <c r="AK60" s="53" t="s">
        <v>40</v>
      </c>
      <c r="AL60" s="149">
        <v>2</v>
      </c>
      <c r="AM60" s="150">
        <v>12</v>
      </c>
      <c r="AN60" s="53" t="s">
        <v>40</v>
      </c>
      <c r="AO60" s="149">
        <v>2</v>
      </c>
      <c r="AP60" s="150">
        <v>12</v>
      </c>
      <c r="AQ60" s="53" t="s">
        <v>40</v>
      </c>
      <c r="AR60" s="149" t="s">
        <v>151</v>
      </c>
      <c r="AS60" s="150" t="s">
        <v>153</v>
      </c>
      <c r="AT60" s="53" t="s">
        <v>40</v>
      </c>
      <c r="AU60" s="149">
        <v>2</v>
      </c>
      <c r="AV60" s="150" t="s">
        <v>154</v>
      </c>
      <c r="AW60" s="53" t="s">
        <v>40</v>
      </c>
      <c r="AX60" s="149" t="s">
        <v>151</v>
      </c>
      <c r="AY60" s="150" t="s">
        <v>154</v>
      </c>
      <c r="AZ60" s="53" t="s">
        <v>40</v>
      </c>
      <c r="BA60" s="149">
        <v>2</v>
      </c>
      <c r="BB60" s="150">
        <v>12</v>
      </c>
      <c r="BC60" s="53" t="s">
        <v>40</v>
      </c>
      <c r="BD60" s="149" t="s">
        <v>151</v>
      </c>
      <c r="BE60" s="150" t="s">
        <v>153</v>
      </c>
      <c r="BF60" s="53" t="s">
        <v>40</v>
      </c>
      <c r="BG60" s="149">
        <v>2</v>
      </c>
      <c r="BH60" s="150" t="s">
        <v>153</v>
      </c>
    </row>
    <row r="61" spans="1:60" s="54" customFormat="1" ht="15" thickBot="1">
      <c r="A61" s="53" t="s">
        <v>41</v>
      </c>
      <c r="B61" s="147" t="s">
        <v>151</v>
      </c>
      <c r="C61" s="148" t="s">
        <v>154</v>
      </c>
      <c r="D61" s="53" t="s">
        <v>41</v>
      </c>
      <c r="E61" s="147" t="s">
        <v>150</v>
      </c>
      <c r="F61" s="148">
        <v>1</v>
      </c>
      <c r="G61" s="53" t="s">
        <v>41</v>
      </c>
      <c r="H61" s="147">
        <v>1</v>
      </c>
      <c r="I61" s="148">
        <v>1</v>
      </c>
      <c r="J61" s="53" t="s">
        <v>41</v>
      </c>
      <c r="K61" s="160" t="s">
        <v>150</v>
      </c>
      <c r="L61" s="161">
        <v>1</v>
      </c>
      <c r="M61" s="53" t="s">
        <v>41</v>
      </c>
      <c r="N61" s="13"/>
      <c r="O61" s="14"/>
      <c r="P61" s="53" t="s">
        <v>41</v>
      </c>
      <c r="Q61" s="147" t="s">
        <v>150</v>
      </c>
      <c r="R61" s="148">
        <v>1</v>
      </c>
      <c r="S61" s="53" t="s">
        <v>41</v>
      </c>
      <c r="T61" s="147">
        <v>1</v>
      </c>
      <c r="U61" s="148">
        <v>1</v>
      </c>
      <c r="V61" s="53" t="s">
        <v>41</v>
      </c>
      <c r="W61" s="147">
        <v>1</v>
      </c>
      <c r="X61" s="148">
        <v>1</v>
      </c>
      <c r="Y61" s="53" t="s">
        <v>41</v>
      </c>
      <c r="Z61" s="147">
        <v>1</v>
      </c>
      <c r="AA61" s="148">
        <v>1</v>
      </c>
      <c r="AB61" s="53" t="s">
        <v>41</v>
      </c>
      <c r="AC61" s="13">
        <v>1</v>
      </c>
      <c r="AD61" s="14">
        <v>1</v>
      </c>
      <c r="AE61" s="53" t="s">
        <v>41</v>
      </c>
      <c r="AF61" s="147" t="s">
        <v>150</v>
      </c>
      <c r="AG61" s="148">
        <v>1</v>
      </c>
      <c r="AH61" s="53" t="s">
        <v>41</v>
      </c>
      <c r="AI61" s="147" t="s">
        <v>150</v>
      </c>
      <c r="AJ61" s="148">
        <v>1</v>
      </c>
      <c r="AK61" s="53" t="s">
        <v>41</v>
      </c>
      <c r="AL61" s="147">
        <v>1</v>
      </c>
      <c r="AM61" s="148" t="s">
        <v>152</v>
      </c>
      <c r="AN61" s="53" t="s">
        <v>41</v>
      </c>
      <c r="AO61" s="147">
        <v>1</v>
      </c>
      <c r="AP61" s="148">
        <v>1</v>
      </c>
      <c r="AQ61" s="53" t="s">
        <v>41</v>
      </c>
      <c r="AR61" s="147" t="s">
        <v>150</v>
      </c>
      <c r="AS61" s="148">
        <v>1</v>
      </c>
      <c r="AT61" s="53" t="s">
        <v>41</v>
      </c>
      <c r="AU61" s="147">
        <v>1</v>
      </c>
      <c r="AV61" s="148">
        <v>12</v>
      </c>
      <c r="AW61" s="53" t="s">
        <v>41</v>
      </c>
      <c r="AX61" s="147" t="s">
        <v>150</v>
      </c>
      <c r="AY61" s="148">
        <v>1</v>
      </c>
      <c r="AZ61" s="53" t="s">
        <v>41</v>
      </c>
      <c r="BA61" s="147" t="s">
        <v>150</v>
      </c>
      <c r="BB61" s="148">
        <v>1</v>
      </c>
      <c r="BC61" s="53" t="s">
        <v>41</v>
      </c>
      <c r="BD61" s="147" t="s">
        <v>150</v>
      </c>
      <c r="BE61" s="148">
        <v>1</v>
      </c>
      <c r="BF61" s="53" t="s">
        <v>41</v>
      </c>
      <c r="BG61" s="147" t="s">
        <v>150</v>
      </c>
      <c r="BH61" s="148">
        <v>1</v>
      </c>
    </row>
    <row r="62" spans="1:60" s="54" customFormat="1" ht="15" thickBot="1">
      <c r="A62" s="53" t="s">
        <v>42</v>
      </c>
      <c r="B62" s="149">
        <v>1</v>
      </c>
      <c r="C62" s="150">
        <v>12</v>
      </c>
      <c r="D62" s="53" t="s">
        <v>42</v>
      </c>
      <c r="E62" s="149">
        <v>1</v>
      </c>
      <c r="F62" s="150">
        <v>12</v>
      </c>
      <c r="G62" s="53" t="s">
        <v>42</v>
      </c>
      <c r="H62" s="149">
        <v>2</v>
      </c>
      <c r="I62" s="150" t="s">
        <v>154</v>
      </c>
      <c r="J62" s="53" t="s">
        <v>42</v>
      </c>
      <c r="K62" s="160" t="s">
        <v>151</v>
      </c>
      <c r="L62" s="161" t="s">
        <v>153</v>
      </c>
      <c r="M62" s="53" t="s">
        <v>42</v>
      </c>
      <c r="N62" s="15"/>
      <c r="O62" s="16"/>
      <c r="P62" s="53" t="s">
        <v>42</v>
      </c>
      <c r="Q62" s="149">
        <v>2</v>
      </c>
      <c r="R62" s="150">
        <v>12</v>
      </c>
      <c r="S62" s="53" t="s">
        <v>42</v>
      </c>
      <c r="T62" s="149">
        <v>1</v>
      </c>
      <c r="U62" s="150">
        <v>1</v>
      </c>
      <c r="V62" s="53" t="s">
        <v>42</v>
      </c>
      <c r="W62" s="149" t="s">
        <v>151</v>
      </c>
      <c r="X62" s="150" t="s">
        <v>152</v>
      </c>
      <c r="Y62" s="53" t="s">
        <v>42</v>
      </c>
      <c r="Z62" s="149">
        <v>1</v>
      </c>
      <c r="AA62" s="150">
        <v>12</v>
      </c>
      <c r="AB62" s="53" t="s">
        <v>42</v>
      </c>
      <c r="AC62" s="15">
        <v>2</v>
      </c>
      <c r="AD62" s="16" t="s">
        <v>154</v>
      </c>
      <c r="AE62" s="53" t="s">
        <v>42</v>
      </c>
      <c r="AF62" s="149">
        <v>1</v>
      </c>
      <c r="AG62" s="150">
        <v>1</v>
      </c>
      <c r="AH62" s="53" t="s">
        <v>42</v>
      </c>
      <c r="AI62" s="149">
        <v>1</v>
      </c>
      <c r="AJ62" s="150" t="s">
        <v>152</v>
      </c>
      <c r="AK62" s="53" t="s">
        <v>42</v>
      </c>
      <c r="AL62" s="149">
        <v>2</v>
      </c>
      <c r="AM62" s="150">
        <v>12</v>
      </c>
      <c r="AN62" s="53" t="s">
        <v>42</v>
      </c>
      <c r="AO62" s="149">
        <v>1</v>
      </c>
      <c r="AP62" s="150" t="s">
        <v>152</v>
      </c>
      <c r="AQ62" s="53" t="s">
        <v>42</v>
      </c>
      <c r="AR62" s="149" t="s">
        <v>151</v>
      </c>
      <c r="AS62" s="150" t="s">
        <v>152</v>
      </c>
      <c r="AT62" s="53" t="s">
        <v>42</v>
      </c>
      <c r="AU62" s="149">
        <v>2</v>
      </c>
      <c r="AV62" s="150">
        <v>12</v>
      </c>
      <c r="AW62" s="53" t="s">
        <v>42</v>
      </c>
      <c r="AX62" s="149" t="s">
        <v>151</v>
      </c>
      <c r="AY62" s="150" t="s">
        <v>152</v>
      </c>
      <c r="AZ62" s="53" t="s">
        <v>42</v>
      </c>
      <c r="BA62" s="149">
        <v>1</v>
      </c>
      <c r="BB62" s="150">
        <v>1</v>
      </c>
      <c r="BC62" s="53" t="s">
        <v>42</v>
      </c>
      <c r="BD62" s="149">
        <v>2</v>
      </c>
      <c r="BE62" s="150">
        <v>12</v>
      </c>
      <c r="BF62" s="53" t="s">
        <v>42</v>
      </c>
      <c r="BG62" s="149" t="s">
        <v>151</v>
      </c>
      <c r="BH62" s="150" t="s">
        <v>151</v>
      </c>
    </row>
    <row r="63" spans="1:60" s="54" customFormat="1" ht="15" thickBot="1">
      <c r="A63" s="53" t="s">
        <v>43</v>
      </c>
      <c r="B63" s="149" t="s">
        <v>150</v>
      </c>
      <c r="C63" s="150">
        <v>1</v>
      </c>
      <c r="D63" s="53" t="s">
        <v>43</v>
      </c>
      <c r="E63" s="149" t="s">
        <v>150</v>
      </c>
      <c r="F63" s="150">
        <v>1</v>
      </c>
      <c r="G63" s="53" t="s">
        <v>43</v>
      </c>
      <c r="H63" s="149" t="s">
        <v>150</v>
      </c>
      <c r="I63" s="150">
        <v>1</v>
      </c>
      <c r="J63" s="53" t="s">
        <v>43</v>
      </c>
      <c r="K63" s="160" t="s">
        <v>150</v>
      </c>
      <c r="L63" s="161">
        <v>1</v>
      </c>
      <c r="M63" s="53" t="s">
        <v>43</v>
      </c>
      <c r="N63" s="17"/>
      <c r="O63" s="18"/>
      <c r="P63" s="53" t="s">
        <v>43</v>
      </c>
      <c r="Q63" s="149" t="s">
        <v>150</v>
      </c>
      <c r="R63" s="150">
        <v>1</v>
      </c>
      <c r="S63" s="53" t="s">
        <v>43</v>
      </c>
      <c r="T63" s="149" t="s">
        <v>150</v>
      </c>
      <c r="U63" s="150">
        <v>1</v>
      </c>
      <c r="V63" s="53" t="s">
        <v>43</v>
      </c>
      <c r="W63" s="149" t="s">
        <v>150</v>
      </c>
      <c r="X63" s="150">
        <v>1</v>
      </c>
      <c r="Y63" s="53" t="s">
        <v>43</v>
      </c>
      <c r="Z63" s="149" t="s">
        <v>150</v>
      </c>
      <c r="AA63" s="150">
        <v>1</v>
      </c>
      <c r="AB63" s="53" t="s">
        <v>43</v>
      </c>
      <c r="AC63" s="17" t="s">
        <v>150</v>
      </c>
      <c r="AD63" s="18">
        <v>1</v>
      </c>
      <c r="AE63" s="53" t="s">
        <v>43</v>
      </c>
      <c r="AF63" s="149" t="s">
        <v>150</v>
      </c>
      <c r="AG63" s="150">
        <v>1</v>
      </c>
      <c r="AH63" s="53" t="s">
        <v>43</v>
      </c>
      <c r="AI63" s="149" t="s">
        <v>150</v>
      </c>
      <c r="AJ63" s="150">
        <v>1</v>
      </c>
      <c r="AK63" s="53" t="s">
        <v>43</v>
      </c>
      <c r="AL63" s="149" t="s">
        <v>150</v>
      </c>
      <c r="AM63" s="150">
        <v>1</v>
      </c>
      <c r="AN63" s="53" t="s">
        <v>43</v>
      </c>
      <c r="AO63" s="149" t="s">
        <v>150</v>
      </c>
      <c r="AP63" s="150">
        <v>1</v>
      </c>
      <c r="AQ63" s="53" t="s">
        <v>43</v>
      </c>
      <c r="AR63" s="149" t="s">
        <v>150</v>
      </c>
      <c r="AS63" s="150">
        <v>1</v>
      </c>
      <c r="AT63" s="53" t="s">
        <v>43</v>
      </c>
      <c r="AU63" s="149" t="s">
        <v>150</v>
      </c>
      <c r="AV63" s="150">
        <v>1</v>
      </c>
      <c r="AW63" s="53" t="s">
        <v>43</v>
      </c>
      <c r="AX63" s="149">
        <v>1</v>
      </c>
      <c r="AY63" s="150">
        <v>1</v>
      </c>
      <c r="AZ63" s="53" t="s">
        <v>43</v>
      </c>
      <c r="BA63" s="149" t="s">
        <v>150</v>
      </c>
      <c r="BB63" s="150">
        <v>1</v>
      </c>
      <c r="BC63" s="53" t="s">
        <v>43</v>
      </c>
      <c r="BD63" s="149" t="s">
        <v>150</v>
      </c>
      <c r="BE63" s="150">
        <v>1</v>
      </c>
      <c r="BF63" s="53" t="s">
        <v>43</v>
      </c>
      <c r="BG63" s="149" t="s">
        <v>150</v>
      </c>
      <c r="BH63" s="150">
        <v>1</v>
      </c>
    </row>
    <row r="64" spans="1:60" s="54" customFormat="1" ht="15" thickBot="1">
      <c r="A64" s="53" t="s">
        <v>44</v>
      </c>
      <c r="B64" s="147" t="s">
        <v>151</v>
      </c>
      <c r="C64" s="148" t="s">
        <v>154</v>
      </c>
      <c r="D64" s="53" t="s">
        <v>44</v>
      </c>
      <c r="E64" s="147">
        <v>1</v>
      </c>
      <c r="F64" s="148" t="s">
        <v>152</v>
      </c>
      <c r="G64" s="53" t="s">
        <v>44</v>
      </c>
      <c r="H64" s="147" t="s">
        <v>151</v>
      </c>
      <c r="I64" s="148" t="s">
        <v>153</v>
      </c>
      <c r="J64" s="53" t="s">
        <v>44</v>
      </c>
      <c r="K64" s="160">
        <v>1</v>
      </c>
      <c r="L64" s="161">
        <v>12</v>
      </c>
      <c r="M64" s="53" t="s">
        <v>44</v>
      </c>
      <c r="N64" s="13"/>
      <c r="O64" s="14"/>
      <c r="P64" s="53" t="s">
        <v>44</v>
      </c>
      <c r="Q64" s="147">
        <v>1</v>
      </c>
      <c r="R64" s="148" t="s">
        <v>152</v>
      </c>
      <c r="S64" s="53" t="s">
        <v>44</v>
      </c>
      <c r="T64" s="147">
        <v>1</v>
      </c>
      <c r="U64" s="148">
        <v>12</v>
      </c>
      <c r="V64" s="53" t="s">
        <v>44</v>
      </c>
      <c r="W64" s="147" t="s">
        <v>151</v>
      </c>
      <c r="X64" s="148" t="s">
        <v>153</v>
      </c>
      <c r="Y64" s="53" t="s">
        <v>44</v>
      </c>
      <c r="Z64" s="147" t="s">
        <v>151</v>
      </c>
      <c r="AA64" s="148" t="s">
        <v>152</v>
      </c>
      <c r="AB64" s="53" t="s">
        <v>44</v>
      </c>
      <c r="AC64" s="13" t="s">
        <v>150</v>
      </c>
      <c r="AD64" s="14">
        <v>1</v>
      </c>
      <c r="AE64" s="53" t="s">
        <v>44</v>
      </c>
      <c r="AF64" s="147">
        <v>1</v>
      </c>
      <c r="AG64" s="148">
        <v>12</v>
      </c>
      <c r="AH64" s="53" t="s">
        <v>44</v>
      </c>
      <c r="AI64" s="147">
        <v>1</v>
      </c>
      <c r="AJ64" s="148">
        <v>1</v>
      </c>
      <c r="AK64" s="53" t="s">
        <v>44</v>
      </c>
      <c r="AL64" s="147" t="s">
        <v>150</v>
      </c>
      <c r="AM64" s="148">
        <v>1</v>
      </c>
      <c r="AN64" s="53" t="s">
        <v>44</v>
      </c>
      <c r="AO64" s="147" t="s">
        <v>150</v>
      </c>
      <c r="AP64" s="148">
        <v>1</v>
      </c>
      <c r="AQ64" s="53" t="s">
        <v>44</v>
      </c>
      <c r="AR64" s="147" t="s">
        <v>151</v>
      </c>
      <c r="AS64" s="148" t="s">
        <v>152</v>
      </c>
      <c r="AT64" s="53" t="s">
        <v>44</v>
      </c>
      <c r="AU64" s="147">
        <v>1</v>
      </c>
      <c r="AV64" s="148" t="s">
        <v>152</v>
      </c>
      <c r="AW64" s="53" t="s">
        <v>44</v>
      </c>
      <c r="AX64" s="147" t="s">
        <v>151</v>
      </c>
      <c r="AY64" s="148" t="s">
        <v>152</v>
      </c>
      <c r="AZ64" s="53" t="s">
        <v>44</v>
      </c>
      <c r="BA64" s="147">
        <v>1</v>
      </c>
      <c r="BB64" s="148">
        <v>1</v>
      </c>
      <c r="BC64" s="53" t="s">
        <v>44</v>
      </c>
      <c r="BD64" s="147">
        <v>1</v>
      </c>
      <c r="BE64" s="148">
        <v>1</v>
      </c>
      <c r="BF64" s="53" t="s">
        <v>44</v>
      </c>
      <c r="BG64" s="147">
        <v>1</v>
      </c>
      <c r="BH64" s="148" t="s">
        <v>152</v>
      </c>
    </row>
    <row r="65" spans="1:219" s="54" customFormat="1" ht="15" thickBot="1">
      <c r="A65" s="53" t="s">
        <v>45</v>
      </c>
      <c r="B65" s="147">
        <v>1</v>
      </c>
      <c r="C65" s="148">
        <v>12</v>
      </c>
      <c r="D65" s="53" t="s">
        <v>45</v>
      </c>
      <c r="E65" s="147">
        <v>1</v>
      </c>
      <c r="F65" s="148">
        <v>1</v>
      </c>
      <c r="G65" s="53" t="s">
        <v>45</v>
      </c>
      <c r="H65" s="147">
        <v>1</v>
      </c>
      <c r="I65" s="148" t="s">
        <v>152</v>
      </c>
      <c r="J65" s="53" t="s">
        <v>45</v>
      </c>
      <c r="K65" s="160">
        <v>1</v>
      </c>
      <c r="L65" s="161" t="s">
        <v>152</v>
      </c>
      <c r="M65" s="53" t="s">
        <v>45</v>
      </c>
      <c r="N65" s="13"/>
      <c r="O65" s="14"/>
      <c r="P65" s="53" t="s">
        <v>45</v>
      </c>
      <c r="Q65" s="147">
        <v>1</v>
      </c>
      <c r="R65" s="148" t="s">
        <v>152</v>
      </c>
      <c r="S65" s="53" t="s">
        <v>45</v>
      </c>
      <c r="T65" s="147">
        <v>2</v>
      </c>
      <c r="U65" s="148">
        <v>2</v>
      </c>
      <c r="V65" s="53" t="s">
        <v>45</v>
      </c>
      <c r="W65" s="147">
        <v>1</v>
      </c>
      <c r="X65" s="148">
        <v>1</v>
      </c>
      <c r="Y65" s="53" t="s">
        <v>45</v>
      </c>
      <c r="Z65" s="147">
        <v>1</v>
      </c>
      <c r="AA65" s="148" t="s">
        <v>152</v>
      </c>
      <c r="AB65" s="53" t="s">
        <v>45</v>
      </c>
      <c r="AC65" s="13" t="s">
        <v>151</v>
      </c>
      <c r="AD65" s="14" t="s">
        <v>152</v>
      </c>
      <c r="AE65" s="53" t="s">
        <v>45</v>
      </c>
      <c r="AF65" s="147">
        <v>1</v>
      </c>
      <c r="AG65" s="148" t="s">
        <v>157</v>
      </c>
      <c r="AH65" s="53" t="s">
        <v>45</v>
      </c>
      <c r="AI65" s="147">
        <v>1</v>
      </c>
      <c r="AJ65" s="148" t="s">
        <v>152</v>
      </c>
      <c r="AK65" s="53" t="s">
        <v>45</v>
      </c>
      <c r="AL65" s="147">
        <v>1</v>
      </c>
      <c r="AM65" s="148">
        <v>1</v>
      </c>
      <c r="AN65" s="53" t="s">
        <v>45</v>
      </c>
      <c r="AO65" s="147">
        <v>1</v>
      </c>
      <c r="AP65" s="148" t="s">
        <v>152</v>
      </c>
      <c r="AQ65" s="53" t="s">
        <v>45</v>
      </c>
      <c r="AR65" s="147">
        <v>1</v>
      </c>
      <c r="AS65" s="148">
        <v>1</v>
      </c>
      <c r="AT65" s="53" t="s">
        <v>45</v>
      </c>
      <c r="AU65" s="147" t="s">
        <v>150</v>
      </c>
      <c r="AV65" s="148">
        <v>1</v>
      </c>
      <c r="AW65" s="53" t="s">
        <v>45</v>
      </c>
      <c r="AX65" s="147">
        <v>1</v>
      </c>
      <c r="AY65" s="148">
        <v>1</v>
      </c>
      <c r="AZ65" s="53" t="s">
        <v>45</v>
      </c>
      <c r="BA65" s="147">
        <v>1</v>
      </c>
      <c r="BB65" s="148">
        <v>12</v>
      </c>
      <c r="BC65" s="53" t="s">
        <v>45</v>
      </c>
      <c r="BD65" s="147">
        <v>1</v>
      </c>
      <c r="BE65" s="148" t="s">
        <v>152</v>
      </c>
      <c r="BF65" s="53" t="s">
        <v>45</v>
      </c>
      <c r="BG65" s="147">
        <v>1</v>
      </c>
      <c r="BH65" s="148" t="s">
        <v>152</v>
      </c>
    </row>
    <row r="66" spans="1:219" s="54" customFormat="1" ht="15" thickBot="1">
      <c r="A66" s="53" t="s">
        <v>46</v>
      </c>
      <c r="B66" s="151" t="s">
        <v>150</v>
      </c>
      <c r="C66" s="152">
        <v>1</v>
      </c>
      <c r="D66" s="53" t="s">
        <v>46</v>
      </c>
      <c r="E66" s="151" t="s">
        <v>151</v>
      </c>
      <c r="F66" s="152" t="s">
        <v>152</v>
      </c>
      <c r="G66" s="53" t="s">
        <v>46</v>
      </c>
      <c r="H66" s="151" t="s">
        <v>150</v>
      </c>
      <c r="I66" s="152">
        <v>1</v>
      </c>
      <c r="J66" s="53" t="s">
        <v>46</v>
      </c>
      <c r="K66" s="160">
        <v>1</v>
      </c>
      <c r="L66" s="161">
        <v>12</v>
      </c>
      <c r="M66" s="53" t="s">
        <v>46</v>
      </c>
      <c r="N66" s="19"/>
      <c r="O66" s="20"/>
      <c r="P66" s="53" t="s">
        <v>46</v>
      </c>
      <c r="Q66" s="151">
        <v>1</v>
      </c>
      <c r="R66" s="152">
        <v>1</v>
      </c>
      <c r="S66" s="53" t="s">
        <v>46</v>
      </c>
      <c r="T66" s="151">
        <v>1</v>
      </c>
      <c r="U66" s="152" t="s">
        <v>152</v>
      </c>
      <c r="V66" s="53" t="s">
        <v>46</v>
      </c>
      <c r="W66" s="151">
        <v>1</v>
      </c>
      <c r="X66" s="152" t="s">
        <v>152</v>
      </c>
      <c r="Y66" s="53" t="s">
        <v>46</v>
      </c>
      <c r="Z66" s="151">
        <v>1</v>
      </c>
      <c r="AA66" s="152">
        <v>12</v>
      </c>
      <c r="AB66" s="53" t="s">
        <v>46</v>
      </c>
      <c r="AC66" s="19" t="s">
        <v>150</v>
      </c>
      <c r="AD66" s="20">
        <v>1</v>
      </c>
      <c r="AE66" s="53" t="s">
        <v>46</v>
      </c>
      <c r="AF66" s="151">
        <v>1</v>
      </c>
      <c r="AG66" s="152" t="s">
        <v>157</v>
      </c>
      <c r="AH66" s="53" t="s">
        <v>46</v>
      </c>
      <c r="AI66" s="151">
        <v>1</v>
      </c>
      <c r="AJ66" s="152">
        <v>1</v>
      </c>
      <c r="AK66" s="53" t="s">
        <v>46</v>
      </c>
      <c r="AL66" s="151">
        <v>1</v>
      </c>
      <c r="AM66" s="152">
        <v>1</v>
      </c>
      <c r="AN66" s="53" t="s">
        <v>46</v>
      </c>
      <c r="AO66" s="151">
        <v>1</v>
      </c>
      <c r="AP66" s="152" t="s">
        <v>152</v>
      </c>
      <c r="AQ66" s="53" t="s">
        <v>46</v>
      </c>
      <c r="AR66" s="151">
        <v>1</v>
      </c>
      <c r="AS66" s="152">
        <v>1</v>
      </c>
      <c r="AT66" s="53" t="s">
        <v>46</v>
      </c>
      <c r="AU66" s="151">
        <v>1</v>
      </c>
      <c r="AV66" s="152">
        <v>1</v>
      </c>
      <c r="AW66" s="53" t="s">
        <v>46</v>
      </c>
      <c r="AX66" s="151">
        <v>1</v>
      </c>
      <c r="AY66" s="152">
        <v>1</v>
      </c>
      <c r="AZ66" s="53" t="s">
        <v>46</v>
      </c>
      <c r="BA66" s="151">
        <v>1</v>
      </c>
      <c r="BB66" s="152">
        <v>1</v>
      </c>
      <c r="BC66" s="53" t="s">
        <v>46</v>
      </c>
      <c r="BD66" s="151">
        <v>1</v>
      </c>
      <c r="BE66" s="152">
        <v>1</v>
      </c>
      <c r="BF66" s="53" t="s">
        <v>46</v>
      </c>
      <c r="BG66" s="151">
        <v>1</v>
      </c>
      <c r="BH66" s="152" t="s">
        <v>152</v>
      </c>
    </row>
    <row r="67" spans="1:219" s="10" customFormat="1" ht="15.75" thickTop="1" thickBot="1">
      <c r="A67" s="2"/>
      <c r="B67" s="260" t="str">
        <f>D112</f>
        <v>OK</v>
      </c>
      <c r="C67" s="262"/>
      <c r="D67" s="5"/>
      <c r="E67" s="260" t="str">
        <f>L112</f>
        <v>OK</v>
      </c>
      <c r="F67" s="262"/>
      <c r="G67" s="5"/>
      <c r="H67" s="260" t="str">
        <f>T112</f>
        <v>OK</v>
      </c>
      <c r="I67" s="262"/>
      <c r="J67" s="5"/>
      <c r="K67" s="260" t="str">
        <f>AB112</f>
        <v>OK</v>
      </c>
      <c r="L67" s="262"/>
      <c r="M67" s="5"/>
      <c r="N67" s="260" t="str">
        <f>AJ112</f>
        <v>OK</v>
      </c>
      <c r="O67" s="262"/>
      <c r="P67" s="5"/>
      <c r="Q67" s="260" t="str">
        <f>AR112</f>
        <v>OK</v>
      </c>
      <c r="R67" s="262"/>
      <c r="S67" s="5"/>
      <c r="T67" s="260" t="str">
        <f>AZ112</f>
        <v>OK</v>
      </c>
      <c r="U67" s="262"/>
      <c r="V67" s="5"/>
      <c r="W67" s="260" t="str">
        <f>BH112</f>
        <v>OK</v>
      </c>
      <c r="X67" s="262"/>
      <c r="Y67" s="5"/>
      <c r="Z67" s="260" t="str">
        <f>BP112</f>
        <v>OK</v>
      </c>
      <c r="AA67" s="262"/>
      <c r="AB67" s="5"/>
      <c r="AC67" s="260" t="str">
        <f>BX112</f>
        <v>OK</v>
      </c>
      <c r="AD67" s="262"/>
      <c r="AE67" s="5"/>
      <c r="AF67" s="260" t="str">
        <f>CF112</f>
        <v>OK</v>
      </c>
      <c r="AG67" s="262"/>
      <c r="AH67" s="5"/>
      <c r="AI67" s="260" t="str">
        <f>CN112</f>
        <v>OK</v>
      </c>
      <c r="AJ67" s="262"/>
      <c r="AK67" s="5"/>
      <c r="AL67" s="260" t="str">
        <f>CV112</f>
        <v>OK</v>
      </c>
      <c r="AM67" s="262"/>
      <c r="AN67" s="5"/>
      <c r="AO67" s="260" t="str">
        <f>DD112</f>
        <v>OK</v>
      </c>
      <c r="AP67" s="262"/>
      <c r="AQ67" s="5"/>
      <c r="AR67" s="260" t="str">
        <f>DL112</f>
        <v>OK</v>
      </c>
      <c r="AS67" s="262"/>
      <c r="AT67" s="5"/>
      <c r="AU67" s="260" t="str">
        <f>DT112</f>
        <v>OK</v>
      </c>
      <c r="AV67" s="262"/>
      <c r="AW67" s="5"/>
      <c r="AX67" s="260" t="str">
        <f>EB112</f>
        <v>OK</v>
      </c>
      <c r="AY67" s="262"/>
      <c r="AZ67" s="5"/>
      <c r="BA67" s="260" t="str">
        <f>EJ112</f>
        <v>OK</v>
      </c>
      <c r="BB67" s="262"/>
      <c r="BC67" s="5"/>
      <c r="BD67" s="260" t="str">
        <f>ER112</f>
        <v>OK</v>
      </c>
      <c r="BE67" s="262"/>
      <c r="BF67" s="5"/>
      <c r="BG67" s="260" t="str">
        <f>EZ112</f>
        <v>OK</v>
      </c>
      <c r="BH67" s="262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1</v>
      </c>
      <c r="L68" s="4">
        <f t="shared" ref="L68:L80" si="11">IF(AND(E12="1*",F12=1),1,IF(AND(E12="x*",F12="x"),1,IF(AND(E12="2*",F12=2),1,0)))</f>
        <v>1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1</v>
      </c>
      <c r="T68" s="4">
        <f t="shared" ref="T68:T80" si="19">IF(AND(H12="1*",I12=1),1,IF(AND(H12="x*",I12="x"),1,IF(AND(H12="2*",I12=2),1,0)))</f>
        <v>1</v>
      </c>
      <c r="U68" s="4">
        <f t="shared" ref="U68:U80" si="20">IF(H12=I12,1,0)</f>
        <v>0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1</v>
      </c>
      <c r="AJ68" s="4">
        <f t="shared" ref="AJ68:AJ80" si="35">IF(AND(N12="1*",O12=1),1,IF(AND(N12="x*",O12="x"),1,IF(AND(N12="2*",O12=2),1,0)))</f>
        <v>1</v>
      </c>
      <c r="AK68" s="4">
        <f t="shared" ref="AK68:AK80" si="36">IF(N12=O12,1,0)</f>
        <v>0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1</v>
      </c>
      <c r="AR68" s="4">
        <f t="shared" ref="AR68:AR80" si="43">IF(AND(Q12="1*",R12=1),1,IF(AND(Q12="x*",R12="x"),1,IF(AND(Q12="2*",R12=2),1,0)))</f>
        <v>1</v>
      </c>
      <c r="AS68" s="4">
        <f t="shared" ref="AS68:AS80" si="44">IF(Q12=R12,1,0)</f>
        <v>0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1</v>
      </c>
      <c r="AZ68" s="4">
        <f t="shared" ref="AZ68:AZ80" si="51">IF(AND(T12="1*",U12=1),1,IF(AND(T12="x*",U12="x"),1,IF(AND(T12="2*",U12=2),1,0)))</f>
        <v>1</v>
      </c>
      <c r="BA68" s="4">
        <f t="shared" ref="BA68:BA80" si="52">IF(T12=U12,1,0)</f>
        <v>0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1</v>
      </c>
      <c r="BH68" s="4">
        <f t="shared" ref="BH68:BH80" si="59">IF(AND(W12="1*",X12=1),1,IF(AND(W12="x*",X12="x"),1,IF(AND(W12="2*",X12=2),1,0)))</f>
        <v>1</v>
      </c>
      <c r="BI68" s="4">
        <f t="shared" ref="BI68:BI80" si="60">IF(W12=X12,1,0)</f>
        <v>0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1</v>
      </c>
      <c r="BP68" s="4">
        <f t="shared" ref="BP68:BP80" si="67">IF(AND(Z12="1*",AA12=1),1,IF(AND(Z12="x*",AA12="x"),1,IF(AND(Z12="2*",AA12=2),1,0)))</f>
        <v>1</v>
      </c>
      <c r="BQ68" s="4">
        <f t="shared" ref="BQ68:BQ80" si="68">IF(Z12=AA12,1,0)</f>
        <v>0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1</v>
      </c>
      <c r="CF68" s="4">
        <f t="shared" ref="CF68:CF80" si="83">IF(AND(AF12="1*",AG12=1),1,IF(AND(AF12="x*",AG12="x"),1,IF(AND(AF12="2*",AG12=2),1,0)))</f>
        <v>1</v>
      </c>
      <c r="CG68" s="4">
        <f t="shared" ref="CG68:CG80" si="84">IF(AF12=AG12,1,0)</f>
        <v>0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1</v>
      </c>
      <c r="CV68" s="4">
        <f t="shared" ref="CV68:CV80" si="99">IF(AND(AL12="1*",AM12=1),1,IF(AND(AL12="x*",AM12="x"),1,IF(AND(AL12="2*",AM12=2),1,0)))</f>
        <v>1</v>
      </c>
      <c r="CW68" s="4">
        <f t="shared" ref="CW68:CW80" si="100">IF(AL12=AM12,1,0)</f>
        <v>0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0</v>
      </c>
      <c r="DL68" s="4">
        <f t="shared" ref="DL68:DL80" si="115">IF(AND(AR12="1*",AS12=1),1,IF(AND(AR12="x*",AS12="x"),1,IF(AND(AR12="2*",AS12=2),1,0)))</f>
        <v>0</v>
      </c>
      <c r="DM68" s="4">
        <f t="shared" ref="DM68:DM80" si="116">IF(AR12=AS12,1,0)</f>
        <v>1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1</v>
      </c>
      <c r="DT68" s="4">
        <f t="shared" ref="DT68:DT80" si="123">IF(AND(AU12="1*",AV12=1),1,IF(AND(AU12="x*",AV12="x"),1,IF(AND(AU12="2*",AV12=2),1,0)))</f>
        <v>1</v>
      </c>
      <c r="DU68" s="4">
        <f t="shared" ref="DU68:DU80" si="124">IF(AU12=AV12,1,0)</f>
        <v>0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1</v>
      </c>
      <c r="EJ68" s="4">
        <f t="shared" ref="EJ68:EJ80" si="139">IF(AND(BA12="1*",BB12=1),1,IF(AND(BA12="x*",BB12="x"),1,IF(AND(BA12="2*",BB12=2),1,0)))</f>
        <v>1</v>
      </c>
      <c r="EK68" s="4">
        <f t="shared" ref="EK68:EK80" si="140">IF(BA12=BB12,1,0)</f>
        <v>0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1</v>
      </c>
      <c r="EZ68" s="4">
        <f t="shared" ref="EZ68:EZ80" si="155">IF(AND(BG12="1*",BH12=1),1,IF(AND(BG12="x*",BH12="x"),1,IF(AND(BG12="2*",BH12=2),1,0)))</f>
        <v>1</v>
      </c>
      <c r="FA68" s="4">
        <f t="shared" ref="FA68:FA80" si="156">IF(BG12=BH12,1,0)</f>
        <v>0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1</v>
      </c>
      <c r="F69" s="3">
        <f t="shared" si="5"/>
        <v>0</v>
      </c>
      <c r="G69" s="3">
        <f t="shared" si="6"/>
        <v>0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0</v>
      </c>
      <c r="N69" s="3">
        <f t="shared" si="13"/>
        <v>0</v>
      </c>
      <c r="O69" s="3">
        <f t="shared" si="14"/>
        <v>0</v>
      </c>
      <c r="P69" s="3">
        <f t="shared" si="15"/>
        <v>1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1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1</v>
      </c>
      <c r="AE69" s="3">
        <f t="shared" si="30"/>
        <v>1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0</v>
      </c>
      <c r="AL69" s="3">
        <f t="shared" si="37"/>
        <v>1</v>
      </c>
      <c r="AM69" s="3">
        <f t="shared" si="38"/>
        <v>1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1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1</v>
      </c>
      <c r="BB69" s="3">
        <f t="shared" si="53"/>
        <v>0</v>
      </c>
      <c r="BC69" s="3">
        <f t="shared" si="54"/>
        <v>0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1</v>
      </c>
      <c r="BH69" s="4">
        <f t="shared" si="59"/>
        <v>1</v>
      </c>
      <c r="BI69" s="4">
        <f t="shared" si="60"/>
        <v>0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1</v>
      </c>
      <c r="BP69" s="4">
        <f t="shared" si="67"/>
        <v>1</v>
      </c>
      <c r="BQ69" s="4">
        <f t="shared" si="68"/>
        <v>0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1</v>
      </c>
      <c r="CH69" s="3">
        <f t="shared" si="85"/>
        <v>0</v>
      </c>
      <c r="CI69" s="3">
        <f t="shared" si="86"/>
        <v>0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1</v>
      </c>
      <c r="CP69" s="3">
        <f t="shared" si="93"/>
        <v>0</v>
      </c>
      <c r="CQ69" s="3">
        <f t="shared" si="94"/>
        <v>0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1</v>
      </c>
      <c r="CX69" s="3">
        <f t="shared" si="101"/>
        <v>0</v>
      </c>
      <c r="CY69" s="3">
        <f t="shared" si="102"/>
        <v>0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1</v>
      </c>
      <c r="DF69" s="3">
        <f t="shared" si="109"/>
        <v>0</v>
      </c>
      <c r="DG69" s="3">
        <f t="shared" si="110"/>
        <v>0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0</v>
      </c>
      <c r="DN69" s="3">
        <f t="shared" si="117"/>
        <v>1</v>
      </c>
      <c r="DO69" s="3">
        <f t="shared" si="118"/>
        <v>1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0</v>
      </c>
      <c r="DV69" s="3">
        <f t="shared" si="125"/>
        <v>1</v>
      </c>
      <c r="DW69" s="3">
        <f t="shared" si="126"/>
        <v>1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0</v>
      </c>
      <c r="ED69" s="3">
        <f t="shared" si="133"/>
        <v>1</v>
      </c>
      <c r="EE69" s="3">
        <f t="shared" si="134"/>
        <v>1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1</v>
      </c>
      <c r="EL69" s="3">
        <f t="shared" si="141"/>
        <v>0</v>
      </c>
      <c r="EM69" s="3">
        <f t="shared" si="142"/>
        <v>0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0</v>
      </c>
      <c r="ET69" s="3">
        <f t="shared" si="149"/>
        <v>1</v>
      </c>
      <c r="EU69" s="3">
        <f t="shared" si="150"/>
        <v>1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1</v>
      </c>
      <c r="FB69" s="3">
        <f t="shared" si="157"/>
        <v>0</v>
      </c>
      <c r="FC69" s="3">
        <f t="shared" si="158"/>
        <v>0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0</v>
      </c>
      <c r="F70" s="3">
        <f t="shared" si="5"/>
        <v>1</v>
      </c>
      <c r="G70" s="3">
        <f t="shared" si="6"/>
        <v>1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1</v>
      </c>
      <c r="O70" s="3">
        <f t="shared" si="14"/>
        <v>1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0</v>
      </c>
      <c r="V70" s="3">
        <f t="shared" si="21"/>
        <v>1</v>
      </c>
      <c r="W70" s="3">
        <f t="shared" si="22"/>
        <v>1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0</v>
      </c>
      <c r="AD70" s="3">
        <f t="shared" si="29"/>
        <v>1</v>
      </c>
      <c r="AE70" s="3">
        <f t="shared" si="30"/>
        <v>1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0</v>
      </c>
      <c r="AL70" s="3">
        <f t="shared" si="37"/>
        <v>1</v>
      </c>
      <c r="AM70" s="3">
        <f t="shared" si="38"/>
        <v>1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0</v>
      </c>
      <c r="AT70" s="3">
        <f t="shared" si="45"/>
        <v>0</v>
      </c>
      <c r="AU70" s="3">
        <f t="shared" si="46"/>
        <v>0</v>
      </c>
      <c r="AV70" s="3">
        <f t="shared" si="47"/>
        <v>1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0</v>
      </c>
      <c r="BB70" s="3">
        <f t="shared" si="53"/>
        <v>0</v>
      </c>
      <c r="BC70" s="3">
        <f t="shared" si="54"/>
        <v>0</v>
      </c>
      <c r="BD70" s="3">
        <f t="shared" si="55"/>
        <v>1</v>
      </c>
      <c r="BE70" s="3">
        <f t="shared" si="56"/>
        <v>1</v>
      </c>
      <c r="BF70" s="3">
        <f t="shared" si="57"/>
        <v>1</v>
      </c>
      <c r="BG70" s="3">
        <f t="shared" si="58"/>
        <v>0</v>
      </c>
      <c r="BH70" s="4">
        <f t="shared" si="59"/>
        <v>0</v>
      </c>
      <c r="BI70" s="4">
        <f t="shared" si="60"/>
        <v>0</v>
      </c>
      <c r="BJ70" s="3">
        <f t="shared" si="61"/>
        <v>1</v>
      </c>
      <c r="BK70" s="3">
        <f t="shared" si="62"/>
        <v>1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0</v>
      </c>
      <c r="BP70" s="4">
        <f t="shared" si="67"/>
        <v>0</v>
      </c>
      <c r="BQ70" s="4">
        <f t="shared" si="68"/>
        <v>0</v>
      </c>
      <c r="BR70" s="3">
        <f t="shared" si="69"/>
        <v>0</v>
      </c>
      <c r="BS70" s="3">
        <f t="shared" si="70"/>
        <v>0</v>
      </c>
      <c r="BT70" s="3">
        <f t="shared" si="71"/>
        <v>1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1</v>
      </c>
      <c r="CA70" s="3">
        <f t="shared" si="78"/>
        <v>1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0</v>
      </c>
      <c r="CH70" s="3">
        <f t="shared" si="85"/>
        <v>1</v>
      </c>
      <c r="CI70" s="3">
        <f t="shared" si="86"/>
        <v>1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0</v>
      </c>
      <c r="CP70" s="3">
        <f t="shared" si="93"/>
        <v>0</v>
      </c>
      <c r="CQ70" s="3">
        <f t="shared" si="94"/>
        <v>0</v>
      </c>
      <c r="CR70" s="3">
        <f t="shared" si="95"/>
        <v>1</v>
      </c>
      <c r="CS70" s="3">
        <f t="shared" si="96"/>
        <v>1</v>
      </c>
      <c r="CT70" s="3">
        <f t="shared" si="97"/>
        <v>1</v>
      </c>
      <c r="CU70" s="3">
        <f t="shared" si="98"/>
        <v>0</v>
      </c>
      <c r="CV70" s="4">
        <f t="shared" si="99"/>
        <v>0</v>
      </c>
      <c r="CW70" s="4">
        <f t="shared" si="100"/>
        <v>0</v>
      </c>
      <c r="CX70" s="3">
        <f t="shared" si="101"/>
        <v>1</v>
      </c>
      <c r="CY70" s="3">
        <f t="shared" si="102"/>
        <v>1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0</v>
      </c>
      <c r="DF70" s="3">
        <f t="shared" si="109"/>
        <v>0</v>
      </c>
      <c r="DG70" s="3">
        <f t="shared" si="110"/>
        <v>0</v>
      </c>
      <c r="DH70" s="3">
        <f t="shared" si="111"/>
        <v>1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0</v>
      </c>
      <c r="DN70" s="3">
        <f t="shared" si="117"/>
        <v>0</v>
      </c>
      <c r="DO70" s="3">
        <f t="shared" si="118"/>
        <v>0</v>
      </c>
      <c r="DP70" s="3">
        <f t="shared" si="119"/>
        <v>1</v>
      </c>
      <c r="DQ70" s="3">
        <f t="shared" si="120"/>
        <v>1</v>
      </c>
      <c r="DR70" s="3">
        <f t="shared" si="121"/>
        <v>1</v>
      </c>
      <c r="DS70" s="3">
        <f t="shared" si="122"/>
        <v>0</v>
      </c>
      <c r="DT70" s="4">
        <f t="shared" si="123"/>
        <v>0</v>
      </c>
      <c r="DU70" s="4">
        <f t="shared" si="124"/>
        <v>1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0</v>
      </c>
      <c r="EB70" s="4">
        <f t="shared" si="131"/>
        <v>0</v>
      </c>
      <c r="EC70" s="4">
        <f t="shared" si="132"/>
        <v>0</v>
      </c>
      <c r="ED70" s="3">
        <f t="shared" si="133"/>
        <v>1</v>
      </c>
      <c r="EE70" s="3">
        <f t="shared" si="134"/>
        <v>1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0</v>
      </c>
      <c r="EL70" s="3">
        <f t="shared" si="141"/>
        <v>1</v>
      </c>
      <c r="EM70" s="3">
        <f t="shared" si="142"/>
        <v>1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0</v>
      </c>
      <c r="ER70" s="4">
        <f t="shared" si="147"/>
        <v>0</v>
      </c>
      <c r="ES70" s="4">
        <f t="shared" si="148"/>
        <v>0</v>
      </c>
      <c r="ET70" s="3">
        <f t="shared" si="149"/>
        <v>1</v>
      </c>
      <c r="EU70" s="3">
        <f t="shared" si="150"/>
        <v>1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0</v>
      </c>
      <c r="FB70" s="3">
        <f t="shared" si="157"/>
        <v>1</v>
      </c>
      <c r="FC70" s="3">
        <f t="shared" si="158"/>
        <v>1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1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0</v>
      </c>
      <c r="L71" s="4">
        <f t="shared" si="11"/>
        <v>0</v>
      </c>
      <c r="M71" s="4">
        <f t="shared" si="12"/>
        <v>1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1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1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0</v>
      </c>
      <c r="AR71" s="4">
        <f t="shared" si="43"/>
        <v>0</v>
      </c>
      <c r="AS71" s="4">
        <f t="shared" si="44"/>
        <v>1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0</v>
      </c>
      <c r="AZ71" s="4">
        <f t="shared" si="51"/>
        <v>0</v>
      </c>
      <c r="BA71" s="4">
        <f t="shared" si="52"/>
        <v>1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0</v>
      </c>
      <c r="BH71" s="4">
        <f t="shared" si="59"/>
        <v>0</v>
      </c>
      <c r="BI71" s="4">
        <f t="shared" si="60"/>
        <v>1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0</v>
      </c>
      <c r="BP71" s="4">
        <f t="shared" si="67"/>
        <v>0</v>
      </c>
      <c r="BQ71" s="4">
        <f t="shared" si="68"/>
        <v>0</v>
      </c>
      <c r="BR71" s="3">
        <f t="shared" si="69"/>
        <v>1</v>
      </c>
      <c r="BS71" s="3">
        <f t="shared" si="70"/>
        <v>1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0</v>
      </c>
      <c r="BX71" s="4">
        <f t="shared" si="75"/>
        <v>0</v>
      </c>
      <c r="BY71" s="4">
        <f t="shared" si="76"/>
        <v>0</v>
      </c>
      <c r="BZ71" s="3">
        <f t="shared" si="77"/>
        <v>1</v>
      </c>
      <c r="CA71" s="3">
        <f t="shared" si="78"/>
        <v>1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1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0</v>
      </c>
      <c r="CN71" s="4">
        <f t="shared" si="91"/>
        <v>0</v>
      </c>
      <c r="CO71" s="4">
        <f t="shared" si="92"/>
        <v>0</v>
      </c>
      <c r="CP71" s="3">
        <f t="shared" si="93"/>
        <v>1</v>
      </c>
      <c r="CQ71" s="3">
        <f t="shared" si="94"/>
        <v>1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0</v>
      </c>
      <c r="CX71" s="3">
        <f t="shared" si="101"/>
        <v>1</v>
      </c>
      <c r="CY71" s="3">
        <f t="shared" si="102"/>
        <v>1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0</v>
      </c>
      <c r="DF71" s="3">
        <f t="shared" si="109"/>
        <v>1</v>
      </c>
      <c r="DG71" s="3">
        <f t="shared" si="110"/>
        <v>1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0</v>
      </c>
      <c r="DL71" s="4">
        <f t="shared" si="115"/>
        <v>0</v>
      </c>
      <c r="DM71" s="4">
        <f t="shared" si="116"/>
        <v>0</v>
      </c>
      <c r="DN71" s="3">
        <f t="shared" si="117"/>
        <v>1</v>
      </c>
      <c r="DO71" s="3">
        <f t="shared" si="118"/>
        <v>1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1</v>
      </c>
      <c r="DT71" s="4">
        <f t="shared" si="123"/>
        <v>1</v>
      </c>
      <c r="DU71" s="4">
        <f t="shared" si="124"/>
        <v>0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1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0</v>
      </c>
      <c r="EJ71" s="4">
        <f t="shared" si="139"/>
        <v>0</v>
      </c>
      <c r="EK71" s="4">
        <f t="shared" si="140"/>
        <v>1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1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0</v>
      </c>
      <c r="EZ71" s="4">
        <f t="shared" si="155"/>
        <v>0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1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0</v>
      </c>
      <c r="D72" s="4">
        <f t="shared" si="3"/>
        <v>0</v>
      </c>
      <c r="E72" s="4">
        <f t="shared" si="4"/>
        <v>1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0</v>
      </c>
      <c r="L72" s="4">
        <f t="shared" si="11"/>
        <v>0</v>
      </c>
      <c r="M72" s="4">
        <f t="shared" si="12"/>
        <v>1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0</v>
      </c>
      <c r="T72" s="4">
        <f t="shared" si="19"/>
        <v>0</v>
      </c>
      <c r="U72" s="4">
        <f t="shared" si="20"/>
        <v>1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0</v>
      </c>
      <c r="AB72" s="4">
        <f t="shared" si="27"/>
        <v>0</v>
      </c>
      <c r="AC72" s="4">
        <f t="shared" si="28"/>
        <v>1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0</v>
      </c>
      <c r="AJ72" s="4">
        <f t="shared" si="35"/>
        <v>0</v>
      </c>
      <c r="AK72" s="4">
        <f t="shared" si="36"/>
        <v>1</v>
      </c>
      <c r="AL72" s="3">
        <f t="shared" si="37"/>
        <v>0</v>
      </c>
      <c r="AM72" s="3">
        <f t="shared" si="38"/>
        <v>0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0</v>
      </c>
      <c r="AR72" s="4">
        <f t="shared" si="43"/>
        <v>0</v>
      </c>
      <c r="AS72" s="4">
        <f t="shared" si="44"/>
        <v>1</v>
      </c>
      <c r="AT72" s="3">
        <f t="shared" si="45"/>
        <v>0</v>
      </c>
      <c r="AU72" s="3">
        <f t="shared" si="46"/>
        <v>0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0</v>
      </c>
      <c r="AZ72" s="4">
        <f t="shared" si="51"/>
        <v>0</v>
      </c>
      <c r="BA72" s="4">
        <f t="shared" si="52"/>
        <v>1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0</v>
      </c>
      <c r="BH72" s="4">
        <f t="shared" si="59"/>
        <v>0</v>
      </c>
      <c r="BI72" s="4">
        <f t="shared" si="60"/>
        <v>1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1</v>
      </c>
      <c r="BP72" s="4">
        <f t="shared" si="67"/>
        <v>1</v>
      </c>
      <c r="BQ72" s="4">
        <f t="shared" si="68"/>
        <v>0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0</v>
      </c>
      <c r="BX72" s="4">
        <f t="shared" si="75"/>
        <v>0</v>
      </c>
      <c r="BY72" s="4">
        <f t="shared" si="76"/>
        <v>1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0</v>
      </c>
      <c r="CF72" s="4">
        <f t="shared" si="83"/>
        <v>0</v>
      </c>
      <c r="CG72" s="4">
        <f t="shared" si="84"/>
        <v>1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0</v>
      </c>
      <c r="CN72" s="4">
        <f t="shared" si="91"/>
        <v>0</v>
      </c>
      <c r="CO72" s="4">
        <f t="shared" si="92"/>
        <v>1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0</v>
      </c>
      <c r="CV72" s="4">
        <f t="shared" si="99"/>
        <v>0</v>
      </c>
      <c r="CW72" s="4">
        <f t="shared" si="100"/>
        <v>1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0</v>
      </c>
      <c r="DD72" s="4">
        <f t="shared" si="107"/>
        <v>0</v>
      </c>
      <c r="DE72" s="4">
        <f t="shared" si="108"/>
        <v>1</v>
      </c>
      <c r="DF72" s="3">
        <f t="shared" si="109"/>
        <v>0</v>
      </c>
      <c r="DG72" s="3">
        <f t="shared" si="110"/>
        <v>0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1</v>
      </c>
      <c r="DL72" s="4">
        <f t="shared" si="115"/>
        <v>1</v>
      </c>
      <c r="DM72" s="4">
        <f t="shared" si="116"/>
        <v>0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0</v>
      </c>
      <c r="DT72" s="4">
        <f t="shared" si="123"/>
        <v>0</v>
      </c>
      <c r="DU72" s="4">
        <f t="shared" si="124"/>
        <v>1</v>
      </c>
      <c r="DV72" s="3">
        <f t="shared" si="125"/>
        <v>0</v>
      </c>
      <c r="DW72" s="3">
        <f t="shared" si="126"/>
        <v>0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0</v>
      </c>
      <c r="EB72" s="4">
        <f t="shared" si="131"/>
        <v>0</v>
      </c>
      <c r="EC72" s="4">
        <f t="shared" si="132"/>
        <v>1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0</v>
      </c>
      <c r="EJ72" s="4">
        <f t="shared" si="139"/>
        <v>0</v>
      </c>
      <c r="EK72" s="4">
        <f t="shared" si="140"/>
        <v>1</v>
      </c>
      <c r="EL72" s="3">
        <f t="shared" si="141"/>
        <v>0</v>
      </c>
      <c r="EM72" s="3">
        <f t="shared" si="142"/>
        <v>0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0</v>
      </c>
      <c r="ER72" s="4">
        <f t="shared" si="147"/>
        <v>0</v>
      </c>
      <c r="ES72" s="4">
        <f t="shared" si="148"/>
        <v>1</v>
      </c>
      <c r="ET72" s="3">
        <f t="shared" si="149"/>
        <v>0</v>
      </c>
      <c r="EU72" s="3">
        <f t="shared" si="150"/>
        <v>0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0</v>
      </c>
      <c r="EZ72" s="4">
        <f t="shared" si="155"/>
        <v>0</v>
      </c>
      <c r="FA72" s="4">
        <f t="shared" si="156"/>
        <v>1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1</v>
      </c>
      <c r="D73" s="4">
        <f t="shared" si="3"/>
        <v>1</v>
      </c>
      <c r="E73" s="4">
        <f t="shared" si="4"/>
        <v>0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1</v>
      </c>
      <c r="L73" s="4">
        <f t="shared" si="11"/>
        <v>1</v>
      </c>
      <c r="M73" s="4">
        <f t="shared" si="12"/>
        <v>0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1</v>
      </c>
      <c r="T73" s="4">
        <f t="shared" si="19"/>
        <v>1</v>
      </c>
      <c r="U73" s="4">
        <f t="shared" si="20"/>
        <v>0</v>
      </c>
      <c r="V73" s="3">
        <f t="shared" si="21"/>
        <v>0</v>
      </c>
      <c r="W73" s="3">
        <f t="shared" si="22"/>
        <v>0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1</v>
      </c>
      <c r="AB73" s="4">
        <f t="shared" si="27"/>
        <v>1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1</v>
      </c>
      <c r="AJ73" s="4">
        <f t="shared" si="35"/>
        <v>1</v>
      </c>
      <c r="AK73" s="4">
        <f t="shared" si="36"/>
        <v>0</v>
      </c>
      <c r="AL73" s="3">
        <f t="shared" si="37"/>
        <v>0</v>
      </c>
      <c r="AM73" s="3">
        <f t="shared" si="38"/>
        <v>0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1</v>
      </c>
      <c r="AR73" s="4">
        <f t="shared" si="43"/>
        <v>1</v>
      </c>
      <c r="AS73" s="4">
        <f t="shared" si="44"/>
        <v>0</v>
      </c>
      <c r="AT73" s="3">
        <f t="shared" si="45"/>
        <v>0</v>
      </c>
      <c r="AU73" s="3">
        <f t="shared" si="46"/>
        <v>0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1</v>
      </c>
      <c r="AZ73" s="4">
        <f t="shared" si="51"/>
        <v>1</v>
      </c>
      <c r="BA73" s="4">
        <f t="shared" si="52"/>
        <v>0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1</v>
      </c>
      <c r="BH73" s="4">
        <f t="shared" si="59"/>
        <v>1</v>
      </c>
      <c r="BI73" s="4">
        <f t="shared" si="60"/>
        <v>0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1</v>
      </c>
      <c r="BX73" s="4">
        <f t="shared" si="75"/>
        <v>1</v>
      </c>
      <c r="BY73" s="4">
        <f t="shared" si="76"/>
        <v>0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1</v>
      </c>
      <c r="CF73" s="4">
        <f t="shared" si="83"/>
        <v>1</v>
      </c>
      <c r="CG73" s="4">
        <f t="shared" si="84"/>
        <v>0</v>
      </c>
      <c r="CH73" s="3">
        <f t="shared" si="85"/>
        <v>0</v>
      </c>
      <c r="CI73" s="3">
        <f t="shared" si="86"/>
        <v>0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1</v>
      </c>
      <c r="CN73" s="4">
        <f t="shared" si="91"/>
        <v>1</v>
      </c>
      <c r="CO73" s="4">
        <f t="shared" si="92"/>
        <v>0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1</v>
      </c>
      <c r="CV73" s="4">
        <f t="shared" si="99"/>
        <v>1</v>
      </c>
      <c r="CW73" s="4">
        <f t="shared" si="100"/>
        <v>0</v>
      </c>
      <c r="CX73" s="3">
        <f t="shared" si="101"/>
        <v>0</v>
      </c>
      <c r="CY73" s="3">
        <f t="shared" si="102"/>
        <v>0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1</v>
      </c>
      <c r="DD73" s="4">
        <f t="shared" si="107"/>
        <v>1</v>
      </c>
      <c r="DE73" s="4">
        <f t="shared" si="108"/>
        <v>0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1</v>
      </c>
      <c r="DN73" s="3">
        <f t="shared" si="117"/>
        <v>0</v>
      </c>
      <c r="DO73" s="3">
        <f t="shared" si="118"/>
        <v>0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1</v>
      </c>
      <c r="DT73" s="4">
        <f t="shared" si="123"/>
        <v>1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1</v>
      </c>
      <c r="EB73" s="4">
        <f t="shared" si="131"/>
        <v>1</v>
      </c>
      <c r="EC73" s="4">
        <f t="shared" si="132"/>
        <v>0</v>
      </c>
      <c r="ED73" s="3">
        <f t="shared" si="133"/>
        <v>0</v>
      </c>
      <c r="EE73" s="3">
        <f t="shared" si="134"/>
        <v>0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1</v>
      </c>
      <c r="EJ73" s="4">
        <f t="shared" si="139"/>
        <v>1</v>
      </c>
      <c r="EK73" s="4">
        <f t="shared" si="140"/>
        <v>0</v>
      </c>
      <c r="EL73" s="3">
        <f t="shared" si="141"/>
        <v>0</v>
      </c>
      <c r="EM73" s="3">
        <f t="shared" si="142"/>
        <v>0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1</v>
      </c>
      <c r="ER73" s="4">
        <f t="shared" si="147"/>
        <v>1</v>
      </c>
      <c r="ES73" s="4">
        <f t="shared" si="148"/>
        <v>0</v>
      </c>
      <c r="ET73" s="3">
        <f t="shared" si="149"/>
        <v>0</v>
      </c>
      <c r="EU73" s="3">
        <f t="shared" si="150"/>
        <v>0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1</v>
      </c>
      <c r="FB73" s="3">
        <f t="shared" si="157"/>
        <v>0</v>
      </c>
      <c r="FC73" s="3">
        <f t="shared" si="158"/>
        <v>0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0</v>
      </c>
      <c r="F74" s="3">
        <f t="shared" si="5"/>
        <v>1</v>
      </c>
      <c r="G74" s="3">
        <f t="shared" si="6"/>
        <v>1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0</v>
      </c>
      <c r="N74" s="3">
        <f t="shared" si="13"/>
        <v>1</v>
      </c>
      <c r="O74" s="3">
        <f t="shared" si="14"/>
        <v>1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0</v>
      </c>
      <c r="V74" s="3">
        <f t="shared" si="21"/>
        <v>1</v>
      </c>
      <c r="W74" s="3">
        <f t="shared" si="22"/>
        <v>1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0</v>
      </c>
      <c r="AB74" s="4">
        <f t="shared" si="27"/>
        <v>0</v>
      </c>
      <c r="AC74" s="4">
        <f t="shared" si="28"/>
        <v>0</v>
      </c>
      <c r="AD74" s="3">
        <f t="shared" si="29"/>
        <v>1</v>
      </c>
      <c r="AE74" s="3">
        <f t="shared" si="30"/>
        <v>1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0</v>
      </c>
      <c r="AJ74" s="4">
        <f t="shared" si="35"/>
        <v>0</v>
      </c>
      <c r="AK74" s="4">
        <f t="shared" si="36"/>
        <v>0</v>
      </c>
      <c r="AL74" s="3">
        <f t="shared" si="37"/>
        <v>1</v>
      </c>
      <c r="AM74" s="3">
        <f t="shared" si="38"/>
        <v>1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0</v>
      </c>
      <c r="AR74" s="4">
        <f t="shared" si="43"/>
        <v>0</v>
      </c>
      <c r="AS74" s="4">
        <f t="shared" si="44"/>
        <v>0</v>
      </c>
      <c r="AT74" s="3">
        <f t="shared" si="45"/>
        <v>1</v>
      </c>
      <c r="AU74" s="3">
        <f t="shared" si="46"/>
        <v>1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0</v>
      </c>
      <c r="AZ74" s="4">
        <f t="shared" si="51"/>
        <v>0</v>
      </c>
      <c r="BA74" s="4">
        <f t="shared" si="52"/>
        <v>0</v>
      </c>
      <c r="BB74" s="3">
        <f t="shared" si="53"/>
        <v>1</v>
      </c>
      <c r="BC74" s="3">
        <f t="shared" si="54"/>
        <v>1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0</v>
      </c>
      <c r="BJ74" s="3">
        <f t="shared" si="61"/>
        <v>1</v>
      </c>
      <c r="BK74" s="3">
        <f t="shared" si="62"/>
        <v>1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0</v>
      </c>
      <c r="BR74" s="3">
        <f t="shared" si="69"/>
        <v>1</v>
      </c>
      <c r="BS74" s="3">
        <f t="shared" si="70"/>
        <v>1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0</v>
      </c>
      <c r="BZ74" s="3">
        <f t="shared" si="77"/>
        <v>1</v>
      </c>
      <c r="CA74" s="3">
        <f t="shared" si="78"/>
        <v>1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0</v>
      </c>
      <c r="CF74" s="4">
        <f t="shared" si="83"/>
        <v>0</v>
      </c>
      <c r="CG74" s="4">
        <f t="shared" si="84"/>
        <v>0</v>
      </c>
      <c r="CH74" s="3">
        <f t="shared" si="85"/>
        <v>1</v>
      </c>
      <c r="CI74" s="3">
        <f t="shared" si="86"/>
        <v>1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0</v>
      </c>
      <c r="CP74" s="3">
        <f t="shared" si="93"/>
        <v>1</v>
      </c>
      <c r="CQ74" s="3">
        <f t="shared" si="94"/>
        <v>1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0</v>
      </c>
      <c r="CX74" s="3">
        <f t="shared" si="101"/>
        <v>0</v>
      </c>
      <c r="CY74" s="3">
        <f t="shared" si="102"/>
        <v>0</v>
      </c>
      <c r="CZ74" s="3">
        <f t="shared" si="103"/>
        <v>1</v>
      </c>
      <c r="DA74" s="3">
        <f t="shared" si="104"/>
        <v>1</v>
      </c>
      <c r="DB74" s="3">
        <f t="shared" si="105"/>
        <v>1</v>
      </c>
      <c r="DC74" s="3">
        <f t="shared" si="106"/>
        <v>0</v>
      </c>
      <c r="DD74" s="4">
        <f t="shared" si="107"/>
        <v>0</v>
      </c>
      <c r="DE74" s="4">
        <f t="shared" si="108"/>
        <v>0</v>
      </c>
      <c r="DF74" s="3">
        <f t="shared" si="109"/>
        <v>1</v>
      </c>
      <c r="DG74" s="3">
        <f t="shared" si="110"/>
        <v>1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0</v>
      </c>
      <c r="DL74" s="4">
        <f t="shared" si="115"/>
        <v>0</v>
      </c>
      <c r="DM74" s="4">
        <f t="shared" si="116"/>
        <v>0</v>
      </c>
      <c r="DN74" s="3">
        <f t="shared" si="117"/>
        <v>1</v>
      </c>
      <c r="DO74" s="3">
        <f t="shared" si="118"/>
        <v>1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0</v>
      </c>
      <c r="DT74" s="4">
        <f t="shared" si="123"/>
        <v>0</v>
      </c>
      <c r="DU74" s="4">
        <f t="shared" si="124"/>
        <v>0</v>
      </c>
      <c r="DV74" s="3">
        <f t="shared" si="125"/>
        <v>1</v>
      </c>
      <c r="DW74" s="3">
        <f t="shared" si="126"/>
        <v>1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0</v>
      </c>
      <c r="EB74" s="4">
        <f t="shared" si="131"/>
        <v>0</v>
      </c>
      <c r="EC74" s="4">
        <f t="shared" si="132"/>
        <v>0</v>
      </c>
      <c r="ED74" s="3">
        <f t="shared" si="133"/>
        <v>1</v>
      </c>
      <c r="EE74" s="3">
        <f t="shared" si="134"/>
        <v>1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0</v>
      </c>
      <c r="EJ74" s="4">
        <f t="shared" si="139"/>
        <v>0</v>
      </c>
      <c r="EK74" s="4">
        <f t="shared" si="140"/>
        <v>0</v>
      </c>
      <c r="EL74" s="3">
        <f t="shared" si="141"/>
        <v>1</v>
      </c>
      <c r="EM74" s="3">
        <f t="shared" si="142"/>
        <v>1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0</v>
      </c>
      <c r="ET74" s="3">
        <f t="shared" si="149"/>
        <v>1</v>
      </c>
      <c r="EU74" s="3">
        <f t="shared" si="150"/>
        <v>1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0</v>
      </c>
      <c r="FB74" s="3">
        <f t="shared" si="157"/>
        <v>1</v>
      </c>
      <c r="FC74" s="3">
        <f t="shared" si="158"/>
        <v>1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1</v>
      </c>
      <c r="D75" s="4">
        <f t="shared" si="3"/>
        <v>1</v>
      </c>
      <c r="E75" s="4">
        <f t="shared" si="4"/>
        <v>0</v>
      </c>
      <c r="F75" s="3">
        <f t="shared" si="5"/>
        <v>0</v>
      </c>
      <c r="G75" s="3">
        <f t="shared" si="6"/>
        <v>0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1</v>
      </c>
      <c r="L75" s="4">
        <f t="shared" si="11"/>
        <v>1</v>
      </c>
      <c r="M75" s="4">
        <f t="shared" si="12"/>
        <v>0</v>
      </c>
      <c r="N75" s="3">
        <f t="shared" si="13"/>
        <v>0</v>
      </c>
      <c r="O75" s="3">
        <f t="shared" si="14"/>
        <v>0</v>
      </c>
      <c r="P75" s="3">
        <f t="shared" si="15"/>
        <v>0</v>
      </c>
      <c r="Q75" s="3">
        <f t="shared" si="16"/>
        <v>1</v>
      </c>
      <c r="R75" s="3">
        <f t="shared" si="17"/>
        <v>1</v>
      </c>
      <c r="S75" s="3">
        <f t="shared" si="18"/>
        <v>1</v>
      </c>
      <c r="T75" s="4">
        <f t="shared" si="19"/>
        <v>1</v>
      </c>
      <c r="U75" s="4">
        <f t="shared" si="20"/>
        <v>0</v>
      </c>
      <c r="V75" s="3">
        <f t="shared" si="21"/>
        <v>0</v>
      </c>
      <c r="W75" s="3">
        <f t="shared" si="22"/>
        <v>0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1</v>
      </c>
      <c r="AB75" s="4">
        <f t="shared" si="27"/>
        <v>1</v>
      </c>
      <c r="AC75" s="4">
        <f t="shared" si="28"/>
        <v>0</v>
      </c>
      <c r="AD75" s="3">
        <f t="shared" si="29"/>
        <v>0</v>
      </c>
      <c r="AE75" s="3">
        <f t="shared" si="30"/>
        <v>0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1</v>
      </c>
      <c r="AR75" s="4">
        <f t="shared" si="43"/>
        <v>1</v>
      </c>
      <c r="AS75" s="4">
        <f t="shared" si="44"/>
        <v>0</v>
      </c>
      <c r="AT75" s="3">
        <f t="shared" si="45"/>
        <v>0</v>
      </c>
      <c r="AU75" s="3">
        <f t="shared" si="46"/>
        <v>0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1</v>
      </c>
      <c r="AZ75" s="4">
        <f t="shared" si="51"/>
        <v>1</v>
      </c>
      <c r="BA75" s="4">
        <f t="shared" si="52"/>
        <v>0</v>
      </c>
      <c r="BB75" s="3">
        <f t="shared" si="53"/>
        <v>0</v>
      </c>
      <c r="BC75" s="3">
        <f t="shared" si="54"/>
        <v>0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1</v>
      </c>
      <c r="BJ75" s="3">
        <f t="shared" si="61"/>
        <v>0</v>
      </c>
      <c r="BK75" s="3">
        <f t="shared" si="62"/>
        <v>0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1</v>
      </c>
      <c r="BR75" s="3">
        <f t="shared" si="69"/>
        <v>0</v>
      </c>
      <c r="BS75" s="3">
        <f t="shared" si="70"/>
        <v>0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1</v>
      </c>
      <c r="BX75" s="4">
        <f t="shared" si="75"/>
        <v>1</v>
      </c>
      <c r="BY75" s="4">
        <f t="shared" si="76"/>
        <v>0</v>
      </c>
      <c r="BZ75" s="3">
        <f t="shared" si="77"/>
        <v>0</v>
      </c>
      <c r="CA75" s="3">
        <f t="shared" si="78"/>
        <v>0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1</v>
      </c>
      <c r="CF75" s="4">
        <f t="shared" si="83"/>
        <v>1</v>
      </c>
      <c r="CG75" s="4">
        <f t="shared" si="84"/>
        <v>0</v>
      </c>
      <c r="CH75" s="3">
        <f t="shared" si="85"/>
        <v>0</v>
      </c>
      <c r="CI75" s="3">
        <f t="shared" si="86"/>
        <v>0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1</v>
      </c>
      <c r="CP75" s="3">
        <f t="shared" si="93"/>
        <v>0</v>
      </c>
      <c r="CQ75" s="3">
        <f t="shared" si="94"/>
        <v>0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1</v>
      </c>
      <c r="CV75" s="4">
        <f t="shared" si="99"/>
        <v>1</v>
      </c>
      <c r="CW75" s="4">
        <f t="shared" si="100"/>
        <v>0</v>
      </c>
      <c r="CX75" s="3">
        <f t="shared" si="101"/>
        <v>0</v>
      </c>
      <c r="CY75" s="3">
        <f t="shared" si="102"/>
        <v>0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1</v>
      </c>
      <c r="DD75" s="4">
        <f t="shared" si="107"/>
        <v>1</v>
      </c>
      <c r="DE75" s="4">
        <f t="shared" si="108"/>
        <v>0</v>
      </c>
      <c r="DF75" s="3">
        <f t="shared" si="109"/>
        <v>0</v>
      </c>
      <c r="DG75" s="3">
        <f t="shared" si="110"/>
        <v>0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1</v>
      </c>
      <c r="DL75" s="4">
        <f t="shared" si="115"/>
        <v>1</v>
      </c>
      <c r="DM75" s="4">
        <f t="shared" si="116"/>
        <v>0</v>
      </c>
      <c r="DN75" s="3">
        <f t="shared" si="117"/>
        <v>0</v>
      </c>
      <c r="DO75" s="3">
        <f t="shared" si="118"/>
        <v>0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1</v>
      </c>
      <c r="DV75" s="3">
        <f t="shared" si="125"/>
        <v>0</v>
      </c>
      <c r="DW75" s="3">
        <f t="shared" si="126"/>
        <v>0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1</v>
      </c>
      <c r="EB75" s="4">
        <f t="shared" si="131"/>
        <v>1</v>
      </c>
      <c r="EC75" s="4">
        <f t="shared" si="132"/>
        <v>0</v>
      </c>
      <c r="ED75" s="3">
        <f t="shared" si="133"/>
        <v>0</v>
      </c>
      <c r="EE75" s="3">
        <f t="shared" si="134"/>
        <v>0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1</v>
      </c>
      <c r="EJ75" s="4">
        <f t="shared" si="139"/>
        <v>1</v>
      </c>
      <c r="EK75" s="4">
        <f t="shared" si="140"/>
        <v>0</v>
      </c>
      <c r="EL75" s="3">
        <f t="shared" si="141"/>
        <v>0</v>
      </c>
      <c r="EM75" s="3">
        <f t="shared" si="142"/>
        <v>0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1</v>
      </c>
      <c r="ER75" s="4">
        <f t="shared" si="147"/>
        <v>1</v>
      </c>
      <c r="ES75" s="4">
        <f t="shared" si="148"/>
        <v>0</v>
      </c>
      <c r="ET75" s="3">
        <f t="shared" si="149"/>
        <v>0</v>
      </c>
      <c r="EU75" s="3">
        <f t="shared" si="150"/>
        <v>0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1</v>
      </c>
      <c r="EZ75" s="4">
        <f t="shared" si="155"/>
        <v>1</v>
      </c>
      <c r="FA75" s="4">
        <f t="shared" si="156"/>
        <v>0</v>
      </c>
      <c r="FB75" s="3">
        <f t="shared" si="157"/>
        <v>0</v>
      </c>
      <c r="FC75" s="3">
        <f t="shared" si="158"/>
        <v>0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0</v>
      </c>
      <c r="F76" s="3">
        <f t="shared" si="5"/>
        <v>0</v>
      </c>
      <c r="G76" s="3">
        <f t="shared" si="6"/>
        <v>0</v>
      </c>
      <c r="H76" s="3">
        <f t="shared" si="7"/>
        <v>1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0</v>
      </c>
      <c r="V76" s="3">
        <f t="shared" si="21"/>
        <v>0</v>
      </c>
      <c r="W76" s="3">
        <f t="shared" si="22"/>
        <v>0</v>
      </c>
      <c r="X76" s="3">
        <f t="shared" si="23"/>
        <v>1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0</v>
      </c>
      <c r="AD76" s="3">
        <f t="shared" si="29"/>
        <v>1</v>
      </c>
      <c r="AE76" s="3">
        <f t="shared" si="30"/>
        <v>1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0</v>
      </c>
      <c r="AL76" s="3">
        <f t="shared" si="37"/>
        <v>0</v>
      </c>
      <c r="AM76" s="3">
        <f t="shared" si="38"/>
        <v>0</v>
      </c>
      <c r="AN76" s="3">
        <f t="shared" si="39"/>
        <v>1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1</v>
      </c>
      <c r="AU76" s="3">
        <f t="shared" si="46"/>
        <v>1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0</v>
      </c>
      <c r="BJ76" s="3">
        <f t="shared" si="61"/>
        <v>1</v>
      </c>
      <c r="BK76" s="3">
        <f t="shared" si="62"/>
        <v>1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0</v>
      </c>
      <c r="BP76" s="4">
        <f t="shared" si="67"/>
        <v>0</v>
      </c>
      <c r="BQ76" s="4">
        <f t="shared" si="68"/>
        <v>0</v>
      </c>
      <c r="BR76" s="3">
        <f t="shared" si="69"/>
        <v>1</v>
      </c>
      <c r="BS76" s="3">
        <f t="shared" si="70"/>
        <v>1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0</v>
      </c>
      <c r="CA76" s="3">
        <f t="shared" si="78"/>
        <v>0</v>
      </c>
      <c r="CB76" s="3">
        <f t="shared" si="79"/>
        <v>1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0</v>
      </c>
      <c r="CH76" s="3">
        <f t="shared" si="85"/>
        <v>1</v>
      </c>
      <c r="CI76" s="3">
        <f t="shared" si="86"/>
        <v>1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0</v>
      </c>
      <c r="CP76" s="3">
        <f t="shared" si="93"/>
        <v>1</v>
      </c>
      <c r="CQ76" s="3">
        <f t="shared" si="94"/>
        <v>1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0</v>
      </c>
      <c r="CX76" s="3">
        <f t="shared" si="101"/>
        <v>1</v>
      </c>
      <c r="CY76" s="3">
        <f t="shared" si="102"/>
        <v>1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0</v>
      </c>
      <c r="DF76" s="3">
        <f t="shared" si="109"/>
        <v>1</v>
      </c>
      <c r="DG76" s="3">
        <f t="shared" si="110"/>
        <v>1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1</v>
      </c>
      <c r="DO76" s="3">
        <f t="shared" si="118"/>
        <v>1</v>
      </c>
      <c r="DP76" s="3">
        <f t="shared" si="119"/>
        <v>0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1</v>
      </c>
      <c r="DW76" s="3">
        <f t="shared" si="126"/>
        <v>1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0</v>
      </c>
      <c r="ED76" s="3">
        <f t="shared" si="133"/>
        <v>0</v>
      </c>
      <c r="EE76" s="3">
        <f t="shared" si="134"/>
        <v>0</v>
      </c>
      <c r="EF76" s="3">
        <f t="shared" si="135"/>
        <v>1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0</v>
      </c>
      <c r="EL76" s="3">
        <f t="shared" si="141"/>
        <v>0</v>
      </c>
      <c r="EM76" s="3">
        <f t="shared" si="142"/>
        <v>0</v>
      </c>
      <c r="EN76" s="3">
        <f t="shared" si="143"/>
        <v>1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0</v>
      </c>
      <c r="ET76" s="3">
        <f t="shared" si="149"/>
        <v>0</v>
      </c>
      <c r="EU76" s="3">
        <f t="shared" si="150"/>
        <v>0</v>
      </c>
      <c r="EV76" s="3">
        <f t="shared" si="151"/>
        <v>1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1</v>
      </c>
      <c r="D77" s="4">
        <f t="shared" si="3"/>
        <v>1</v>
      </c>
      <c r="E77" s="4">
        <f t="shared" si="4"/>
        <v>0</v>
      </c>
      <c r="F77" s="3">
        <f t="shared" si="5"/>
        <v>0</v>
      </c>
      <c r="G77" s="3">
        <f t="shared" si="6"/>
        <v>0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1</v>
      </c>
      <c r="L77" s="4">
        <f t="shared" si="11"/>
        <v>1</v>
      </c>
      <c r="M77" s="4">
        <f t="shared" si="12"/>
        <v>0</v>
      </c>
      <c r="N77" s="3">
        <f t="shared" si="13"/>
        <v>0</v>
      </c>
      <c r="O77" s="3">
        <f t="shared" si="14"/>
        <v>0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1</v>
      </c>
      <c r="T77" s="4">
        <f t="shared" si="19"/>
        <v>1</v>
      </c>
      <c r="U77" s="4">
        <f t="shared" si="20"/>
        <v>0</v>
      </c>
      <c r="V77" s="3">
        <f t="shared" si="21"/>
        <v>0</v>
      </c>
      <c r="W77" s="3">
        <f t="shared" si="22"/>
        <v>0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1</v>
      </c>
      <c r="AB77" s="4">
        <f t="shared" si="27"/>
        <v>1</v>
      </c>
      <c r="AC77" s="4">
        <f t="shared" si="28"/>
        <v>0</v>
      </c>
      <c r="AD77" s="3">
        <f t="shared" si="29"/>
        <v>0</v>
      </c>
      <c r="AE77" s="3">
        <f t="shared" si="30"/>
        <v>0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1</v>
      </c>
      <c r="AJ77" s="4">
        <f t="shared" si="35"/>
        <v>1</v>
      </c>
      <c r="AK77" s="4">
        <f t="shared" si="36"/>
        <v>0</v>
      </c>
      <c r="AL77" s="3">
        <f t="shared" si="37"/>
        <v>0</v>
      </c>
      <c r="AM77" s="3">
        <f t="shared" si="38"/>
        <v>0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1</v>
      </c>
      <c r="AR77" s="4">
        <f t="shared" si="43"/>
        <v>1</v>
      </c>
      <c r="AS77" s="4">
        <f t="shared" si="44"/>
        <v>0</v>
      </c>
      <c r="AT77" s="3">
        <f t="shared" si="45"/>
        <v>0</v>
      </c>
      <c r="AU77" s="3">
        <f t="shared" si="46"/>
        <v>0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1</v>
      </c>
      <c r="AZ77" s="4">
        <f t="shared" si="51"/>
        <v>1</v>
      </c>
      <c r="BA77" s="4">
        <f t="shared" si="52"/>
        <v>0</v>
      </c>
      <c r="BB77" s="3">
        <f t="shared" si="53"/>
        <v>0</v>
      </c>
      <c r="BC77" s="3">
        <f t="shared" si="54"/>
        <v>0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1</v>
      </c>
      <c r="BH77" s="4">
        <f t="shared" si="59"/>
        <v>1</v>
      </c>
      <c r="BI77" s="4">
        <f t="shared" si="60"/>
        <v>0</v>
      </c>
      <c r="BJ77" s="3">
        <f t="shared" si="61"/>
        <v>0</v>
      </c>
      <c r="BK77" s="3">
        <f t="shared" si="62"/>
        <v>0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1</v>
      </c>
      <c r="BP77" s="4">
        <f t="shared" si="67"/>
        <v>1</v>
      </c>
      <c r="BQ77" s="4">
        <f t="shared" si="68"/>
        <v>0</v>
      </c>
      <c r="BR77" s="3">
        <f t="shared" si="69"/>
        <v>0</v>
      </c>
      <c r="BS77" s="3">
        <f t="shared" si="70"/>
        <v>0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1</v>
      </c>
      <c r="BX77" s="4">
        <f t="shared" si="75"/>
        <v>1</v>
      </c>
      <c r="BY77" s="4">
        <f t="shared" si="76"/>
        <v>0</v>
      </c>
      <c r="BZ77" s="3">
        <f t="shared" si="77"/>
        <v>0</v>
      </c>
      <c r="CA77" s="3">
        <f t="shared" si="78"/>
        <v>0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1</v>
      </c>
      <c r="CF77" s="4">
        <f t="shared" si="83"/>
        <v>1</v>
      </c>
      <c r="CG77" s="4">
        <f t="shared" si="84"/>
        <v>0</v>
      </c>
      <c r="CH77" s="3">
        <f t="shared" si="85"/>
        <v>0</v>
      </c>
      <c r="CI77" s="3">
        <f t="shared" si="86"/>
        <v>0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1</v>
      </c>
      <c r="CN77" s="4">
        <f t="shared" si="91"/>
        <v>1</v>
      </c>
      <c r="CO77" s="4">
        <f t="shared" si="92"/>
        <v>0</v>
      </c>
      <c r="CP77" s="3">
        <f t="shared" si="93"/>
        <v>0</v>
      </c>
      <c r="CQ77" s="3">
        <f t="shared" si="94"/>
        <v>0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1</v>
      </c>
      <c r="CV77" s="4">
        <f t="shared" si="99"/>
        <v>1</v>
      </c>
      <c r="CW77" s="4">
        <f t="shared" si="100"/>
        <v>0</v>
      </c>
      <c r="CX77" s="3">
        <f t="shared" si="101"/>
        <v>0</v>
      </c>
      <c r="CY77" s="3">
        <f t="shared" si="102"/>
        <v>0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1</v>
      </c>
      <c r="DD77" s="4">
        <f t="shared" si="107"/>
        <v>1</v>
      </c>
      <c r="DE77" s="4">
        <f t="shared" si="108"/>
        <v>0</v>
      </c>
      <c r="DF77" s="3">
        <f t="shared" si="109"/>
        <v>0</v>
      </c>
      <c r="DG77" s="3">
        <f t="shared" si="110"/>
        <v>0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1</v>
      </c>
      <c r="DL77" s="4">
        <f t="shared" si="115"/>
        <v>1</v>
      </c>
      <c r="DM77" s="4">
        <f t="shared" si="116"/>
        <v>0</v>
      </c>
      <c r="DN77" s="3">
        <f t="shared" si="117"/>
        <v>0</v>
      </c>
      <c r="DO77" s="3">
        <f t="shared" si="118"/>
        <v>0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1</v>
      </c>
      <c r="DT77" s="4">
        <f t="shared" si="123"/>
        <v>1</v>
      </c>
      <c r="DU77" s="4">
        <f t="shared" si="124"/>
        <v>0</v>
      </c>
      <c r="DV77" s="3">
        <f t="shared" si="125"/>
        <v>0</v>
      </c>
      <c r="DW77" s="3">
        <f t="shared" si="126"/>
        <v>0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1</v>
      </c>
      <c r="EB77" s="4">
        <f t="shared" si="131"/>
        <v>1</v>
      </c>
      <c r="EC77" s="4">
        <f t="shared" si="132"/>
        <v>0</v>
      </c>
      <c r="ED77" s="3">
        <f t="shared" si="133"/>
        <v>0</v>
      </c>
      <c r="EE77" s="3">
        <f t="shared" si="134"/>
        <v>0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1</v>
      </c>
      <c r="EJ77" s="4">
        <f t="shared" si="139"/>
        <v>1</v>
      </c>
      <c r="EK77" s="4">
        <f t="shared" si="140"/>
        <v>0</v>
      </c>
      <c r="EL77" s="3">
        <f t="shared" si="141"/>
        <v>0</v>
      </c>
      <c r="EM77" s="3">
        <f t="shared" si="142"/>
        <v>0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1</v>
      </c>
      <c r="ER77" s="4">
        <f t="shared" si="147"/>
        <v>1</v>
      </c>
      <c r="ES77" s="4">
        <f t="shared" si="148"/>
        <v>0</v>
      </c>
      <c r="ET77" s="3">
        <f t="shared" si="149"/>
        <v>0</v>
      </c>
      <c r="EU77" s="3">
        <f t="shared" si="150"/>
        <v>0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1</v>
      </c>
      <c r="EZ77" s="4">
        <f t="shared" si="155"/>
        <v>1</v>
      </c>
      <c r="FA77" s="4">
        <f t="shared" si="156"/>
        <v>0</v>
      </c>
      <c r="FB77" s="3">
        <f t="shared" si="157"/>
        <v>0</v>
      </c>
      <c r="FC77" s="3">
        <f t="shared" si="158"/>
        <v>0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0</v>
      </c>
      <c r="F78" s="3">
        <f t="shared" si="5"/>
        <v>1</v>
      </c>
      <c r="G78" s="3">
        <f t="shared" si="6"/>
        <v>1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0</v>
      </c>
      <c r="N78" s="3">
        <f t="shared" si="13"/>
        <v>1</v>
      </c>
      <c r="O78" s="3">
        <f t="shared" si="14"/>
        <v>1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1</v>
      </c>
      <c r="W78" s="3">
        <f t="shared" si="22"/>
        <v>1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0</v>
      </c>
      <c r="AD78" s="3">
        <f t="shared" si="29"/>
        <v>0</v>
      </c>
      <c r="AE78" s="3">
        <f t="shared" si="30"/>
        <v>0</v>
      </c>
      <c r="AF78" s="3">
        <f t="shared" si="31"/>
        <v>1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1</v>
      </c>
      <c r="AL78" s="3">
        <f t="shared" si="37"/>
        <v>0</v>
      </c>
      <c r="AM78" s="3">
        <f t="shared" si="38"/>
        <v>0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0</v>
      </c>
      <c r="AT78" s="3">
        <f t="shared" si="45"/>
        <v>1</v>
      </c>
      <c r="AU78" s="3">
        <f t="shared" si="46"/>
        <v>1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1</v>
      </c>
      <c r="BC78" s="3">
        <f t="shared" si="54"/>
        <v>1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0</v>
      </c>
      <c r="BK78" s="3">
        <f t="shared" si="62"/>
        <v>0</v>
      </c>
      <c r="BL78" s="3">
        <f t="shared" si="63"/>
        <v>1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0</v>
      </c>
      <c r="BR78" s="3">
        <f t="shared" si="69"/>
        <v>1</v>
      </c>
      <c r="BS78" s="3">
        <f t="shared" si="70"/>
        <v>1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1</v>
      </c>
      <c r="BZ78" s="3">
        <f t="shared" si="77"/>
        <v>0</v>
      </c>
      <c r="CA78" s="3">
        <f t="shared" si="78"/>
        <v>0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0</v>
      </c>
      <c r="CI78" s="3">
        <f t="shared" si="86"/>
        <v>0</v>
      </c>
      <c r="CJ78" s="3">
        <f t="shared" si="87"/>
        <v>1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0</v>
      </c>
      <c r="CP78" s="3">
        <f t="shared" si="93"/>
        <v>1</v>
      </c>
      <c r="CQ78" s="3">
        <f t="shared" si="94"/>
        <v>1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0</v>
      </c>
      <c r="CX78" s="3">
        <f t="shared" si="101"/>
        <v>1</v>
      </c>
      <c r="CY78" s="3">
        <f t="shared" si="102"/>
        <v>1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0</v>
      </c>
      <c r="DF78" s="3">
        <f t="shared" si="109"/>
        <v>1</v>
      </c>
      <c r="DG78" s="3">
        <f t="shared" si="110"/>
        <v>1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0</v>
      </c>
      <c r="DN78" s="3">
        <f t="shared" si="117"/>
        <v>1</v>
      </c>
      <c r="DO78" s="3">
        <f t="shared" si="118"/>
        <v>1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0</v>
      </c>
      <c r="DV78" s="3">
        <f t="shared" si="125"/>
        <v>0</v>
      </c>
      <c r="DW78" s="3">
        <f t="shared" si="126"/>
        <v>0</v>
      </c>
      <c r="DX78" s="3">
        <f t="shared" si="127"/>
        <v>1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0</v>
      </c>
      <c r="ED78" s="3">
        <f t="shared" si="133"/>
        <v>1</v>
      </c>
      <c r="EE78" s="3">
        <f t="shared" si="134"/>
        <v>1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0</v>
      </c>
      <c r="EL78" s="3">
        <f t="shared" si="141"/>
        <v>1</v>
      </c>
      <c r="EM78" s="3">
        <f t="shared" si="142"/>
        <v>1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0</v>
      </c>
      <c r="ET78" s="3">
        <f t="shared" si="149"/>
        <v>1</v>
      </c>
      <c r="EU78" s="3">
        <f t="shared" si="150"/>
        <v>1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0</v>
      </c>
      <c r="FB78" s="3">
        <f t="shared" si="157"/>
        <v>1</v>
      </c>
      <c r="FC78" s="3">
        <f t="shared" si="158"/>
        <v>1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0</v>
      </c>
      <c r="F79" s="3">
        <f t="shared" si="5"/>
        <v>1</v>
      </c>
      <c r="G79" s="3">
        <f t="shared" si="6"/>
        <v>1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1</v>
      </c>
      <c r="N79" s="3">
        <f t="shared" si="13"/>
        <v>0</v>
      </c>
      <c r="O79" s="3">
        <f t="shared" si="14"/>
        <v>0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0</v>
      </c>
      <c r="V79" s="3">
        <f t="shared" si="21"/>
        <v>1</v>
      </c>
      <c r="W79" s="3">
        <f t="shared" si="22"/>
        <v>1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0</v>
      </c>
      <c r="AL79" s="3">
        <f t="shared" si="37"/>
        <v>1</v>
      </c>
      <c r="AM79" s="3">
        <f t="shared" si="38"/>
        <v>1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1</v>
      </c>
      <c r="BK79" s="3">
        <f t="shared" si="62"/>
        <v>1</v>
      </c>
      <c r="BL79" s="3">
        <f t="shared" si="63"/>
        <v>0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1</v>
      </c>
      <c r="BS79" s="3">
        <f t="shared" si="70"/>
        <v>1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1</v>
      </c>
      <c r="CI79" s="3">
        <f t="shared" si="86"/>
        <v>1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1</v>
      </c>
      <c r="CN79" s="4">
        <f t="shared" si="91"/>
        <v>1</v>
      </c>
      <c r="CO79" s="4">
        <f t="shared" si="92"/>
        <v>0</v>
      </c>
      <c r="CP79" s="3">
        <f t="shared" si="93"/>
        <v>0</v>
      </c>
      <c r="CQ79" s="3">
        <f t="shared" si="94"/>
        <v>0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0</v>
      </c>
      <c r="CX79" s="3">
        <f t="shared" si="101"/>
        <v>1</v>
      </c>
      <c r="CY79" s="3">
        <f t="shared" si="102"/>
        <v>1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1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1</v>
      </c>
      <c r="DN79" s="3">
        <f t="shared" si="117"/>
        <v>0</v>
      </c>
      <c r="DO79" s="3">
        <f t="shared" si="118"/>
        <v>0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0</v>
      </c>
      <c r="DV79" s="3">
        <f t="shared" si="125"/>
        <v>1</v>
      </c>
      <c r="DW79" s="3">
        <f t="shared" si="126"/>
        <v>1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1</v>
      </c>
      <c r="ED79" s="3">
        <f t="shared" si="133"/>
        <v>0</v>
      </c>
      <c r="EE79" s="3">
        <f t="shared" si="134"/>
        <v>0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0</v>
      </c>
      <c r="EL79" s="3">
        <f t="shared" si="141"/>
        <v>1</v>
      </c>
      <c r="EM79" s="3">
        <f t="shared" si="142"/>
        <v>1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1</v>
      </c>
      <c r="ET79" s="3">
        <f t="shared" si="149"/>
        <v>0</v>
      </c>
      <c r="EU79" s="3">
        <f t="shared" si="150"/>
        <v>0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1</v>
      </c>
      <c r="FC79" s="3">
        <f t="shared" si="158"/>
        <v>1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0</v>
      </c>
      <c r="F80" s="3">
        <f t="shared" si="5"/>
        <v>1</v>
      </c>
      <c r="G80" s="3">
        <f t="shared" si="6"/>
        <v>1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0</v>
      </c>
      <c r="N80" s="3">
        <f t="shared" si="13"/>
        <v>1</v>
      </c>
      <c r="O80" s="3">
        <f t="shared" si="14"/>
        <v>1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0</v>
      </c>
      <c r="V80" s="3">
        <f t="shared" si="21"/>
        <v>1</v>
      </c>
      <c r="W80" s="3">
        <f t="shared" si="22"/>
        <v>1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1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1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0</v>
      </c>
      <c r="AR80" s="4">
        <f t="shared" si="43"/>
        <v>0</v>
      </c>
      <c r="AS80" s="4">
        <f t="shared" si="44"/>
        <v>0</v>
      </c>
      <c r="AT80" s="3">
        <f t="shared" si="45"/>
        <v>1</v>
      </c>
      <c r="AU80" s="3">
        <f t="shared" si="46"/>
        <v>1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0</v>
      </c>
      <c r="BB80" s="3">
        <f t="shared" si="53"/>
        <v>1</v>
      </c>
      <c r="BC80" s="3">
        <f t="shared" si="54"/>
        <v>1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0</v>
      </c>
      <c r="BJ80" s="3">
        <f t="shared" si="61"/>
        <v>1</v>
      </c>
      <c r="BK80" s="3">
        <f t="shared" si="62"/>
        <v>1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1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0</v>
      </c>
      <c r="CH80" s="3">
        <f t="shared" si="85"/>
        <v>1</v>
      </c>
      <c r="CI80" s="3">
        <f t="shared" si="86"/>
        <v>1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0</v>
      </c>
      <c r="CP80" s="3">
        <f t="shared" si="93"/>
        <v>1</v>
      </c>
      <c r="CQ80" s="3">
        <f t="shared" si="94"/>
        <v>1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1</v>
      </c>
      <c r="CX80" s="3">
        <f t="shared" si="101"/>
        <v>0</v>
      </c>
      <c r="CY80" s="3">
        <f t="shared" si="102"/>
        <v>0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0</v>
      </c>
      <c r="DF80" s="3">
        <f t="shared" si="109"/>
        <v>1</v>
      </c>
      <c r="DG80" s="3">
        <f t="shared" si="110"/>
        <v>1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1</v>
      </c>
      <c r="DL80" s="4">
        <f t="shared" si="115"/>
        <v>1</v>
      </c>
      <c r="DM80" s="4">
        <f t="shared" si="116"/>
        <v>0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0</v>
      </c>
      <c r="DV80" s="3">
        <f t="shared" si="125"/>
        <v>1</v>
      </c>
      <c r="DW80" s="3">
        <f t="shared" si="126"/>
        <v>1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0</v>
      </c>
      <c r="ED80" s="3">
        <f t="shared" si="133"/>
        <v>1</v>
      </c>
      <c r="EE80" s="3">
        <f t="shared" si="134"/>
        <v>1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0</v>
      </c>
      <c r="EL80" s="3">
        <f t="shared" si="141"/>
        <v>1</v>
      </c>
      <c r="EM80" s="3">
        <f t="shared" si="142"/>
        <v>1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0</v>
      </c>
      <c r="ET80" s="3">
        <f t="shared" si="149"/>
        <v>1</v>
      </c>
      <c r="EU80" s="3">
        <f t="shared" si="150"/>
        <v>1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1</v>
      </c>
      <c r="EZ80" s="4">
        <f t="shared" si="155"/>
        <v>1</v>
      </c>
      <c r="FA80" s="4">
        <f t="shared" si="156"/>
        <v>0</v>
      </c>
      <c r="FB80" s="3">
        <f t="shared" si="157"/>
        <v>0</v>
      </c>
      <c r="FC80" s="3">
        <f t="shared" si="158"/>
        <v>0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1</v>
      </c>
      <c r="L83" s="4">
        <f t="shared" ref="L83:L95" si="176">IF(AND(E33="1*",F33=1),1,IF(AND(E33="x*",F33="x"),1,IF(AND(E33="2*",F33=2),1,0)))</f>
        <v>1</v>
      </c>
      <c r="M83" s="4">
        <f t="shared" ref="M83:M95" si="177">IF(E33=F33,1,0)</f>
        <v>0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1</v>
      </c>
      <c r="T83" s="4">
        <f t="shared" ref="T83:T95" si="184">IF(AND(H33="1*",I33=1),1,IF(AND(H33="x*",I33="x"),1,IF(AND(H33="2*",I33=2),1,0)))</f>
        <v>1</v>
      </c>
      <c r="U83" s="4">
        <f t="shared" ref="U83:U95" si="185">IF(H33=I33,1,0)</f>
        <v>0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1</v>
      </c>
      <c r="AB83" s="4">
        <f t="shared" ref="AB83:AB95" si="192">IF(AND(K33="1*",L33=1),1,IF(AND(K33="x*",L33="x"),1,IF(AND(K33="2*",L33=2),1,0)))</f>
        <v>1</v>
      </c>
      <c r="AC83" s="4">
        <f t="shared" ref="AC83:AC95" si="193">IF(K33=L33,1,0)</f>
        <v>0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1</v>
      </c>
      <c r="AJ83" s="4">
        <f t="shared" ref="AJ83:AJ95" si="200">IF(AND(N33="1*",O33=1),1,IF(AND(N33="x*",O33="x"),1,IF(AND(N33="2*",O33=2),1,0)))</f>
        <v>1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1</v>
      </c>
      <c r="AR83" s="4">
        <f t="shared" ref="AR83:AR95" si="208">IF(AND(Q33="1*",R33=1),1,IF(AND(Q33="x*",R33="x"),1,IF(AND(Q33="2*",R33=2),1,0)))</f>
        <v>1</v>
      </c>
      <c r="AS83" s="4">
        <f t="shared" ref="AS83:AS95" si="209">IF(Q33=R33,1,0)</f>
        <v>0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0</v>
      </c>
      <c r="AZ83" s="4">
        <f t="shared" ref="AZ83:AZ95" si="216">IF(AND(T33="1*",U33=1),1,IF(AND(T33="x*",U33="x"),1,IF(AND(T33="2*",U33=2),1,0)))</f>
        <v>0</v>
      </c>
      <c r="BA83" s="4">
        <f t="shared" ref="BA83:BA95" si="217">IF(T33=U33,1,0)</f>
        <v>1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0</v>
      </c>
      <c r="BF83" s="3">
        <f t="shared" ref="BF83:BF95" si="222">IF(OR(X33=1,X33="x",X33=2,X33="1x",X33=12,X33="x2",X33="1x2"),1,0)</f>
        <v>0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1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1</v>
      </c>
      <c r="BZ83" s="3">
        <f t="shared" ref="BZ83:BZ95" si="242">IF(OR(AD33="1x",AD33=12,AD33="x2"),1,0)</f>
        <v>0</v>
      </c>
      <c r="CA83" s="3">
        <f t="shared" ref="CA83:CA95" si="243">IF(AND(AC33=1,AD33="1x"),1,IF(AND(AC33=1,AD33=12),1,IF(AND(AC33="x",AD33="1x"),1,IF(AND(AC33="x",AD33="x2"),1,IF(AND(AC33=2,AD33="x2"),1,IF(AND(AC33=2,AD33=12),1,0))))))</f>
        <v>0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1</v>
      </c>
      <c r="DT83" s="4">
        <f t="shared" ref="DT83:DT95" si="288">IF(AND(AU33="1*",AV33=1),1,IF(AND(AU33="x*",AV33="x"),1,IF(AND(AU33="2*",AV33=2),1,0)))</f>
        <v>1</v>
      </c>
      <c r="DU83" s="4">
        <f t="shared" ref="DU83:DU95" si="289">IF(AU33=AV33,1,0)</f>
        <v>0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1</v>
      </c>
      <c r="EB83" s="4">
        <f t="shared" ref="EB83:EB95" si="296">IF(AND(AX33="1*",AY33=1),1,IF(AND(AX33="x*",AY33="x"),1,IF(AND(AX33="2*",AY33=2),1,0)))</f>
        <v>1</v>
      </c>
      <c r="EC83" s="4">
        <f t="shared" ref="EC83:EC95" si="297">IF(AX33=AY33,1,0)</f>
        <v>0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1</v>
      </c>
      <c r="EZ83" s="4">
        <f t="shared" ref="EZ83:EZ95" si="320">IF(AND(BG33="1*",BH33=1),1,IF(AND(BG33="x*",BH33="x"),1,IF(AND(BG33="2*",BH33=2),1,0)))</f>
        <v>1</v>
      </c>
      <c r="FA83" s="4">
        <f t="shared" ref="FA83:FA95" si="321">IF(BG33=BH33,1,0)</f>
        <v>0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1</v>
      </c>
      <c r="F84" s="3">
        <f t="shared" si="170"/>
        <v>0</v>
      </c>
      <c r="G84" s="3">
        <f t="shared" si="171"/>
        <v>0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0</v>
      </c>
      <c r="N84" s="3">
        <f t="shared" si="178"/>
        <v>1</v>
      </c>
      <c r="O84" s="3">
        <f t="shared" si="179"/>
        <v>1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1</v>
      </c>
      <c r="V84" s="3">
        <f t="shared" si="186"/>
        <v>0</v>
      </c>
      <c r="W84" s="3">
        <f t="shared" si="187"/>
        <v>0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1</v>
      </c>
      <c r="AB84" s="4">
        <f t="shared" si="192"/>
        <v>1</v>
      </c>
      <c r="AC84" s="4">
        <f t="shared" si="193"/>
        <v>0</v>
      </c>
      <c r="AD84" s="3">
        <f t="shared" si="194"/>
        <v>0</v>
      </c>
      <c r="AE84" s="3">
        <f t="shared" si="195"/>
        <v>0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1</v>
      </c>
      <c r="AL84" s="3">
        <f t="shared" si="202"/>
        <v>0</v>
      </c>
      <c r="AM84" s="3">
        <f t="shared" si="203"/>
        <v>0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0</v>
      </c>
      <c r="AT84" s="3">
        <f t="shared" si="210"/>
        <v>1</v>
      </c>
      <c r="AU84" s="3">
        <f t="shared" si="211"/>
        <v>1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0</v>
      </c>
      <c r="BB84" s="3">
        <f t="shared" si="218"/>
        <v>1</v>
      </c>
      <c r="BC84" s="3">
        <f t="shared" si="219"/>
        <v>1</v>
      </c>
      <c r="BD84" s="3">
        <f t="shared" si="220"/>
        <v>0</v>
      </c>
      <c r="BE84" s="3">
        <f t="shared" si="221"/>
        <v>0</v>
      </c>
      <c r="BF84" s="3">
        <f t="shared" si="222"/>
        <v>0</v>
      </c>
      <c r="BG84" s="3">
        <f t="shared" si="223"/>
        <v>0</v>
      </c>
      <c r="BH84" s="4">
        <f t="shared" si="224"/>
        <v>0</v>
      </c>
      <c r="BI84" s="4">
        <f t="shared" si="225"/>
        <v>1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0</v>
      </c>
      <c r="BZ84" s="3">
        <f t="shared" si="242"/>
        <v>1</v>
      </c>
      <c r="CA84" s="3">
        <f t="shared" si="243"/>
        <v>1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1</v>
      </c>
      <c r="CF84" s="4">
        <f t="shared" si="248"/>
        <v>1</v>
      </c>
      <c r="CG84" s="4">
        <f t="shared" si="249"/>
        <v>0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1</v>
      </c>
      <c r="CP84" s="3">
        <f t="shared" si="258"/>
        <v>0</v>
      </c>
      <c r="CQ84" s="3">
        <f t="shared" si="259"/>
        <v>0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1</v>
      </c>
      <c r="CV84" s="4">
        <f t="shared" si="264"/>
        <v>1</v>
      </c>
      <c r="CW84" s="4">
        <f t="shared" si="265"/>
        <v>0</v>
      </c>
      <c r="CX84" s="3">
        <f t="shared" si="266"/>
        <v>0</v>
      </c>
      <c r="CY84" s="3">
        <f t="shared" si="267"/>
        <v>0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1</v>
      </c>
      <c r="DF84" s="3">
        <f t="shared" si="274"/>
        <v>0</v>
      </c>
      <c r="DG84" s="3">
        <f t="shared" si="275"/>
        <v>0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1</v>
      </c>
      <c r="DN84" s="3">
        <f t="shared" si="282"/>
        <v>0</v>
      </c>
      <c r="DO84" s="3">
        <f t="shared" si="283"/>
        <v>0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1</v>
      </c>
      <c r="DT84" s="4">
        <f t="shared" si="288"/>
        <v>1</v>
      </c>
      <c r="DU84" s="4">
        <f t="shared" si="289"/>
        <v>0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1</v>
      </c>
      <c r="ED84" s="3">
        <f t="shared" si="298"/>
        <v>0</v>
      </c>
      <c r="EE84" s="3">
        <f t="shared" si="299"/>
        <v>0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1</v>
      </c>
      <c r="EL84" s="3">
        <f t="shared" si="306"/>
        <v>0</v>
      </c>
      <c r="EM84" s="3">
        <f t="shared" si="307"/>
        <v>0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1</v>
      </c>
      <c r="ER84" s="4">
        <f t="shared" si="312"/>
        <v>1</v>
      </c>
      <c r="ES84" s="4">
        <f t="shared" si="313"/>
        <v>0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0</v>
      </c>
      <c r="FB84" s="3">
        <f t="shared" si="322"/>
        <v>1</v>
      </c>
      <c r="FC84" s="3">
        <f t="shared" si="323"/>
        <v>1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0</v>
      </c>
      <c r="F85" s="3">
        <f t="shared" si="170"/>
        <v>1</v>
      </c>
      <c r="G85" s="3">
        <f t="shared" si="171"/>
        <v>1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0</v>
      </c>
      <c r="L85" s="4">
        <f t="shared" si="176"/>
        <v>0</v>
      </c>
      <c r="M85" s="4">
        <f t="shared" si="177"/>
        <v>0</v>
      </c>
      <c r="N85" s="3">
        <f t="shared" si="178"/>
        <v>1</v>
      </c>
      <c r="O85" s="3">
        <f t="shared" si="179"/>
        <v>1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0</v>
      </c>
      <c r="T85" s="4">
        <f t="shared" si="184"/>
        <v>0</v>
      </c>
      <c r="U85" s="4">
        <f t="shared" si="185"/>
        <v>0</v>
      </c>
      <c r="V85" s="3">
        <f t="shared" si="186"/>
        <v>1</v>
      </c>
      <c r="W85" s="3">
        <f t="shared" si="187"/>
        <v>1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0</v>
      </c>
      <c r="AD85" s="3">
        <f t="shared" si="194"/>
        <v>1</v>
      </c>
      <c r="AE85" s="3">
        <f t="shared" si="195"/>
        <v>1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0</v>
      </c>
      <c r="AL85" s="3">
        <f t="shared" si="202"/>
        <v>0</v>
      </c>
      <c r="AM85" s="3">
        <f t="shared" si="203"/>
        <v>0</v>
      </c>
      <c r="AN85" s="3">
        <f t="shared" si="204"/>
        <v>1</v>
      </c>
      <c r="AO85" s="3">
        <f t="shared" si="205"/>
        <v>1</v>
      </c>
      <c r="AP85" s="3">
        <f t="shared" si="206"/>
        <v>1</v>
      </c>
      <c r="AQ85" s="3">
        <f t="shared" si="207"/>
        <v>0</v>
      </c>
      <c r="AR85" s="4">
        <f t="shared" si="208"/>
        <v>0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1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0</v>
      </c>
      <c r="BB85" s="3">
        <f t="shared" si="218"/>
        <v>1</v>
      </c>
      <c r="BC85" s="3">
        <f t="shared" si="219"/>
        <v>1</v>
      </c>
      <c r="BD85" s="3">
        <f t="shared" si="220"/>
        <v>0</v>
      </c>
      <c r="BE85" s="3">
        <f t="shared" si="221"/>
        <v>0</v>
      </c>
      <c r="BF85" s="3">
        <f t="shared" si="222"/>
        <v>0</v>
      </c>
      <c r="BG85" s="3">
        <f t="shared" si="223"/>
        <v>0</v>
      </c>
      <c r="BH85" s="4">
        <f t="shared" si="224"/>
        <v>0</v>
      </c>
      <c r="BI85" s="4">
        <f t="shared" si="225"/>
        <v>1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1</v>
      </c>
      <c r="BS85" s="3">
        <f t="shared" si="235"/>
        <v>1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0</v>
      </c>
      <c r="BZ85" s="3">
        <f t="shared" si="242"/>
        <v>0</v>
      </c>
      <c r="CA85" s="3">
        <f t="shared" si="243"/>
        <v>0</v>
      </c>
      <c r="CB85" s="3">
        <f t="shared" si="244"/>
        <v>1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0</v>
      </c>
      <c r="CH85" s="3">
        <f t="shared" si="250"/>
        <v>0</v>
      </c>
      <c r="CI85" s="3">
        <f t="shared" si="251"/>
        <v>0</v>
      </c>
      <c r="CJ85" s="3">
        <f t="shared" si="252"/>
        <v>1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0</v>
      </c>
      <c r="CP85" s="3">
        <f t="shared" si="258"/>
        <v>0</v>
      </c>
      <c r="CQ85" s="3">
        <f t="shared" si="259"/>
        <v>0</v>
      </c>
      <c r="CR85" s="3">
        <f t="shared" si="260"/>
        <v>1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0</v>
      </c>
      <c r="CX85" s="3">
        <f t="shared" si="266"/>
        <v>1</v>
      </c>
      <c r="CY85" s="3">
        <f t="shared" si="267"/>
        <v>1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0</v>
      </c>
      <c r="DF85" s="3">
        <f t="shared" si="274"/>
        <v>0</v>
      </c>
      <c r="DG85" s="3">
        <f t="shared" si="275"/>
        <v>0</v>
      </c>
      <c r="DH85" s="3">
        <f t="shared" si="276"/>
        <v>1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0</v>
      </c>
      <c r="DN85" s="3">
        <f t="shared" si="282"/>
        <v>1</v>
      </c>
      <c r="DO85" s="3">
        <f t="shared" si="283"/>
        <v>1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0</v>
      </c>
      <c r="DT85" s="4">
        <f t="shared" si="288"/>
        <v>0</v>
      </c>
      <c r="DU85" s="4">
        <f t="shared" si="289"/>
        <v>0</v>
      </c>
      <c r="DV85" s="3">
        <f t="shared" si="290"/>
        <v>1</v>
      </c>
      <c r="DW85" s="3">
        <f t="shared" si="291"/>
        <v>1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0</v>
      </c>
      <c r="ED85" s="3">
        <f t="shared" si="298"/>
        <v>1</v>
      </c>
      <c r="EE85" s="3">
        <f t="shared" si="299"/>
        <v>1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0</v>
      </c>
      <c r="EL85" s="3">
        <f t="shared" si="306"/>
        <v>1</v>
      </c>
      <c r="EM85" s="3">
        <f t="shared" si="307"/>
        <v>1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0</v>
      </c>
      <c r="ET85" s="3">
        <f t="shared" si="314"/>
        <v>1</v>
      </c>
      <c r="EU85" s="3">
        <f t="shared" si="315"/>
        <v>1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0</v>
      </c>
      <c r="EZ85" s="4">
        <f t="shared" si="320"/>
        <v>0</v>
      </c>
      <c r="FA85" s="4">
        <f t="shared" si="321"/>
        <v>1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0</v>
      </c>
      <c r="F86" s="3">
        <f t="shared" si="170"/>
        <v>1</v>
      </c>
      <c r="G86" s="3">
        <f t="shared" si="171"/>
        <v>1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0</v>
      </c>
      <c r="L86" s="4">
        <f t="shared" si="176"/>
        <v>0</v>
      </c>
      <c r="M86" s="4">
        <f t="shared" si="177"/>
        <v>0</v>
      </c>
      <c r="N86" s="3">
        <f t="shared" si="178"/>
        <v>1</v>
      </c>
      <c r="O86" s="3">
        <f t="shared" si="179"/>
        <v>1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0</v>
      </c>
      <c r="T86" s="4">
        <f t="shared" si="184"/>
        <v>0</v>
      </c>
      <c r="U86" s="4">
        <f t="shared" si="185"/>
        <v>0</v>
      </c>
      <c r="V86" s="3">
        <f t="shared" si="186"/>
        <v>1</v>
      </c>
      <c r="W86" s="3">
        <f t="shared" si="187"/>
        <v>1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0</v>
      </c>
      <c r="AB86" s="4">
        <f t="shared" si="192"/>
        <v>0</v>
      </c>
      <c r="AC86" s="4">
        <f t="shared" si="193"/>
        <v>1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0</v>
      </c>
      <c r="AJ86" s="4">
        <f t="shared" si="200"/>
        <v>0</v>
      </c>
      <c r="AK86" s="4">
        <f t="shared" si="201"/>
        <v>1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0</v>
      </c>
      <c r="AR86" s="4">
        <f t="shared" si="208"/>
        <v>0</v>
      </c>
      <c r="AS86" s="4">
        <f t="shared" si="209"/>
        <v>1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0</v>
      </c>
      <c r="AZ86" s="4">
        <f t="shared" si="216"/>
        <v>0</v>
      </c>
      <c r="BA86" s="4">
        <f t="shared" si="217"/>
        <v>0</v>
      </c>
      <c r="BB86" s="3">
        <f t="shared" si="218"/>
        <v>1</v>
      </c>
      <c r="BC86" s="3">
        <f t="shared" si="219"/>
        <v>1</v>
      </c>
      <c r="BD86" s="3">
        <f t="shared" si="220"/>
        <v>0</v>
      </c>
      <c r="BE86" s="3">
        <f t="shared" si="221"/>
        <v>0</v>
      </c>
      <c r="BF86" s="3">
        <f t="shared" si="222"/>
        <v>0</v>
      </c>
      <c r="BG86" s="3">
        <f t="shared" si="223"/>
        <v>0</v>
      </c>
      <c r="BH86" s="4">
        <f t="shared" si="224"/>
        <v>0</v>
      </c>
      <c r="BI86" s="4">
        <f t="shared" si="225"/>
        <v>1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0</v>
      </c>
      <c r="BP86" s="4">
        <f t="shared" si="232"/>
        <v>0</v>
      </c>
      <c r="BQ86" s="4">
        <f t="shared" si="233"/>
        <v>0</v>
      </c>
      <c r="BR86" s="3">
        <f t="shared" si="234"/>
        <v>1</v>
      </c>
      <c r="BS86" s="3">
        <f t="shared" si="235"/>
        <v>1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0</v>
      </c>
      <c r="BX86" s="4">
        <f t="shared" si="240"/>
        <v>0</v>
      </c>
      <c r="BY86" s="4">
        <f t="shared" si="241"/>
        <v>1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1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0</v>
      </c>
      <c r="CN86" s="4">
        <f t="shared" si="256"/>
        <v>0</v>
      </c>
      <c r="CO86" s="4">
        <f t="shared" si="257"/>
        <v>0</v>
      </c>
      <c r="CP86" s="3">
        <f t="shared" si="258"/>
        <v>1</v>
      </c>
      <c r="CQ86" s="3">
        <f t="shared" si="259"/>
        <v>1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1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0</v>
      </c>
      <c r="DF86" s="3">
        <f t="shared" si="274"/>
        <v>1</v>
      </c>
      <c r="DG86" s="3">
        <f t="shared" si="275"/>
        <v>1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0</v>
      </c>
      <c r="DL86" s="4">
        <f t="shared" si="280"/>
        <v>0</v>
      </c>
      <c r="DM86" s="4">
        <f t="shared" si="281"/>
        <v>0</v>
      </c>
      <c r="DN86" s="3">
        <f t="shared" si="282"/>
        <v>1</v>
      </c>
      <c r="DO86" s="3">
        <f t="shared" si="283"/>
        <v>1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0</v>
      </c>
      <c r="DT86" s="4">
        <f t="shared" si="288"/>
        <v>0</v>
      </c>
      <c r="DU86" s="4">
        <f t="shared" si="289"/>
        <v>1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0</v>
      </c>
      <c r="EB86" s="4">
        <f t="shared" si="296"/>
        <v>0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1</v>
      </c>
      <c r="EG86" s="3">
        <f t="shared" si="301"/>
        <v>1</v>
      </c>
      <c r="EH86" s="3">
        <f t="shared" si="302"/>
        <v>1</v>
      </c>
      <c r="EI86" s="3">
        <f t="shared" si="303"/>
        <v>0</v>
      </c>
      <c r="EJ86" s="4">
        <f t="shared" si="304"/>
        <v>0</v>
      </c>
      <c r="EK86" s="4">
        <f t="shared" si="305"/>
        <v>1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0</v>
      </c>
      <c r="ET86" s="3">
        <f t="shared" si="314"/>
        <v>0</v>
      </c>
      <c r="EU86" s="3">
        <f t="shared" si="315"/>
        <v>0</v>
      </c>
      <c r="EV86" s="3">
        <f t="shared" si="316"/>
        <v>1</v>
      </c>
      <c r="EW86" s="3">
        <f t="shared" si="317"/>
        <v>1</v>
      </c>
      <c r="EX86" s="3">
        <f t="shared" si="318"/>
        <v>1</v>
      </c>
      <c r="EY86" s="3">
        <f t="shared" si="319"/>
        <v>1</v>
      </c>
      <c r="EZ86" s="4">
        <f t="shared" si="320"/>
        <v>1</v>
      </c>
      <c r="FA86" s="4">
        <f t="shared" si="321"/>
        <v>0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0</v>
      </c>
      <c r="D87" s="4">
        <f t="shared" si="168"/>
        <v>0</v>
      </c>
      <c r="E87" s="4">
        <f t="shared" si="169"/>
        <v>0</v>
      </c>
      <c r="F87" s="3">
        <f t="shared" si="170"/>
        <v>1</v>
      </c>
      <c r="G87" s="3">
        <f t="shared" si="171"/>
        <v>1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0</v>
      </c>
      <c r="L87" s="4">
        <f t="shared" si="176"/>
        <v>0</v>
      </c>
      <c r="M87" s="4">
        <f t="shared" si="177"/>
        <v>1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1</v>
      </c>
      <c r="T87" s="4">
        <f t="shared" si="184"/>
        <v>1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0</v>
      </c>
      <c r="AB87" s="4">
        <f t="shared" si="192"/>
        <v>0</v>
      </c>
      <c r="AC87" s="4">
        <f t="shared" si="193"/>
        <v>1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0</v>
      </c>
      <c r="AJ87" s="4">
        <f t="shared" si="200"/>
        <v>0</v>
      </c>
      <c r="AK87" s="4">
        <f t="shared" si="201"/>
        <v>1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0</v>
      </c>
      <c r="AR87" s="4">
        <f t="shared" si="208"/>
        <v>0</v>
      </c>
      <c r="AS87" s="4">
        <f t="shared" si="209"/>
        <v>1</v>
      </c>
      <c r="AT87" s="3">
        <f t="shared" si="210"/>
        <v>0</v>
      </c>
      <c r="AU87" s="3">
        <f t="shared" si="211"/>
        <v>0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0</v>
      </c>
      <c r="AZ87" s="4">
        <f t="shared" si="216"/>
        <v>0</v>
      </c>
      <c r="BA87" s="4">
        <f t="shared" si="217"/>
        <v>0</v>
      </c>
      <c r="BB87" s="3">
        <f t="shared" si="218"/>
        <v>1</v>
      </c>
      <c r="BC87" s="3">
        <f t="shared" si="219"/>
        <v>1</v>
      </c>
      <c r="BD87" s="3">
        <f t="shared" si="220"/>
        <v>0</v>
      </c>
      <c r="BE87" s="3">
        <f t="shared" si="221"/>
        <v>0</v>
      </c>
      <c r="BF87" s="3">
        <f t="shared" si="222"/>
        <v>0</v>
      </c>
      <c r="BG87" s="3">
        <f t="shared" si="223"/>
        <v>0</v>
      </c>
      <c r="BH87" s="4">
        <f t="shared" si="224"/>
        <v>0</v>
      </c>
      <c r="BI87" s="4">
        <f t="shared" si="225"/>
        <v>1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0</v>
      </c>
      <c r="BP87" s="4">
        <f t="shared" si="232"/>
        <v>0</v>
      </c>
      <c r="BQ87" s="4">
        <f t="shared" si="233"/>
        <v>1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0</v>
      </c>
      <c r="BX87" s="4">
        <f t="shared" si="240"/>
        <v>0</v>
      </c>
      <c r="BY87" s="4">
        <f t="shared" si="241"/>
        <v>0</v>
      </c>
      <c r="BZ87" s="3">
        <f t="shared" si="242"/>
        <v>1</v>
      </c>
      <c r="CA87" s="3">
        <f t="shared" si="243"/>
        <v>1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0</v>
      </c>
      <c r="CF87" s="4">
        <f t="shared" si="248"/>
        <v>0</v>
      </c>
      <c r="CG87" s="4">
        <f t="shared" si="249"/>
        <v>0</v>
      </c>
      <c r="CH87" s="3">
        <f t="shared" si="250"/>
        <v>1</v>
      </c>
      <c r="CI87" s="3">
        <f t="shared" si="251"/>
        <v>1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0</v>
      </c>
      <c r="CN87" s="4">
        <f t="shared" si="256"/>
        <v>0</v>
      </c>
      <c r="CO87" s="4">
        <f t="shared" si="257"/>
        <v>1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0</v>
      </c>
      <c r="CV87" s="4">
        <f t="shared" si="264"/>
        <v>0</v>
      </c>
      <c r="CW87" s="4">
        <f t="shared" si="265"/>
        <v>1</v>
      </c>
      <c r="CX87" s="3">
        <f t="shared" si="266"/>
        <v>0</v>
      </c>
      <c r="CY87" s="3">
        <f t="shared" si="267"/>
        <v>0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0</v>
      </c>
      <c r="DD87" s="4">
        <f t="shared" si="272"/>
        <v>0</v>
      </c>
      <c r="DE87" s="4">
        <f t="shared" si="273"/>
        <v>1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1</v>
      </c>
      <c r="DL87" s="4">
        <f t="shared" si="280"/>
        <v>1</v>
      </c>
      <c r="DM87" s="4">
        <f t="shared" si="281"/>
        <v>0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0</v>
      </c>
      <c r="DT87" s="4">
        <f t="shared" si="288"/>
        <v>0</v>
      </c>
      <c r="DU87" s="4">
        <f t="shared" si="289"/>
        <v>1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0</v>
      </c>
      <c r="EB87" s="4">
        <f t="shared" si="296"/>
        <v>0</v>
      </c>
      <c r="EC87" s="4">
        <f t="shared" si="297"/>
        <v>1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0</v>
      </c>
      <c r="EJ87" s="4">
        <f t="shared" si="304"/>
        <v>0</v>
      </c>
      <c r="EK87" s="4">
        <f t="shared" si="305"/>
        <v>0</v>
      </c>
      <c r="EL87" s="3">
        <f t="shared" si="306"/>
        <v>1</v>
      </c>
      <c r="EM87" s="3">
        <f t="shared" si="307"/>
        <v>1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0</v>
      </c>
      <c r="ER87" s="4">
        <f t="shared" si="312"/>
        <v>0</v>
      </c>
      <c r="ES87" s="4">
        <f t="shared" si="313"/>
        <v>1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0</v>
      </c>
      <c r="EZ87" s="4">
        <f t="shared" si="320"/>
        <v>0</v>
      </c>
      <c r="FA87" s="4">
        <f t="shared" si="321"/>
        <v>1</v>
      </c>
      <c r="FB87" s="3">
        <f t="shared" si="322"/>
        <v>0</v>
      </c>
      <c r="FC87" s="3">
        <f t="shared" si="323"/>
        <v>0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1</v>
      </c>
      <c r="F88" s="3">
        <f t="shared" si="170"/>
        <v>0</v>
      </c>
      <c r="G88" s="3">
        <f t="shared" si="171"/>
        <v>0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1</v>
      </c>
      <c r="L88" s="4">
        <f t="shared" si="176"/>
        <v>1</v>
      </c>
      <c r="M88" s="4">
        <f t="shared" si="177"/>
        <v>0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1</v>
      </c>
      <c r="T88" s="4">
        <f t="shared" si="184"/>
        <v>1</v>
      </c>
      <c r="U88" s="4">
        <f t="shared" si="185"/>
        <v>0</v>
      </c>
      <c r="V88" s="3">
        <f t="shared" si="186"/>
        <v>0</v>
      </c>
      <c r="W88" s="3">
        <f t="shared" si="187"/>
        <v>0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1</v>
      </c>
      <c r="AD88" s="3">
        <f t="shared" si="194"/>
        <v>0</v>
      </c>
      <c r="AE88" s="3">
        <f t="shared" si="195"/>
        <v>0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1</v>
      </c>
      <c r="AJ88" s="4">
        <f t="shared" si="200"/>
        <v>1</v>
      </c>
      <c r="AK88" s="4">
        <f t="shared" si="201"/>
        <v>0</v>
      </c>
      <c r="AL88" s="3">
        <f t="shared" si="202"/>
        <v>0</v>
      </c>
      <c r="AM88" s="3">
        <f t="shared" si="203"/>
        <v>0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1</v>
      </c>
      <c r="AR88" s="4">
        <f t="shared" si="208"/>
        <v>1</v>
      </c>
      <c r="AS88" s="4">
        <f t="shared" si="209"/>
        <v>0</v>
      </c>
      <c r="AT88" s="3">
        <f t="shared" si="210"/>
        <v>0</v>
      </c>
      <c r="AU88" s="3">
        <f t="shared" si="211"/>
        <v>0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1</v>
      </c>
      <c r="AZ88" s="4">
        <f t="shared" si="216"/>
        <v>1</v>
      </c>
      <c r="BA88" s="4">
        <f t="shared" si="217"/>
        <v>0</v>
      </c>
      <c r="BB88" s="3">
        <f t="shared" si="218"/>
        <v>0</v>
      </c>
      <c r="BC88" s="3">
        <f t="shared" si="219"/>
        <v>0</v>
      </c>
      <c r="BD88" s="3">
        <f t="shared" si="220"/>
        <v>0</v>
      </c>
      <c r="BE88" s="3">
        <f t="shared" si="221"/>
        <v>0</v>
      </c>
      <c r="BF88" s="3">
        <f t="shared" si="222"/>
        <v>0</v>
      </c>
      <c r="BG88" s="3">
        <f t="shared" si="223"/>
        <v>0</v>
      </c>
      <c r="BH88" s="4">
        <f t="shared" si="224"/>
        <v>0</v>
      </c>
      <c r="BI88" s="4">
        <f t="shared" si="225"/>
        <v>1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1</v>
      </c>
      <c r="BP88" s="4">
        <f t="shared" si="232"/>
        <v>1</v>
      </c>
      <c r="BQ88" s="4">
        <f t="shared" si="233"/>
        <v>0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1</v>
      </c>
      <c r="BX88" s="4">
        <f t="shared" si="240"/>
        <v>1</v>
      </c>
      <c r="BY88" s="4">
        <f t="shared" si="241"/>
        <v>0</v>
      </c>
      <c r="BZ88" s="3">
        <f t="shared" si="242"/>
        <v>0</v>
      </c>
      <c r="CA88" s="3">
        <f t="shared" si="243"/>
        <v>0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1</v>
      </c>
      <c r="CF88" s="4">
        <f t="shared" si="248"/>
        <v>1</v>
      </c>
      <c r="CG88" s="4">
        <f t="shared" si="249"/>
        <v>0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1</v>
      </c>
      <c r="CN88" s="4">
        <f t="shared" si="256"/>
        <v>1</v>
      </c>
      <c r="CO88" s="4">
        <f t="shared" si="257"/>
        <v>0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1</v>
      </c>
      <c r="CV88" s="4">
        <f t="shared" si="264"/>
        <v>1</v>
      </c>
      <c r="CW88" s="4">
        <f t="shared" si="265"/>
        <v>0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1</v>
      </c>
      <c r="DD88" s="4">
        <f t="shared" si="272"/>
        <v>1</v>
      </c>
      <c r="DE88" s="4">
        <f t="shared" si="273"/>
        <v>0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1</v>
      </c>
      <c r="DL88" s="4">
        <f t="shared" si="280"/>
        <v>1</v>
      </c>
      <c r="DM88" s="4">
        <f t="shared" si="281"/>
        <v>0</v>
      </c>
      <c r="DN88" s="3">
        <f t="shared" si="282"/>
        <v>0</v>
      </c>
      <c r="DO88" s="3">
        <f t="shared" si="283"/>
        <v>0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1</v>
      </c>
      <c r="DT88" s="4">
        <f t="shared" si="288"/>
        <v>1</v>
      </c>
      <c r="DU88" s="4">
        <f t="shared" si="289"/>
        <v>0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1</v>
      </c>
      <c r="ED88" s="3">
        <f t="shared" si="298"/>
        <v>0</v>
      </c>
      <c r="EE88" s="3">
        <f t="shared" si="299"/>
        <v>0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1</v>
      </c>
      <c r="EJ88" s="4">
        <f t="shared" si="304"/>
        <v>1</v>
      </c>
      <c r="EK88" s="4">
        <f t="shared" si="305"/>
        <v>0</v>
      </c>
      <c r="EL88" s="3">
        <f t="shared" si="306"/>
        <v>0</v>
      </c>
      <c r="EM88" s="3">
        <f t="shared" si="307"/>
        <v>0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1</v>
      </c>
      <c r="ER88" s="4">
        <f t="shared" si="312"/>
        <v>1</v>
      </c>
      <c r="ES88" s="4">
        <f t="shared" si="313"/>
        <v>0</v>
      </c>
      <c r="ET88" s="3">
        <f t="shared" si="314"/>
        <v>0</v>
      </c>
      <c r="EU88" s="3">
        <f t="shared" si="315"/>
        <v>0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1</v>
      </c>
      <c r="EZ88" s="4">
        <f t="shared" si="320"/>
        <v>1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0</v>
      </c>
      <c r="F89" s="3">
        <f t="shared" si="170"/>
        <v>0</v>
      </c>
      <c r="G89" s="3">
        <f t="shared" si="171"/>
        <v>0</v>
      </c>
      <c r="H89" s="3">
        <f t="shared" si="172"/>
        <v>1</v>
      </c>
      <c r="I89" s="3">
        <f t="shared" si="173"/>
        <v>1</v>
      </c>
      <c r="J89" s="3">
        <f t="shared" si="174"/>
        <v>1</v>
      </c>
      <c r="K89" s="3">
        <f t="shared" si="175"/>
        <v>0</v>
      </c>
      <c r="L89" s="4">
        <f t="shared" si="176"/>
        <v>0</v>
      </c>
      <c r="M89" s="4">
        <f t="shared" si="177"/>
        <v>0</v>
      </c>
      <c r="N89" s="3">
        <f t="shared" si="178"/>
        <v>1</v>
      </c>
      <c r="O89" s="3">
        <f t="shared" si="179"/>
        <v>1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1</v>
      </c>
      <c r="V89" s="3">
        <f t="shared" si="186"/>
        <v>0</v>
      </c>
      <c r="W89" s="3">
        <f t="shared" si="187"/>
        <v>0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0</v>
      </c>
      <c r="AD89" s="3">
        <f t="shared" si="194"/>
        <v>1</v>
      </c>
      <c r="AE89" s="3">
        <f t="shared" si="195"/>
        <v>1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0</v>
      </c>
      <c r="AJ89" s="4">
        <f t="shared" si="200"/>
        <v>0</v>
      </c>
      <c r="AK89" s="4">
        <f t="shared" si="201"/>
        <v>0</v>
      </c>
      <c r="AL89" s="3">
        <f t="shared" si="202"/>
        <v>1</v>
      </c>
      <c r="AM89" s="3">
        <f t="shared" si="203"/>
        <v>1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0</v>
      </c>
      <c r="AR89" s="4">
        <f t="shared" si="208"/>
        <v>0</v>
      </c>
      <c r="AS89" s="4">
        <f t="shared" si="209"/>
        <v>0</v>
      </c>
      <c r="AT89" s="3">
        <f t="shared" si="210"/>
        <v>1</v>
      </c>
      <c r="AU89" s="3">
        <f t="shared" si="211"/>
        <v>1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0</v>
      </c>
      <c r="BB89" s="3">
        <f t="shared" si="218"/>
        <v>0</v>
      </c>
      <c r="BC89" s="3">
        <f t="shared" si="219"/>
        <v>0</v>
      </c>
      <c r="BD89" s="3">
        <f t="shared" si="220"/>
        <v>1</v>
      </c>
      <c r="BE89" s="3">
        <f t="shared" si="221"/>
        <v>0</v>
      </c>
      <c r="BF89" s="3">
        <f t="shared" si="222"/>
        <v>0</v>
      </c>
      <c r="BG89" s="3">
        <f t="shared" si="223"/>
        <v>0</v>
      </c>
      <c r="BH89" s="4">
        <f t="shared" si="224"/>
        <v>0</v>
      </c>
      <c r="BI89" s="4">
        <f t="shared" si="225"/>
        <v>1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0</v>
      </c>
      <c r="BR89" s="3">
        <f t="shared" si="234"/>
        <v>1</v>
      </c>
      <c r="BS89" s="3">
        <f t="shared" si="235"/>
        <v>1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0</v>
      </c>
      <c r="BZ89" s="3">
        <f t="shared" si="242"/>
        <v>1</v>
      </c>
      <c r="CA89" s="3">
        <f t="shared" si="243"/>
        <v>1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1</v>
      </c>
      <c r="CI89" s="3">
        <f t="shared" si="251"/>
        <v>1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0</v>
      </c>
      <c r="CP89" s="3">
        <f t="shared" si="258"/>
        <v>1</v>
      </c>
      <c r="CQ89" s="3">
        <f t="shared" si="259"/>
        <v>1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0</v>
      </c>
      <c r="CX89" s="3">
        <f t="shared" si="266"/>
        <v>1</v>
      </c>
      <c r="CY89" s="3">
        <f t="shared" si="267"/>
        <v>1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0</v>
      </c>
      <c r="DF89" s="3">
        <f t="shared" si="274"/>
        <v>1</v>
      </c>
      <c r="DG89" s="3">
        <f t="shared" si="275"/>
        <v>1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0</v>
      </c>
      <c r="DL89" s="4">
        <f t="shared" si="280"/>
        <v>0</v>
      </c>
      <c r="DM89" s="4">
        <f t="shared" si="281"/>
        <v>0</v>
      </c>
      <c r="DN89" s="3">
        <f t="shared" si="282"/>
        <v>1</v>
      </c>
      <c r="DO89" s="3">
        <f t="shared" si="283"/>
        <v>1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0</v>
      </c>
      <c r="DV89" s="3">
        <f t="shared" si="290"/>
        <v>1</v>
      </c>
      <c r="DW89" s="3">
        <f t="shared" si="291"/>
        <v>1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0</v>
      </c>
      <c r="ED89" s="3">
        <f t="shared" si="298"/>
        <v>1</v>
      </c>
      <c r="EE89" s="3">
        <f t="shared" si="299"/>
        <v>1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0</v>
      </c>
      <c r="EL89" s="3">
        <f t="shared" si="306"/>
        <v>1</v>
      </c>
      <c r="EM89" s="3">
        <f t="shared" si="307"/>
        <v>1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0</v>
      </c>
      <c r="ER89" s="4">
        <f t="shared" si="312"/>
        <v>0</v>
      </c>
      <c r="ES89" s="4">
        <f t="shared" si="313"/>
        <v>0</v>
      </c>
      <c r="ET89" s="3">
        <f t="shared" si="314"/>
        <v>1</v>
      </c>
      <c r="EU89" s="3">
        <f t="shared" si="315"/>
        <v>1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0</v>
      </c>
      <c r="EZ89" s="4">
        <f t="shared" si="320"/>
        <v>0</v>
      </c>
      <c r="FA89" s="4">
        <f t="shared" si="321"/>
        <v>0</v>
      </c>
      <c r="FB89" s="3">
        <f t="shared" si="322"/>
        <v>1</v>
      </c>
      <c r="FC89" s="3">
        <f t="shared" si="323"/>
        <v>1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1</v>
      </c>
      <c r="D90" s="4">
        <f t="shared" si="168"/>
        <v>1</v>
      </c>
      <c r="E90" s="4">
        <f t="shared" si="169"/>
        <v>0</v>
      </c>
      <c r="F90" s="3">
        <f t="shared" si="170"/>
        <v>0</v>
      </c>
      <c r="G90" s="3">
        <f t="shared" si="171"/>
        <v>0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1</v>
      </c>
      <c r="L90" s="4">
        <f t="shared" si="176"/>
        <v>1</v>
      </c>
      <c r="M90" s="4">
        <f t="shared" si="177"/>
        <v>0</v>
      </c>
      <c r="N90" s="3">
        <f t="shared" si="178"/>
        <v>0</v>
      </c>
      <c r="O90" s="3">
        <f t="shared" si="179"/>
        <v>0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1</v>
      </c>
      <c r="V90" s="3">
        <f t="shared" si="186"/>
        <v>0</v>
      </c>
      <c r="W90" s="3">
        <f t="shared" si="187"/>
        <v>0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1</v>
      </c>
      <c r="AB90" s="4">
        <f t="shared" si="192"/>
        <v>1</v>
      </c>
      <c r="AC90" s="4">
        <f t="shared" si="193"/>
        <v>0</v>
      </c>
      <c r="AD90" s="3">
        <f t="shared" si="194"/>
        <v>0</v>
      </c>
      <c r="AE90" s="3">
        <f t="shared" si="195"/>
        <v>0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1</v>
      </c>
      <c r="AJ90" s="4">
        <f t="shared" si="200"/>
        <v>1</v>
      </c>
      <c r="AK90" s="4">
        <f t="shared" si="201"/>
        <v>0</v>
      </c>
      <c r="AL90" s="3">
        <f t="shared" si="202"/>
        <v>0</v>
      </c>
      <c r="AM90" s="3">
        <f t="shared" si="203"/>
        <v>0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1</v>
      </c>
      <c r="AR90" s="4">
        <f t="shared" si="208"/>
        <v>1</v>
      </c>
      <c r="AS90" s="4">
        <f t="shared" si="209"/>
        <v>0</v>
      </c>
      <c r="AT90" s="3">
        <f t="shared" si="210"/>
        <v>0</v>
      </c>
      <c r="AU90" s="3">
        <f t="shared" si="211"/>
        <v>0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1</v>
      </c>
      <c r="AZ90" s="4">
        <f t="shared" si="216"/>
        <v>1</v>
      </c>
      <c r="BA90" s="4">
        <f t="shared" si="217"/>
        <v>0</v>
      </c>
      <c r="BB90" s="3">
        <f t="shared" si="218"/>
        <v>0</v>
      </c>
      <c r="BC90" s="3">
        <f t="shared" si="219"/>
        <v>0</v>
      </c>
      <c r="BD90" s="3">
        <f t="shared" si="220"/>
        <v>0</v>
      </c>
      <c r="BE90" s="3">
        <f t="shared" si="221"/>
        <v>0</v>
      </c>
      <c r="BF90" s="3">
        <f t="shared" si="222"/>
        <v>0</v>
      </c>
      <c r="BG90" s="3">
        <f t="shared" si="223"/>
        <v>0</v>
      </c>
      <c r="BH90" s="4">
        <f t="shared" si="224"/>
        <v>0</v>
      </c>
      <c r="BI90" s="4">
        <f t="shared" si="225"/>
        <v>1</v>
      </c>
      <c r="BJ90" s="3">
        <f t="shared" si="226"/>
        <v>0</v>
      </c>
      <c r="BK90" s="3">
        <f t="shared" si="227"/>
        <v>0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1</v>
      </c>
      <c r="BP90" s="4">
        <f t="shared" si="232"/>
        <v>1</v>
      </c>
      <c r="BQ90" s="4">
        <f t="shared" si="233"/>
        <v>0</v>
      </c>
      <c r="BR90" s="3">
        <f t="shared" si="234"/>
        <v>0</v>
      </c>
      <c r="BS90" s="3">
        <f t="shared" si="235"/>
        <v>0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1</v>
      </c>
      <c r="BX90" s="4">
        <f t="shared" si="240"/>
        <v>1</v>
      </c>
      <c r="BY90" s="4">
        <f t="shared" si="241"/>
        <v>0</v>
      </c>
      <c r="BZ90" s="3">
        <f t="shared" si="242"/>
        <v>0</v>
      </c>
      <c r="CA90" s="3">
        <f t="shared" si="243"/>
        <v>0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1</v>
      </c>
      <c r="CH90" s="3">
        <f t="shared" si="250"/>
        <v>0</v>
      </c>
      <c r="CI90" s="3">
        <f t="shared" si="251"/>
        <v>0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1</v>
      </c>
      <c r="CP90" s="3">
        <f t="shared" si="258"/>
        <v>0</v>
      </c>
      <c r="CQ90" s="3">
        <f t="shared" si="259"/>
        <v>0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1</v>
      </c>
      <c r="CX90" s="3">
        <f t="shared" si="266"/>
        <v>0</v>
      </c>
      <c r="CY90" s="3">
        <f t="shared" si="267"/>
        <v>0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1</v>
      </c>
      <c r="DD90" s="4">
        <f t="shared" si="272"/>
        <v>1</v>
      </c>
      <c r="DE90" s="4">
        <f t="shared" si="273"/>
        <v>0</v>
      </c>
      <c r="DF90" s="3">
        <f t="shared" si="274"/>
        <v>0</v>
      </c>
      <c r="DG90" s="3">
        <f t="shared" si="275"/>
        <v>0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1</v>
      </c>
      <c r="DN90" s="3">
        <f t="shared" si="282"/>
        <v>0</v>
      </c>
      <c r="DO90" s="3">
        <f t="shared" si="283"/>
        <v>0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1</v>
      </c>
      <c r="DV90" s="3">
        <f t="shared" si="290"/>
        <v>0</v>
      </c>
      <c r="DW90" s="3">
        <f t="shared" si="291"/>
        <v>0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1</v>
      </c>
      <c r="EB90" s="4">
        <f t="shared" si="296"/>
        <v>1</v>
      </c>
      <c r="EC90" s="4">
        <f t="shared" si="297"/>
        <v>0</v>
      </c>
      <c r="ED90" s="3">
        <f t="shared" si="298"/>
        <v>0</v>
      </c>
      <c r="EE90" s="3">
        <f t="shared" si="299"/>
        <v>0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1</v>
      </c>
      <c r="EJ90" s="4">
        <f t="shared" si="304"/>
        <v>1</v>
      </c>
      <c r="EK90" s="4">
        <f t="shared" si="305"/>
        <v>0</v>
      </c>
      <c r="EL90" s="3">
        <f t="shared" si="306"/>
        <v>0</v>
      </c>
      <c r="EM90" s="3">
        <f t="shared" si="307"/>
        <v>0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1</v>
      </c>
      <c r="FB90" s="3">
        <f t="shared" si="322"/>
        <v>0</v>
      </c>
      <c r="FC90" s="3">
        <f t="shared" si="323"/>
        <v>0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1</v>
      </c>
      <c r="D91" s="4">
        <f t="shared" si="168"/>
        <v>1</v>
      </c>
      <c r="E91" s="4">
        <f t="shared" si="169"/>
        <v>0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0</v>
      </c>
      <c r="N91" s="3">
        <f t="shared" si="178"/>
        <v>1</v>
      </c>
      <c r="O91" s="3">
        <f t="shared" si="179"/>
        <v>1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0</v>
      </c>
      <c r="T91" s="4">
        <f t="shared" si="184"/>
        <v>0</v>
      </c>
      <c r="U91" s="4">
        <f t="shared" si="185"/>
        <v>0</v>
      </c>
      <c r="V91" s="3">
        <f t="shared" si="186"/>
        <v>1</v>
      </c>
      <c r="W91" s="3">
        <f t="shared" si="187"/>
        <v>1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0</v>
      </c>
      <c r="AE91" s="3">
        <f t="shared" si="195"/>
        <v>0</v>
      </c>
      <c r="AF91" s="3">
        <f t="shared" si="196"/>
        <v>1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0</v>
      </c>
      <c r="AL91" s="3">
        <f t="shared" si="202"/>
        <v>1</v>
      </c>
      <c r="AM91" s="3">
        <f t="shared" si="203"/>
        <v>1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1</v>
      </c>
      <c r="AU91" s="3">
        <f t="shared" si="211"/>
        <v>1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1</v>
      </c>
      <c r="BB91" s="3">
        <f t="shared" si="218"/>
        <v>0</v>
      </c>
      <c r="BC91" s="3">
        <f t="shared" si="219"/>
        <v>0</v>
      </c>
      <c r="BD91" s="3">
        <f t="shared" si="220"/>
        <v>0</v>
      </c>
      <c r="BE91" s="3">
        <f t="shared" si="221"/>
        <v>0</v>
      </c>
      <c r="BF91" s="3">
        <f t="shared" si="222"/>
        <v>0</v>
      </c>
      <c r="BG91" s="3">
        <f t="shared" si="223"/>
        <v>0</v>
      </c>
      <c r="BH91" s="4">
        <f t="shared" si="224"/>
        <v>0</v>
      </c>
      <c r="BI91" s="4">
        <f t="shared" si="225"/>
        <v>1</v>
      </c>
      <c r="BJ91" s="3">
        <f t="shared" si="226"/>
        <v>0</v>
      </c>
      <c r="BK91" s="3">
        <f t="shared" si="227"/>
        <v>0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0</v>
      </c>
      <c r="BS91" s="3">
        <f t="shared" si="235"/>
        <v>0</v>
      </c>
      <c r="BT91" s="3">
        <f t="shared" si="236"/>
        <v>1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0</v>
      </c>
      <c r="BZ91" s="3">
        <f t="shared" si="242"/>
        <v>1</v>
      </c>
      <c r="CA91" s="3">
        <f t="shared" si="243"/>
        <v>1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0</v>
      </c>
      <c r="CH91" s="3">
        <f t="shared" si="250"/>
        <v>1</v>
      </c>
      <c r="CI91" s="3">
        <f t="shared" si="251"/>
        <v>1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0</v>
      </c>
      <c r="CP91" s="3">
        <f t="shared" si="258"/>
        <v>1</v>
      </c>
      <c r="CQ91" s="3">
        <f t="shared" si="259"/>
        <v>1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0</v>
      </c>
      <c r="CX91" s="3">
        <f t="shared" si="266"/>
        <v>0</v>
      </c>
      <c r="CY91" s="3">
        <f t="shared" si="267"/>
        <v>0</v>
      </c>
      <c r="CZ91" s="3">
        <f t="shared" si="268"/>
        <v>1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0</v>
      </c>
      <c r="DF91" s="3">
        <f t="shared" si="274"/>
        <v>1</v>
      </c>
      <c r="DG91" s="3">
        <f t="shared" si="275"/>
        <v>1</v>
      </c>
      <c r="DH91" s="3">
        <f t="shared" si="276"/>
        <v>0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0</v>
      </c>
      <c r="DN91" s="3">
        <f t="shared" si="282"/>
        <v>1</v>
      </c>
      <c r="DO91" s="3">
        <f t="shared" si="283"/>
        <v>1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0</v>
      </c>
      <c r="DV91" s="3">
        <f t="shared" si="290"/>
        <v>1</v>
      </c>
      <c r="DW91" s="3">
        <f t="shared" si="291"/>
        <v>1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0</v>
      </c>
      <c r="EL91" s="3">
        <f t="shared" si="306"/>
        <v>0</v>
      </c>
      <c r="EM91" s="3">
        <f t="shared" si="307"/>
        <v>0</v>
      </c>
      <c r="EN91" s="3">
        <f t="shared" si="308"/>
        <v>1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0</v>
      </c>
      <c r="ET91" s="3">
        <f t="shared" si="314"/>
        <v>1</v>
      </c>
      <c r="EU91" s="3">
        <f t="shared" si="315"/>
        <v>1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1</v>
      </c>
      <c r="FC91" s="3">
        <f t="shared" si="323"/>
        <v>1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1</v>
      </c>
      <c r="D92" s="4">
        <f t="shared" si="168"/>
        <v>1</v>
      </c>
      <c r="E92" s="4">
        <f t="shared" si="169"/>
        <v>0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1</v>
      </c>
      <c r="L92" s="4">
        <f t="shared" si="176"/>
        <v>1</v>
      </c>
      <c r="M92" s="4">
        <f t="shared" si="177"/>
        <v>0</v>
      </c>
      <c r="N92" s="3">
        <f t="shared" si="178"/>
        <v>0</v>
      </c>
      <c r="O92" s="3">
        <f t="shared" si="179"/>
        <v>0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1</v>
      </c>
      <c r="T92" s="4">
        <f t="shared" si="184"/>
        <v>1</v>
      </c>
      <c r="U92" s="4">
        <f t="shared" si="185"/>
        <v>0</v>
      </c>
      <c r="V92" s="3">
        <f t="shared" si="186"/>
        <v>0</v>
      </c>
      <c r="W92" s="3">
        <f t="shared" si="187"/>
        <v>0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1</v>
      </c>
      <c r="AB92" s="4">
        <f t="shared" si="192"/>
        <v>1</v>
      </c>
      <c r="AC92" s="4">
        <f t="shared" si="193"/>
        <v>0</v>
      </c>
      <c r="AD92" s="3">
        <f t="shared" si="194"/>
        <v>0</v>
      </c>
      <c r="AE92" s="3">
        <f t="shared" si="195"/>
        <v>0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1</v>
      </c>
      <c r="AJ92" s="4">
        <f t="shared" si="200"/>
        <v>1</v>
      </c>
      <c r="AK92" s="4">
        <f t="shared" si="201"/>
        <v>0</v>
      </c>
      <c r="AL92" s="3">
        <f t="shared" si="202"/>
        <v>0</v>
      </c>
      <c r="AM92" s="3">
        <f t="shared" si="203"/>
        <v>0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1</v>
      </c>
      <c r="AR92" s="4">
        <f t="shared" si="208"/>
        <v>1</v>
      </c>
      <c r="AS92" s="4">
        <f t="shared" si="209"/>
        <v>0</v>
      </c>
      <c r="AT92" s="3">
        <f t="shared" si="210"/>
        <v>0</v>
      </c>
      <c r="AU92" s="3">
        <f t="shared" si="211"/>
        <v>0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1</v>
      </c>
      <c r="AZ92" s="4">
        <f t="shared" si="216"/>
        <v>1</v>
      </c>
      <c r="BA92" s="4">
        <f t="shared" si="217"/>
        <v>0</v>
      </c>
      <c r="BB92" s="3">
        <f t="shared" si="218"/>
        <v>0</v>
      </c>
      <c r="BC92" s="3">
        <f t="shared" si="219"/>
        <v>0</v>
      </c>
      <c r="BD92" s="3">
        <f t="shared" si="220"/>
        <v>0</v>
      </c>
      <c r="BE92" s="3">
        <f t="shared" si="221"/>
        <v>0</v>
      </c>
      <c r="BF92" s="3">
        <f t="shared" si="222"/>
        <v>0</v>
      </c>
      <c r="BG92" s="3">
        <f t="shared" si="223"/>
        <v>0</v>
      </c>
      <c r="BH92" s="4">
        <f t="shared" si="224"/>
        <v>0</v>
      </c>
      <c r="BI92" s="4">
        <f t="shared" si="225"/>
        <v>1</v>
      </c>
      <c r="BJ92" s="3">
        <f t="shared" si="226"/>
        <v>0</v>
      </c>
      <c r="BK92" s="3">
        <f t="shared" si="227"/>
        <v>0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1</v>
      </c>
      <c r="BP92" s="4">
        <f t="shared" si="232"/>
        <v>1</v>
      </c>
      <c r="BQ92" s="4">
        <f t="shared" si="233"/>
        <v>0</v>
      </c>
      <c r="BR92" s="3">
        <f t="shared" si="234"/>
        <v>0</v>
      </c>
      <c r="BS92" s="3">
        <f t="shared" si="235"/>
        <v>0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1</v>
      </c>
      <c r="BX92" s="4">
        <f t="shared" si="240"/>
        <v>1</v>
      </c>
      <c r="BY92" s="4">
        <f t="shared" si="241"/>
        <v>0</v>
      </c>
      <c r="BZ92" s="3">
        <f t="shared" si="242"/>
        <v>0</v>
      </c>
      <c r="CA92" s="3">
        <f t="shared" si="243"/>
        <v>0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1</v>
      </c>
      <c r="CF92" s="4">
        <f t="shared" si="248"/>
        <v>1</v>
      </c>
      <c r="CG92" s="4">
        <f t="shared" si="249"/>
        <v>0</v>
      </c>
      <c r="CH92" s="3">
        <f t="shared" si="250"/>
        <v>0</v>
      </c>
      <c r="CI92" s="3">
        <f t="shared" si="251"/>
        <v>0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1</v>
      </c>
      <c r="CN92" s="4">
        <f t="shared" si="256"/>
        <v>1</v>
      </c>
      <c r="CO92" s="4">
        <f t="shared" si="257"/>
        <v>0</v>
      </c>
      <c r="CP92" s="3">
        <f t="shared" si="258"/>
        <v>0</v>
      </c>
      <c r="CQ92" s="3">
        <f t="shared" si="259"/>
        <v>0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1</v>
      </c>
      <c r="CV92" s="4">
        <f t="shared" si="264"/>
        <v>1</v>
      </c>
      <c r="CW92" s="4">
        <f t="shared" si="265"/>
        <v>0</v>
      </c>
      <c r="CX92" s="3">
        <f t="shared" si="266"/>
        <v>0</v>
      </c>
      <c r="CY92" s="3">
        <f t="shared" si="267"/>
        <v>0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1</v>
      </c>
      <c r="DD92" s="4">
        <f t="shared" si="272"/>
        <v>1</v>
      </c>
      <c r="DE92" s="4">
        <f t="shared" si="273"/>
        <v>0</v>
      </c>
      <c r="DF92" s="3">
        <f t="shared" si="274"/>
        <v>0</v>
      </c>
      <c r="DG92" s="3">
        <f t="shared" si="275"/>
        <v>0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1</v>
      </c>
      <c r="DL92" s="4">
        <f t="shared" si="280"/>
        <v>1</v>
      </c>
      <c r="DM92" s="4">
        <f t="shared" si="281"/>
        <v>0</v>
      </c>
      <c r="DN92" s="3">
        <f t="shared" si="282"/>
        <v>0</v>
      </c>
      <c r="DO92" s="3">
        <f t="shared" si="283"/>
        <v>0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1</v>
      </c>
      <c r="DT92" s="4">
        <f t="shared" si="288"/>
        <v>1</v>
      </c>
      <c r="DU92" s="4">
        <f t="shared" si="289"/>
        <v>0</v>
      </c>
      <c r="DV92" s="3">
        <f t="shared" si="290"/>
        <v>0</v>
      </c>
      <c r="DW92" s="3">
        <f t="shared" si="291"/>
        <v>0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1</v>
      </c>
      <c r="EB92" s="4">
        <f t="shared" si="296"/>
        <v>1</v>
      </c>
      <c r="EC92" s="4">
        <f t="shared" si="297"/>
        <v>0</v>
      </c>
      <c r="ED92" s="3">
        <f t="shared" si="298"/>
        <v>0</v>
      </c>
      <c r="EE92" s="3">
        <f t="shared" si="299"/>
        <v>0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1</v>
      </c>
      <c r="EJ92" s="4">
        <f t="shared" si="304"/>
        <v>1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1</v>
      </c>
      <c r="ER92" s="4">
        <f t="shared" si="312"/>
        <v>1</v>
      </c>
      <c r="ES92" s="4">
        <f t="shared" si="313"/>
        <v>0</v>
      </c>
      <c r="ET92" s="3">
        <f t="shared" si="314"/>
        <v>0</v>
      </c>
      <c r="EU92" s="3">
        <f t="shared" si="315"/>
        <v>0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1</v>
      </c>
      <c r="EZ92" s="4">
        <f t="shared" si="320"/>
        <v>1</v>
      </c>
      <c r="FA92" s="4">
        <f t="shared" si="321"/>
        <v>0</v>
      </c>
      <c r="FB92" s="3">
        <f t="shared" si="322"/>
        <v>0</v>
      </c>
      <c r="FC92" s="3">
        <f t="shared" si="323"/>
        <v>0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1</v>
      </c>
      <c r="G93" s="3">
        <f t="shared" si="171"/>
        <v>1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1</v>
      </c>
      <c r="N93" s="3">
        <f t="shared" si="178"/>
        <v>0</v>
      </c>
      <c r="O93" s="3">
        <f t="shared" si="179"/>
        <v>0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0</v>
      </c>
      <c r="V93" s="3">
        <f t="shared" si="186"/>
        <v>0</v>
      </c>
      <c r="W93" s="3">
        <f t="shared" si="187"/>
        <v>0</v>
      </c>
      <c r="X93" s="3">
        <f t="shared" si="188"/>
        <v>1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0</v>
      </c>
      <c r="AD93" s="3">
        <f t="shared" si="194"/>
        <v>1</v>
      </c>
      <c r="AE93" s="3">
        <f t="shared" si="195"/>
        <v>1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0</v>
      </c>
      <c r="AL93" s="3">
        <f t="shared" si="202"/>
        <v>1</v>
      </c>
      <c r="AM93" s="3">
        <f t="shared" si="203"/>
        <v>1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1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1</v>
      </c>
      <c r="AZ93" s="4">
        <f t="shared" si="216"/>
        <v>1</v>
      </c>
      <c r="BA93" s="4">
        <f t="shared" si="217"/>
        <v>0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0</v>
      </c>
      <c r="BF93" s="3">
        <f t="shared" si="222"/>
        <v>0</v>
      </c>
      <c r="BG93" s="3">
        <f t="shared" si="223"/>
        <v>0</v>
      </c>
      <c r="BH93" s="4">
        <f t="shared" si="224"/>
        <v>0</v>
      </c>
      <c r="BI93" s="4">
        <f t="shared" si="225"/>
        <v>1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1</v>
      </c>
      <c r="BR93" s="3">
        <f t="shared" si="234"/>
        <v>0</v>
      </c>
      <c r="BS93" s="3">
        <f t="shared" si="235"/>
        <v>0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0</v>
      </c>
      <c r="BX93" s="4">
        <f t="shared" si="240"/>
        <v>0</v>
      </c>
      <c r="BY93" s="4">
        <f t="shared" si="241"/>
        <v>0</v>
      </c>
      <c r="BZ93" s="3">
        <f t="shared" si="242"/>
        <v>1</v>
      </c>
      <c r="CA93" s="3">
        <f t="shared" si="243"/>
        <v>1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1</v>
      </c>
      <c r="CI93" s="3">
        <f t="shared" si="251"/>
        <v>1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0</v>
      </c>
      <c r="CP93" s="3">
        <f t="shared" si="258"/>
        <v>1</v>
      </c>
      <c r="CQ93" s="3">
        <f t="shared" si="259"/>
        <v>1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0</v>
      </c>
      <c r="CX93" s="3">
        <f t="shared" si="266"/>
        <v>1</v>
      </c>
      <c r="CY93" s="3">
        <f t="shared" si="267"/>
        <v>1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0</v>
      </c>
      <c r="DF93" s="3">
        <f t="shared" si="274"/>
        <v>1</v>
      </c>
      <c r="DG93" s="3">
        <f t="shared" si="275"/>
        <v>1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1</v>
      </c>
      <c r="DO93" s="3">
        <f t="shared" si="283"/>
        <v>1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0</v>
      </c>
      <c r="DW93" s="3">
        <f t="shared" si="291"/>
        <v>0</v>
      </c>
      <c r="DX93" s="3">
        <f t="shared" si="292"/>
        <v>1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0</v>
      </c>
      <c r="ED93" s="3">
        <f t="shared" si="298"/>
        <v>1</v>
      </c>
      <c r="EE93" s="3">
        <f t="shared" si="299"/>
        <v>1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0</v>
      </c>
      <c r="EL93" s="3">
        <f t="shared" si="306"/>
        <v>1</v>
      </c>
      <c r="EM93" s="3">
        <f t="shared" si="307"/>
        <v>1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0</v>
      </c>
      <c r="ER93" s="4">
        <f t="shared" si="312"/>
        <v>0</v>
      </c>
      <c r="ES93" s="4">
        <f t="shared" si="313"/>
        <v>1</v>
      </c>
      <c r="ET93" s="3">
        <f t="shared" si="314"/>
        <v>0</v>
      </c>
      <c r="EU93" s="3">
        <f t="shared" si="315"/>
        <v>0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0</v>
      </c>
      <c r="FB93" s="3">
        <f t="shared" si="322"/>
        <v>0</v>
      </c>
      <c r="FC93" s="3">
        <f t="shared" si="323"/>
        <v>0</v>
      </c>
      <c r="FD93" s="3">
        <f t="shared" si="324"/>
        <v>1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0</v>
      </c>
      <c r="O94" s="3">
        <f t="shared" si="179"/>
        <v>0</v>
      </c>
      <c r="P94" s="3">
        <f t="shared" si="180"/>
        <v>1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1</v>
      </c>
      <c r="AE94" s="3">
        <f t="shared" si="195"/>
        <v>1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1</v>
      </c>
      <c r="AM94" s="3">
        <f t="shared" si="203"/>
        <v>1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1</v>
      </c>
      <c r="BC94" s="3">
        <f t="shared" si="219"/>
        <v>1</v>
      </c>
      <c r="BD94" s="3">
        <f t="shared" si="220"/>
        <v>0</v>
      </c>
      <c r="BE94" s="3">
        <f t="shared" si="221"/>
        <v>0</v>
      </c>
      <c r="BF94" s="3">
        <f t="shared" si="222"/>
        <v>0</v>
      </c>
      <c r="BG94" s="3">
        <f t="shared" si="223"/>
        <v>0</v>
      </c>
      <c r="BH94" s="4">
        <f t="shared" si="224"/>
        <v>0</v>
      </c>
      <c r="BI94" s="4">
        <f t="shared" si="225"/>
        <v>1</v>
      </c>
      <c r="BJ94" s="3">
        <f t="shared" si="226"/>
        <v>0</v>
      </c>
      <c r="BK94" s="3">
        <f t="shared" si="227"/>
        <v>0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1</v>
      </c>
      <c r="BZ94" s="3">
        <f t="shared" si="242"/>
        <v>0</v>
      </c>
      <c r="CA94" s="3">
        <f t="shared" si="243"/>
        <v>0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1</v>
      </c>
      <c r="CI94" s="3">
        <f t="shared" si="251"/>
        <v>1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1</v>
      </c>
      <c r="CN94" s="4">
        <f t="shared" si="256"/>
        <v>1</v>
      </c>
      <c r="CO94" s="4">
        <f t="shared" si="257"/>
        <v>0</v>
      </c>
      <c r="CP94" s="3">
        <f t="shared" si="258"/>
        <v>0</v>
      </c>
      <c r="CQ94" s="3">
        <f t="shared" si="259"/>
        <v>0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1</v>
      </c>
      <c r="DF94" s="3">
        <f t="shared" si="274"/>
        <v>0</v>
      </c>
      <c r="DG94" s="3">
        <f t="shared" si="275"/>
        <v>0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0</v>
      </c>
      <c r="DO94" s="3">
        <f t="shared" si="283"/>
        <v>0</v>
      </c>
      <c r="DP94" s="3">
        <f t="shared" si="284"/>
        <v>1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1</v>
      </c>
      <c r="DW94" s="3">
        <f t="shared" si="291"/>
        <v>1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1</v>
      </c>
      <c r="EE94" s="3">
        <f t="shared" si="299"/>
        <v>1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0</v>
      </c>
      <c r="ET94" s="3">
        <f t="shared" si="314"/>
        <v>1</v>
      </c>
      <c r="EU94" s="3">
        <f t="shared" si="315"/>
        <v>1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0</v>
      </c>
      <c r="FB94" s="3">
        <f t="shared" si="322"/>
        <v>1</v>
      </c>
      <c r="FC94" s="3">
        <f t="shared" si="323"/>
        <v>1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1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1</v>
      </c>
      <c r="N95" s="3">
        <f t="shared" si="178"/>
        <v>0</v>
      </c>
      <c r="O95" s="3">
        <f t="shared" si="179"/>
        <v>0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0</v>
      </c>
      <c r="T95" s="4">
        <f t="shared" si="184"/>
        <v>0</v>
      </c>
      <c r="U95" s="4">
        <f t="shared" si="185"/>
        <v>0</v>
      </c>
      <c r="V95" s="3">
        <f t="shared" si="186"/>
        <v>1</v>
      </c>
      <c r="W95" s="3">
        <f t="shared" si="187"/>
        <v>1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0</v>
      </c>
      <c r="AD95" s="3">
        <f t="shared" si="194"/>
        <v>1</v>
      </c>
      <c r="AE95" s="3">
        <f t="shared" si="195"/>
        <v>1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0</v>
      </c>
      <c r="AL95" s="3">
        <f t="shared" si="202"/>
        <v>1</v>
      </c>
      <c r="AM95" s="3">
        <f t="shared" si="203"/>
        <v>1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0</v>
      </c>
      <c r="AT95" s="3">
        <f t="shared" si="210"/>
        <v>1</v>
      </c>
      <c r="AU95" s="3">
        <f t="shared" si="211"/>
        <v>1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0</v>
      </c>
      <c r="AZ95" s="4">
        <f t="shared" si="216"/>
        <v>0</v>
      </c>
      <c r="BA95" s="4">
        <f t="shared" si="217"/>
        <v>1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0</v>
      </c>
      <c r="BF95" s="3">
        <f t="shared" si="222"/>
        <v>0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1</v>
      </c>
      <c r="BX95" s="4">
        <f t="shared" si="240"/>
        <v>1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1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0</v>
      </c>
      <c r="CP95" s="3">
        <f t="shared" si="258"/>
        <v>1</v>
      </c>
      <c r="CQ95" s="3">
        <f t="shared" si="259"/>
        <v>1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0</v>
      </c>
      <c r="CX95" s="3">
        <f t="shared" si="266"/>
        <v>1</v>
      </c>
      <c r="CY95" s="3">
        <f t="shared" si="267"/>
        <v>1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0</v>
      </c>
      <c r="DF95" s="3">
        <f t="shared" si="274"/>
        <v>1</v>
      </c>
      <c r="DG95" s="3">
        <f t="shared" si="275"/>
        <v>1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0</v>
      </c>
      <c r="DV95" s="3">
        <f t="shared" si="290"/>
        <v>1</v>
      </c>
      <c r="DW95" s="3">
        <f t="shared" si="291"/>
        <v>1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1</v>
      </c>
      <c r="EB95" s="4">
        <f t="shared" si="296"/>
        <v>1</v>
      </c>
      <c r="EC95" s="4">
        <f t="shared" si="297"/>
        <v>0</v>
      </c>
      <c r="ED95" s="3">
        <f t="shared" si="298"/>
        <v>0</v>
      </c>
      <c r="EE95" s="3">
        <f t="shared" si="299"/>
        <v>0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1</v>
      </c>
      <c r="EL95" s="3">
        <f t="shared" si="306"/>
        <v>0</v>
      </c>
      <c r="EM95" s="3">
        <f t="shared" si="307"/>
        <v>0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1</v>
      </c>
      <c r="ET95" s="3">
        <f t="shared" si="314"/>
        <v>0</v>
      </c>
      <c r="EU95" s="3">
        <f t="shared" si="315"/>
        <v>0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0</v>
      </c>
      <c r="FB95" s="3">
        <f t="shared" si="322"/>
        <v>1</v>
      </c>
      <c r="FC95" s="3">
        <f t="shared" si="323"/>
        <v>1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0</v>
      </c>
      <c r="BF96" s="3">
        <f t="shared" si="326"/>
        <v>0</v>
      </c>
      <c r="BG96" s="3">
        <f t="shared" si="326"/>
        <v>0</v>
      </c>
      <c r="BH96" s="3">
        <f t="shared" si="326"/>
        <v>0</v>
      </c>
      <c r="BI96" s="3">
        <f t="shared" si="326"/>
        <v>13</v>
      </c>
      <c r="BJ96" s="3">
        <f t="shared" si="326"/>
        <v>0</v>
      </c>
      <c r="BK96" s="3">
        <f t="shared" si="326"/>
        <v>0</v>
      </c>
      <c r="BL96" s="3">
        <f t="shared" si="326"/>
        <v>0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0</v>
      </c>
      <c r="BF97" s="4">
        <f>IF(W31&lt;&gt;"",IF(OR(W31="Res",W31="MR",W31="Disket",W31="Udmeldt"),1,2),0)</f>
        <v>1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0</v>
      </c>
      <c r="D98" s="4">
        <f t="shared" ref="D98:D110" si="333">IF(AND(B54="1*",C54=1),1,IF(AND(B54="x*",C54="x"),1,IF(AND(B54="2*",C54=2),1,0)))</f>
        <v>0</v>
      </c>
      <c r="E98" s="4">
        <f t="shared" ref="E98:E110" si="334">IF(B54=C54,1,0)</f>
        <v>1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1</v>
      </c>
      <c r="L98" s="4">
        <f t="shared" ref="L98:L110" si="341">IF(AND(E54="1*",F54=1),1,IF(AND(E54="x*",F54="x"),1,IF(AND(E54="2*",F54=2),1,0)))</f>
        <v>1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1</v>
      </c>
      <c r="AB98" s="4">
        <f t="shared" ref="AB98:AB110" si="357">IF(AND(K54="1*",L54=1),1,IF(AND(K54="x*",L54="x"),1,IF(AND(K54="2*",L54=2),1,0)))</f>
        <v>1</v>
      </c>
      <c r="AC98" s="4">
        <f t="shared" ref="AC98:AC110" si="358">IF(K54=L54,1,0)</f>
        <v>0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0</v>
      </c>
      <c r="AH98" s="3">
        <f t="shared" ref="AH98:AH110" si="363">IF(OR(O54=1,O54="x",O54=2,O54="1x",O54=12,O54="x2",O54="1x2"),1,0)</f>
        <v>0</v>
      </c>
      <c r="AI98" s="3">
        <f t="shared" ref="AI98:AI110" si="364">IF(OR(N54="1*",N54="x*",N54="2*"),1,0)</f>
        <v>0</v>
      </c>
      <c r="AJ98" s="4">
        <f t="shared" ref="AJ98:AJ110" si="365">IF(AND(N54="1*",O54=1),1,IF(AND(N54="x*",O54="x"),1,IF(AND(N54="2*",O54=2),1,0)))</f>
        <v>0</v>
      </c>
      <c r="AK98" s="4">
        <f t="shared" ref="AK98:AK110" si="366">IF(N54=O54,1,0)</f>
        <v>1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1</v>
      </c>
      <c r="AR98" s="4">
        <f t="shared" ref="AR98:AR110" si="373">IF(AND(Q54="1*",R54=1),1,IF(AND(Q54="x*",R54="x"),1,IF(AND(Q54="2*",R54=2),1,0)))</f>
        <v>1</v>
      </c>
      <c r="AS98" s="4">
        <f t="shared" ref="AS98:AS110" si="374">IF(Q54=R54,1,0)</f>
        <v>0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1</v>
      </c>
      <c r="AZ98" s="4">
        <f t="shared" ref="AZ98:AZ110" si="381">IF(AND(T54="1*",U54=1),1,IF(AND(T54="x*",U54="x"),1,IF(AND(T54="2*",U54=2),1,0)))</f>
        <v>1</v>
      </c>
      <c r="BA98" s="4">
        <f t="shared" ref="BA98:BA110" si="382">IF(T54=U54,1,0)</f>
        <v>0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1</v>
      </c>
      <c r="BP98" s="4">
        <f t="shared" ref="BP98:BP110" si="397">IF(AND(Z54="1*",AA54=1),1,IF(AND(Z54="x*",AA54="x"),1,IF(AND(Z54="2*",AA54=2),1,0)))</f>
        <v>1</v>
      </c>
      <c r="BQ98" s="4">
        <f t="shared" ref="BQ98:BQ110" si="398">IF(Z54=AA54,1,0)</f>
        <v>0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0</v>
      </c>
      <c r="CN98" s="4">
        <f t="shared" ref="CN98:CN110" si="421">IF(AND(AI54="1*",AJ54=1),1,IF(AND(AI54="x*",AJ54="x"),1,IF(AND(AI54="2*",AJ54=2),1,0)))</f>
        <v>0</v>
      </c>
      <c r="CO98" s="4">
        <f t="shared" ref="CO98:CO110" si="422">IF(AI54=AJ54,1,0)</f>
        <v>1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0</v>
      </c>
      <c r="CV98" s="4">
        <f t="shared" ref="CV98:CV110" si="429">IF(AND(AL54="1*",AM54=1),1,IF(AND(AL54="x*",AM54="x"),1,IF(AND(AL54="2*",AM54=2),1,0)))</f>
        <v>0</v>
      </c>
      <c r="CW98" s="4">
        <f t="shared" ref="CW98:CW110" si="430">IF(AL54=AM54,1,0)</f>
        <v>1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1</v>
      </c>
      <c r="DD98" s="4">
        <f t="shared" ref="DD98:DD110" si="437">IF(AND(AO54="1*",AP54=1),1,IF(AND(AO54="x*",AP54="x"),1,IF(AND(AO54="2*",AP54=2),1,0)))</f>
        <v>1</v>
      </c>
      <c r="DE98" s="4">
        <f t="shared" ref="DE98:DE110" si="438">IF(AO54=AP54,1,0)</f>
        <v>0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1</v>
      </c>
      <c r="EB98" s="4">
        <f t="shared" ref="EB98:EB110" si="461">IF(AND(AX54="1*",AY54=1),1,IF(AND(AX54="x*",AY54="x"),1,IF(AND(AX54="2*",AY54=2),1,0)))</f>
        <v>1</v>
      </c>
      <c r="EC98" s="4">
        <f t="shared" ref="EC98:EC110" si="462">IF(AX54=AY54,1,0)</f>
        <v>0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1</v>
      </c>
      <c r="EJ98" s="4">
        <f t="shared" ref="EJ98:EJ110" si="469">IF(AND(BA54="1*",BB54=1),1,IF(AND(BA54="x*",BB54="x"),1,IF(AND(BA54="2*",BB54=2),1,0)))</f>
        <v>1</v>
      </c>
      <c r="EK98" s="4">
        <f t="shared" ref="EK98:EK110" si="470">IF(BA54=BB54,1,0)</f>
        <v>0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1</v>
      </c>
      <c r="ER98" s="4">
        <f t="shared" ref="ER98:ER110" si="477">IF(AND(BD54="1*",BE54=1),1,IF(AND(BD54="x*",BE54="x"),1,IF(AND(BD54="2*",BE54=2),1,0)))</f>
        <v>1</v>
      </c>
      <c r="ES98" s="4">
        <f t="shared" ref="ES98:ES110" si="478">IF(BD54=BE54,1,0)</f>
        <v>0</v>
      </c>
      <c r="ET98" s="3">
        <f t="shared" ref="ET98:ET110" si="479">IF(OR(BE54="1x",BE54=12,BE54="x2"),1,0)</f>
        <v>0</v>
      </c>
      <c r="EU98" s="3">
        <f t="shared" ref="EU98:EU110" si="480">IF(AND(BD54=1,BE54="1x"),1,IF(AND(BD54=1,BE54=12),1,IF(AND(BD54="x",BE54="1x"),1,IF(AND(BD54="x",BE54="x2"),1,IF(AND(BD54=2,BE54="x2"),1,IF(AND(BD54=2,BE54=12),1,0))))))</f>
        <v>0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1</v>
      </c>
      <c r="EZ98" s="4">
        <f t="shared" ref="EZ98:EZ110" si="485">IF(AND(BG54="1*",BH54=1),1,IF(AND(BG54="x*",BH54="x"),1,IF(AND(BG54="2*",BH54=2),1,0)))</f>
        <v>1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1</v>
      </c>
      <c r="D99" s="4">
        <f t="shared" si="333"/>
        <v>1</v>
      </c>
      <c r="E99" s="4">
        <f t="shared" si="334"/>
        <v>0</v>
      </c>
      <c r="F99" s="3">
        <f t="shared" si="335"/>
        <v>0</v>
      </c>
      <c r="G99" s="3">
        <f t="shared" si="336"/>
        <v>0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0</v>
      </c>
      <c r="N99" s="3">
        <f t="shared" si="343"/>
        <v>0</v>
      </c>
      <c r="O99" s="3">
        <f t="shared" si="344"/>
        <v>0</v>
      </c>
      <c r="P99" s="3">
        <f t="shared" si="345"/>
        <v>1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1</v>
      </c>
      <c r="V99" s="3">
        <f t="shared" si="351"/>
        <v>0</v>
      </c>
      <c r="W99" s="3">
        <f t="shared" si="352"/>
        <v>0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1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0</v>
      </c>
      <c r="AH99" s="3">
        <f t="shared" si="363"/>
        <v>0</v>
      </c>
      <c r="AI99" s="3">
        <f t="shared" si="364"/>
        <v>0</v>
      </c>
      <c r="AJ99" s="4">
        <f t="shared" si="365"/>
        <v>0</v>
      </c>
      <c r="AK99" s="4">
        <f t="shared" si="366"/>
        <v>1</v>
      </c>
      <c r="AL99" s="3">
        <f t="shared" si="367"/>
        <v>0</v>
      </c>
      <c r="AM99" s="3">
        <f t="shared" si="368"/>
        <v>0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1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0</v>
      </c>
      <c r="AZ99" s="4">
        <f t="shared" si="381"/>
        <v>0</v>
      </c>
      <c r="BA99" s="4">
        <f t="shared" si="382"/>
        <v>0</v>
      </c>
      <c r="BB99" s="3">
        <f t="shared" si="383"/>
        <v>1</v>
      </c>
      <c r="BC99" s="3">
        <f t="shared" si="384"/>
        <v>1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1</v>
      </c>
      <c r="BH99" s="4">
        <f t="shared" si="389"/>
        <v>1</v>
      </c>
      <c r="BI99" s="4">
        <f t="shared" si="390"/>
        <v>0</v>
      </c>
      <c r="BJ99" s="3">
        <f t="shared" si="391"/>
        <v>0</v>
      </c>
      <c r="BK99" s="3">
        <f t="shared" si="392"/>
        <v>0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1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0</v>
      </c>
      <c r="BZ99" s="3">
        <f t="shared" si="407"/>
        <v>1</v>
      </c>
      <c r="CA99" s="3">
        <f t="shared" si="408"/>
        <v>1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1</v>
      </c>
      <c r="CH99" s="3">
        <f t="shared" si="415"/>
        <v>0</v>
      </c>
      <c r="CI99" s="3">
        <f t="shared" si="416"/>
        <v>0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0</v>
      </c>
      <c r="CV99" s="4">
        <f t="shared" si="429"/>
        <v>0</v>
      </c>
      <c r="CW99" s="4">
        <f t="shared" si="430"/>
        <v>0</v>
      </c>
      <c r="CX99" s="3">
        <f t="shared" si="431"/>
        <v>1</v>
      </c>
      <c r="CY99" s="3">
        <f t="shared" si="432"/>
        <v>1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0</v>
      </c>
      <c r="DD99" s="4">
        <f t="shared" si="437"/>
        <v>0</v>
      </c>
      <c r="DE99" s="4">
        <f t="shared" si="438"/>
        <v>0</v>
      </c>
      <c r="DF99" s="3">
        <f t="shared" si="439"/>
        <v>1</v>
      </c>
      <c r="DG99" s="3">
        <f t="shared" si="440"/>
        <v>1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1</v>
      </c>
      <c r="DL99" s="4">
        <f t="shared" si="445"/>
        <v>1</v>
      </c>
      <c r="DM99" s="4">
        <f t="shared" si="446"/>
        <v>0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1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0</v>
      </c>
      <c r="ED99" s="3">
        <f t="shared" si="463"/>
        <v>0</v>
      </c>
      <c r="EE99" s="3">
        <f t="shared" si="464"/>
        <v>0</v>
      </c>
      <c r="EF99" s="3">
        <f t="shared" si="465"/>
        <v>1</v>
      </c>
      <c r="EG99" s="3">
        <f t="shared" si="466"/>
        <v>1</v>
      </c>
      <c r="EH99" s="3">
        <f t="shared" si="467"/>
        <v>1</v>
      </c>
      <c r="EI99" s="3">
        <f t="shared" si="468"/>
        <v>0</v>
      </c>
      <c r="EJ99" s="4">
        <f t="shared" si="469"/>
        <v>0</v>
      </c>
      <c r="EK99" s="4">
        <f t="shared" si="470"/>
        <v>0</v>
      </c>
      <c r="EL99" s="3">
        <f t="shared" si="471"/>
        <v>1</v>
      </c>
      <c r="EM99" s="3">
        <f t="shared" si="472"/>
        <v>1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0</v>
      </c>
      <c r="ET99" s="3">
        <f t="shared" si="479"/>
        <v>1</v>
      </c>
      <c r="EU99" s="3">
        <f t="shared" si="480"/>
        <v>1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0</v>
      </c>
      <c r="FB99" s="3">
        <f t="shared" si="487"/>
        <v>1</v>
      </c>
      <c r="FC99" s="3">
        <f t="shared" si="488"/>
        <v>1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0</v>
      </c>
      <c r="F100" s="3">
        <f t="shared" si="335"/>
        <v>0</v>
      </c>
      <c r="G100" s="3">
        <f t="shared" si="336"/>
        <v>0</v>
      </c>
      <c r="H100" s="3">
        <f t="shared" si="337"/>
        <v>1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1</v>
      </c>
      <c r="O100" s="3">
        <f t="shared" si="344"/>
        <v>1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0</v>
      </c>
      <c r="V100" s="3">
        <f t="shared" si="351"/>
        <v>1</v>
      </c>
      <c r="W100" s="3">
        <f t="shared" si="352"/>
        <v>1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0</v>
      </c>
      <c r="AD100" s="3">
        <f t="shared" si="359"/>
        <v>1</v>
      </c>
      <c r="AE100" s="3">
        <f t="shared" si="360"/>
        <v>1</v>
      </c>
      <c r="AF100" s="3">
        <f t="shared" si="361"/>
        <v>0</v>
      </c>
      <c r="AG100" s="3">
        <f t="shared" si="362"/>
        <v>0</v>
      </c>
      <c r="AH100" s="3">
        <f t="shared" si="363"/>
        <v>0</v>
      </c>
      <c r="AI100" s="3">
        <f t="shared" si="364"/>
        <v>0</v>
      </c>
      <c r="AJ100" s="4">
        <f t="shared" si="365"/>
        <v>0</v>
      </c>
      <c r="AK100" s="4">
        <f t="shared" si="366"/>
        <v>1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0</v>
      </c>
      <c r="AT100" s="3">
        <f t="shared" si="375"/>
        <v>0</v>
      </c>
      <c r="AU100" s="3">
        <f t="shared" si="376"/>
        <v>0</v>
      </c>
      <c r="AV100" s="3">
        <f t="shared" si="377"/>
        <v>1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0</v>
      </c>
      <c r="BB100" s="3">
        <f t="shared" si="383"/>
        <v>1</v>
      </c>
      <c r="BC100" s="3">
        <f t="shared" si="384"/>
        <v>1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0</v>
      </c>
      <c r="BJ100" s="3">
        <f t="shared" si="391"/>
        <v>1</v>
      </c>
      <c r="BK100" s="3">
        <f t="shared" si="392"/>
        <v>1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0</v>
      </c>
      <c r="BR100" s="3">
        <f t="shared" si="399"/>
        <v>0</v>
      </c>
      <c r="BS100" s="3">
        <f t="shared" si="400"/>
        <v>0</v>
      </c>
      <c r="BT100" s="3">
        <f t="shared" si="401"/>
        <v>1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1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0</v>
      </c>
      <c r="CH100" s="3">
        <f t="shared" si="415"/>
        <v>0</v>
      </c>
      <c r="CI100" s="3">
        <f t="shared" si="416"/>
        <v>0</v>
      </c>
      <c r="CJ100" s="3">
        <f t="shared" si="417"/>
        <v>1</v>
      </c>
      <c r="CK100" s="3">
        <f t="shared" si="418"/>
        <v>1</v>
      </c>
      <c r="CL100" s="3">
        <f t="shared" si="419"/>
        <v>1</v>
      </c>
      <c r="CM100" s="3">
        <f t="shared" si="420"/>
        <v>0</v>
      </c>
      <c r="CN100" s="4">
        <f t="shared" si="421"/>
        <v>0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1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0</v>
      </c>
      <c r="CX100" s="3">
        <f t="shared" si="431"/>
        <v>0</v>
      </c>
      <c r="CY100" s="3">
        <f t="shared" si="432"/>
        <v>0</v>
      </c>
      <c r="CZ100" s="3">
        <f t="shared" si="433"/>
        <v>1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0</v>
      </c>
      <c r="DF100" s="3">
        <f t="shared" si="439"/>
        <v>0</v>
      </c>
      <c r="DG100" s="3">
        <f t="shared" si="440"/>
        <v>0</v>
      </c>
      <c r="DH100" s="3">
        <f t="shared" si="441"/>
        <v>1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0</v>
      </c>
      <c r="DN100" s="3">
        <f t="shared" si="447"/>
        <v>1</v>
      </c>
      <c r="DO100" s="3">
        <f t="shared" si="448"/>
        <v>1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0</v>
      </c>
      <c r="DT100" s="4">
        <f t="shared" si="453"/>
        <v>0</v>
      </c>
      <c r="DU100" s="4">
        <f t="shared" si="454"/>
        <v>0</v>
      </c>
      <c r="DV100" s="3">
        <f t="shared" si="455"/>
        <v>0</v>
      </c>
      <c r="DW100" s="3">
        <f t="shared" si="456"/>
        <v>0</v>
      </c>
      <c r="DX100" s="3">
        <f t="shared" si="457"/>
        <v>1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0</v>
      </c>
      <c r="ED100" s="3">
        <f t="shared" si="463"/>
        <v>1</v>
      </c>
      <c r="EE100" s="3">
        <f t="shared" si="464"/>
        <v>1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0</v>
      </c>
      <c r="EL100" s="3">
        <f t="shared" si="471"/>
        <v>0</v>
      </c>
      <c r="EM100" s="3">
        <f t="shared" si="472"/>
        <v>0</v>
      </c>
      <c r="EN100" s="3">
        <f t="shared" si="473"/>
        <v>1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0</v>
      </c>
      <c r="ET100" s="3">
        <f t="shared" si="479"/>
        <v>1</v>
      </c>
      <c r="EU100" s="3">
        <f t="shared" si="480"/>
        <v>1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0</v>
      </c>
      <c r="EZ100" s="4">
        <f t="shared" si="485"/>
        <v>0</v>
      </c>
      <c r="FA100" s="4">
        <f t="shared" si="486"/>
        <v>1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0</v>
      </c>
      <c r="D101" s="4">
        <f t="shared" si="333"/>
        <v>0</v>
      </c>
      <c r="E101" s="4">
        <f t="shared" si="334"/>
        <v>1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0</v>
      </c>
      <c r="L101" s="4">
        <f t="shared" si="341"/>
        <v>0</v>
      </c>
      <c r="M101" s="4">
        <f t="shared" si="342"/>
        <v>1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1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1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0</v>
      </c>
      <c r="AH101" s="3">
        <f t="shared" si="363"/>
        <v>0</v>
      </c>
      <c r="AI101" s="3">
        <f t="shared" si="364"/>
        <v>0</v>
      </c>
      <c r="AJ101" s="4">
        <f t="shared" si="365"/>
        <v>0</v>
      </c>
      <c r="AK101" s="4">
        <f t="shared" si="366"/>
        <v>1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0</v>
      </c>
      <c r="AR101" s="4">
        <f t="shared" si="373"/>
        <v>0</v>
      </c>
      <c r="AS101" s="4">
        <f t="shared" si="374"/>
        <v>1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0</v>
      </c>
      <c r="AZ101" s="4">
        <f t="shared" si="381"/>
        <v>0</v>
      </c>
      <c r="BA101" s="4">
        <f t="shared" si="382"/>
        <v>0</v>
      </c>
      <c r="BB101" s="3">
        <f t="shared" si="383"/>
        <v>1</v>
      </c>
      <c r="BC101" s="3">
        <f t="shared" si="384"/>
        <v>1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1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0</v>
      </c>
      <c r="BP101" s="4">
        <f t="shared" si="397"/>
        <v>0</v>
      </c>
      <c r="BQ101" s="4">
        <f t="shared" si="398"/>
        <v>1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0</v>
      </c>
      <c r="BZ101" s="3">
        <f t="shared" si="407"/>
        <v>1</v>
      </c>
      <c r="CA101" s="3">
        <f t="shared" si="408"/>
        <v>1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0</v>
      </c>
      <c r="CH101" s="3">
        <f t="shared" si="415"/>
        <v>1</v>
      </c>
      <c r="CI101" s="3">
        <f t="shared" si="416"/>
        <v>1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0</v>
      </c>
      <c r="CN101" s="4">
        <f t="shared" si="421"/>
        <v>0</v>
      </c>
      <c r="CO101" s="4">
        <f t="shared" si="422"/>
        <v>0</v>
      </c>
      <c r="CP101" s="3">
        <f t="shared" si="423"/>
        <v>1</v>
      </c>
      <c r="CQ101" s="3">
        <f t="shared" si="424"/>
        <v>1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0</v>
      </c>
      <c r="CV101" s="4">
        <f t="shared" si="429"/>
        <v>0</v>
      </c>
      <c r="CW101" s="4">
        <f t="shared" si="430"/>
        <v>0</v>
      </c>
      <c r="CX101" s="3">
        <f t="shared" si="431"/>
        <v>1</v>
      </c>
      <c r="CY101" s="3">
        <f t="shared" si="432"/>
        <v>1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0</v>
      </c>
      <c r="DD101" s="4">
        <f t="shared" si="437"/>
        <v>0</v>
      </c>
      <c r="DE101" s="4">
        <f t="shared" si="438"/>
        <v>1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0</v>
      </c>
      <c r="DN101" s="3">
        <f t="shared" si="447"/>
        <v>1</v>
      </c>
      <c r="DO101" s="3">
        <f t="shared" si="448"/>
        <v>1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0</v>
      </c>
      <c r="DT101" s="4">
        <f t="shared" si="453"/>
        <v>0</v>
      </c>
      <c r="DU101" s="4">
        <f t="shared" si="454"/>
        <v>0</v>
      </c>
      <c r="DV101" s="3">
        <f t="shared" si="455"/>
        <v>1</v>
      </c>
      <c r="DW101" s="3">
        <f t="shared" si="456"/>
        <v>1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0</v>
      </c>
      <c r="ED101" s="3">
        <f t="shared" si="463"/>
        <v>1</v>
      </c>
      <c r="EE101" s="3">
        <f t="shared" si="464"/>
        <v>1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0</v>
      </c>
      <c r="EJ101" s="4">
        <f t="shared" si="469"/>
        <v>0</v>
      </c>
      <c r="EK101" s="4">
        <f t="shared" si="470"/>
        <v>0</v>
      </c>
      <c r="EL101" s="3">
        <f t="shared" si="471"/>
        <v>1</v>
      </c>
      <c r="EM101" s="3">
        <f t="shared" si="472"/>
        <v>1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0</v>
      </c>
      <c r="ER101" s="4">
        <f t="shared" si="477"/>
        <v>0</v>
      </c>
      <c r="ES101" s="4">
        <f t="shared" si="478"/>
        <v>1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0</v>
      </c>
      <c r="EZ101" s="4">
        <f t="shared" si="485"/>
        <v>0</v>
      </c>
      <c r="FA101" s="4">
        <f t="shared" si="486"/>
        <v>1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1</v>
      </c>
      <c r="D102" s="4">
        <f t="shared" si="333"/>
        <v>1</v>
      </c>
      <c r="E102" s="4">
        <f t="shared" si="334"/>
        <v>0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0</v>
      </c>
      <c r="L102" s="4">
        <f t="shared" si="341"/>
        <v>0</v>
      </c>
      <c r="M102" s="4">
        <f t="shared" si="342"/>
        <v>1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0</v>
      </c>
      <c r="T102" s="4">
        <f t="shared" si="349"/>
        <v>0</v>
      </c>
      <c r="U102" s="4">
        <f t="shared" si="350"/>
        <v>0</v>
      </c>
      <c r="V102" s="3">
        <f t="shared" si="351"/>
        <v>1</v>
      </c>
      <c r="W102" s="3">
        <f t="shared" si="352"/>
        <v>1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0</v>
      </c>
      <c r="AB102" s="4">
        <f t="shared" si="357"/>
        <v>0</v>
      </c>
      <c r="AC102" s="4">
        <f t="shared" si="358"/>
        <v>1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0</v>
      </c>
      <c r="AH102" s="3">
        <f t="shared" si="363"/>
        <v>0</v>
      </c>
      <c r="AI102" s="3">
        <f t="shared" si="364"/>
        <v>0</v>
      </c>
      <c r="AJ102" s="4">
        <f t="shared" si="365"/>
        <v>0</v>
      </c>
      <c r="AK102" s="4">
        <f t="shared" si="366"/>
        <v>1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0</v>
      </c>
      <c r="AR102" s="4">
        <f t="shared" si="373"/>
        <v>0</v>
      </c>
      <c r="AS102" s="4">
        <f t="shared" si="374"/>
        <v>0</v>
      </c>
      <c r="AT102" s="3">
        <f t="shared" si="375"/>
        <v>1</v>
      </c>
      <c r="AU102" s="3">
        <f t="shared" si="376"/>
        <v>1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1</v>
      </c>
      <c r="AZ102" s="4">
        <f t="shared" si="381"/>
        <v>1</v>
      </c>
      <c r="BA102" s="4">
        <f t="shared" si="382"/>
        <v>0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0</v>
      </c>
      <c r="BH102" s="4">
        <f t="shared" si="389"/>
        <v>0</v>
      </c>
      <c r="BI102" s="4">
        <f t="shared" si="390"/>
        <v>0</v>
      </c>
      <c r="BJ102" s="3">
        <f t="shared" si="391"/>
        <v>1</v>
      </c>
      <c r="BK102" s="3">
        <f t="shared" si="392"/>
        <v>1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1</v>
      </c>
      <c r="BP102" s="4">
        <f t="shared" si="397"/>
        <v>1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0</v>
      </c>
      <c r="BZ102" s="3">
        <f t="shared" si="407"/>
        <v>1</v>
      </c>
      <c r="CA102" s="3">
        <f t="shared" si="408"/>
        <v>1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1</v>
      </c>
      <c r="CF102" s="4">
        <f t="shared" si="413"/>
        <v>1</v>
      </c>
      <c r="CG102" s="4">
        <f t="shared" si="414"/>
        <v>0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1</v>
      </c>
      <c r="CN102" s="4">
        <f t="shared" si="421"/>
        <v>1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1</v>
      </c>
      <c r="CV102" s="4">
        <f t="shared" si="429"/>
        <v>1</v>
      </c>
      <c r="CW102" s="4">
        <f t="shared" si="430"/>
        <v>0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1</v>
      </c>
      <c r="DD102" s="4">
        <f t="shared" si="437"/>
        <v>1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1</v>
      </c>
      <c r="DN102" s="3">
        <f t="shared" si="447"/>
        <v>0</v>
      </c>
      <c r="DO102" s="3">
        <f t="shared" si="448"/>
        <v>0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0</v>
      </c>
      <c r="DT102" s="4">
        <f t="shared" si="453"/>
        <v>0</v>
      </c>
      <c r="DU102" s="4">
        <f t="shared" si="454"/>
        <v>1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1</v>
      </c>
      <c r="EB102" s="4">
        <f t="shared" si="461"/>
        <v>1</v>
      </c>
      <c r="EC102" s="4">
        <f t="shared" si="462"/>
        <v>0</v>
      </c>
      <c r="ED102" s="3">
        <f t="shared" si="463"/>
        <v>0</v>
      </c>
      <c r="EE102" s="3">
        <f t="shared" si="464"/>
        <v>0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0</v>
      </c>
      <c r="EJ102" s="4">
        <f t="shared" si="469"/>
        <v>0</v>
      </c>
      <c r="EK102" s="4">
        <f t="shared" si="470"/>
        <v>0</v>
      </c>
      <c r="EL102" s="3">
        <f t="shared" si="471"/>
        <v>1</v>
      </c>
      <c r="EM102" s="3">
        <f t="shared" si="472"/>
        <v>1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0</v>
      </c>
      <c r="ER102" s="4">
        <f t="shared" si="477"/>
        <v>0</v>
      </c>
      <c r="ES102" s="4">
        <f t="shared" si="478"/>
        <v>0</v>
      </c>
      <c r="ET102" s="3">
        <f t="shared" si="479"/>
        <v>1</v>
      </c>
      <c r="EU102" s="3">
        <f t="shared" si="480"/>
        <v>1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0</v>
      </c>
      <c r="EZ102" s="4">
        <f t="shared" si="485"/>
        <v>0</v>
      </c>
      <c r="FA102" s="4">
        <f t="shared" si="486"/>
        <v>0</v>
      </c>
      <c r="FB102" s="3">
        <f t="shared" si="487"/>
        <v>1</v>
      </c>
      <c r="FC102" s="3">
        <f t="shared" si="488"/>
        <v>1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1</v>
      </c>
      <c r="L103" s="4">
        <f t="shared" si="341"/>
        <v>1</v>
      </c>
      <c r="M103" s="4">
        <f t="shared" si="342"/>
        <v>0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1</v>
      </c>
      <c r="T103" s="4">
        <f t="shared" si="349"/>
        <v>1</v>
      </c>
      <c r="U103" s="4">
        <f t="shared" si="350"/>
        <v>0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1</v>
      </c>
      <c r="AB103" s="4">
        <f t="shared" si="357"/>
        <v>1</v>
      </c>
      <c r="AC103" s="4">
        <f t="shared" si="358"/>
        <v>0</v>
      </c>
      <c r="AD103" s="3">
        <f t="shared" si="359"/>
        <v>0</v>
      </c>
      <c r="AE103" s="3">
        <f t="shared" si="360"/>
        <v>0</v>
      </c>
      <c r="AF103" s="3">
        <f t="shared" si="361"/>
        <v>0</v>
      </c>
      <c r="AG103" s="3">
        <f t="shared" si="362"/>
        <v>0</v>
      </c>
      <c r="AH103" s="3">
        <f t="shared" si="363"/>
        <v>0</v>
      </c>
      <c r="AI103" s="3">
        <f t="shared" si="364"/>
        <v>0</v>
      </c>
      <c r="AJ103" s="4">
        <f t="shared" si="365"/>
        <v>0</v>
      </c>
      <c r="AK103" s="4">
        <f t="shared" si="366"/>
        <v>1</v>
      </c>
      <c r="AL103" s="3">
        <f t="shared" si="367"/>
        <v>0</v>
      </c>
      <c r="AM103" s="3">
        <f t="shared" si="368"/>
        <v>0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1</v>
      </c>
      <c r="AR103" s="4">
        <f t="shared" si="373"/>
        <v>1</v>
      </c>
      <c r="AS103" s="4">
        <f t="shared" si="374"/>
        <v>0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1</v>
      </c>
      <c r="AZ103" s="4">
        <f t="shared" si="381"/>
        <v>1</v>
      </c>
      <c r="BA103" s="4">
        <f t="shared" si="382"/>
        <v>0</v>
      </c>
      <c r="BB103" s="3">
        <f t="shared" si="383"/>
        <v>0</v>
      </c>
      <c r="BC103" s="3">
        <f t="shared" si="384"/>
        <v>0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1</v>
      </c>
      <c r="BH103" s="4">
        <f t="shared" si="389"/>
        <v>1</v>
      </c>
      <c r="BI103" s="4">
        <f t="shared" si="390"/>
        <v>0</v>
      </c>
      <c r="BJ103" s="3">
        <f t="shared" si="391"/>
        <v>0</v>
      </c>
      <c r="BK103" s="3">
        <f t="shared" si="392"/>
        <v>0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1</v>
      </c>
      <c r="BP103" s="4">
        <f t="shared" si="397"/>
        <v>1</v>
      </c>
      <c r="BQ103" s="4">
        <f t="shared" si="398"/>
        <v>0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1</v>
      </c>
      <c r="BZ103" s="3">
        <f t="shared" si="407"/>
        <v>0</v>
      </c>
      <c r="CA103" s="3">
        <f t="shared" si="408"/>
        <v>0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1</v>
      </c>
      <c r="CH103" s="3">
        <f t="shared" si="415"/>
        <v>0</v>
      </c>
      <c r="CI103" s="3">
        <f t="shared" si="416"/>
        <v>0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1</v>
      </c>
      <c r="CN103" s="4">
        <f t="shared" si="421"/>
        <v>1</v>
      </c>
      <c r="CO103" s="4">
        <f t="shared" si="422"/>
        <v>0</v>
      </c>
      <c r="CP103" s="3">
        <f t="shared" si="423"/>
        <v>0</v>
      </c>
      <c r="CQ103" s="3">
        <f t="shared" si="424"/>
        <v>0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1</v>
      </c>
      <c r="CV103" s="4">
        <f t="shared" si="429"/>
        <v>1</v>
      </c>
      <c r="CW103" s="4">
        <f t="shared" si="430"/>
        <v>0</v>
      </c>
      <c r="CX103" s="3">
        <f t="shared" si="431"/>
        <v>0</v>
      </c>
      <c r="CY103" s="3">
        <f t="shared" si="432"/>
        <v>0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1</v>
      </c>
      <c r="DF103" s="3">
        <f t="shared" si="439"/>
        <v>0</v>
      </c>
      <c r="DG103" s="3">
        <f t="shared" si="440"/>
        <v>0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1</v>
      </c>
      <c r="DO103" s="3">
        <f t="shared" si="448"/>
        <v>1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1</v>
      </c>
      <c r="DT103" s="4">
        <f t="shared" si="453"/>
        <v>1</v>
      </c>
      <c r="DU103" s="4">
        <f t="shared" si="454"/>
        <v>0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1</v>
      </c>
      <c r="EB103" s="4">
        <f t="shared" si="461"/>
        <v>1</v>
      </c>
      <c r="EC103" s="4">
        <f t="shared" si="462"/>
        <v>0</v>
      </c>
      <c r="ED103" s="3">
        <f t="shared" si="463"/>
        <v>0</v>
      </c>
      <c r="EE103" s="3">
        <f t="shared" si="464"/>
        <v>0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1</v>
      </c>
      <c r="EJ103" s="4">
        <f t="shared" si="469"/>
        <v>1</v>
      </c>
      <c r="EK103" s="4">
        <f t="shared" si="470"/>
        <v>0</v>
      </c>
      <c r="EL103" s="3">
        <f t="shared" si="471"/>
        <v>0</v>
      </c>
      <c r="EM103" s="3">
        <f t="shared" si="472"/>
        <v>0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1</v>
      </c>
      <c r="ER103" s="4">
        <f t="shared" si="477"/>
        <v>1</v>
      </c>
      <c r="ES103" s="4">
        <f t="shared" si="478"/>
        <v>0</v>
      </c>
      <c r="ET103" s="3">
        <f t="shared" si="479"/>
        <v>0</v>
      </c>
      <c r="EU103" s="3">
        <f t="shared" si="480"/>
        <v>0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1</v>
      </c>
      <c r="EZ103" s="4">
        <f t="shared" si="485"/>
        <v>1</v>
      </c>
      <c r="FA103" s="4">
        <f t="shared" si="486"/>
        <v>0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0</v>
      </c>
      <c r="D104" s="4">
        <f t="shared" si="333"/>
        <v>0</v>
      </c>
      <c r="E104" s="4">
        <f t="shared" si="334"/>
        <v>0</v>
      </c>
      <c r="F104" s="3">
        <f t="shared" si="335"/>
        <v>1</v>
      </c>
      <c r="G104" s="3">
        <f t="shared" si="336"/>
        <v>1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0</v>
      </c>
      <c r="N104" s="3">
        <f t="shared" si="343"/>
        <v>1</v>
      </c>
      <c r="O104" s="3">
        <f t="shared" si="344"/>
        <v>1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0</v>
      </c>
      <c r="V104" s="3">
        <f t="shared" si="351"/>
        <v>1</v>
      </c>
      <c r="W104" s="3">
        <f t="shared" si="352"/>
        <v>1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0</v>
      </c>
      <c r="AD104" s="3">
        <f t="shared" si="359"/>
        <v>1</v>
      </c>
      <c r="AE104" s="3">
        <f t="shared" si="360"/>
        <v>1</v>
      </c>
      <c r="AF104" s="3">
        <f t="shared" si="361"/>
        <v>0</v>
      </c>
      <c r="AG104" s="3">
        <f t="shared" si="362"/>
        <v>0</v>
      </c>
      <c r="AH104" s="3">
        <f t="shared" si="363"/>
        <v>0</v>
      </c>
      <c r="AI104" s="3">
        <f t="shared" si="364"/>
        <v>0</v>
      </c>
      <c r="AJ104" s="4">
        <f t="shared" si="365"/>
        <v>0</v>
      </c>
      <c r="AK104" s="4">
        <f t="shared" si="366"/>
        <v>1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1</v>
      </c>
      <c r="AU104" s="3">
        <f t="shared" si="376"/>
        <v>1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0</v>
      </c>
      <c r="AZ104" s="4">
        <f t="shared" si="381"/>
        <v>0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1</v>
      </c>
      <c r="BE104" s="3">
        <f t="shared" si="386"/>
        <v>1</v>
      </c>
      <c r="BF104" s="3">
        <f t="shared" si="387"/>
        <v>1</v>
      </c>
      <c r="BG104" s="3">
        <f t="shared" si="388"/>
        <v>0</v>
      </c>
      <c r="BH104" s="4">
        <f t="shared" si="389"/>
        <v>0</v>
      </c>
      <c r="BI104" s="4">
        <f t="shared" si="390"/>
        <v>0</v>
      </c>
      <c r="BJ104" s="3">
        <f t="shared" si="391"/>
        <v>1</v>
      </c>
      <c r="BK104" s="3">
        <f t="shared" si="392"/>
        <v>1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0</v>
      </c>
      <c r="BR104" s="3">
        <f t="shared" si="399"/>
        <v>1</v>
      </c>
      <c r="BS104" s="3">
        <f t="shared" si="400"/>
        <v>1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0</v>
      </c>
      <c r="BZ104" s="3">
        <f t="shared" si="407"/>
        <v>0</v>
      </c>
      <c r="CA104" s="3">
        <f t="shared" si="408"/>
        <v>0</v>
      </c>
      <c r="CB104" s="3">
        <f t="shared" si="409"/>
        <v>1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1</v>
      </c>
      <c r="CI104" s="3">
        <f t="shared" si="416"/>
        <v>1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0</v>
      </c>
      <c r="CP104" s="3">
        <f t="shared" si="423"/>
        <v>1</v>
      </c>
      <c r="CQ104" s="3">
        <f t="shared" si="424"/>
        <v>1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0</v>
      </c>
      <c r="CX104" s="3">
        <f t="shared" si="431"/>
        <v>1</v>
      </c>
      <c r="CY104" s="3">
        <f t="shared" si="432"/>
        <v>1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0</v>
      </c>
      <c r="DF104" s="3">
        <f t="shared" si="439"/>
        <v>1</v>
      </c>
      <c r="DG104" s="3">
        <f t="shared" si="440"/>
        <v>1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0</v>
      </c>
      <c r="DN104" s="3">
        <f t="shared" si="447"/>
        <v>0</v>
      </c>
      <c r="DO104" s="3">
        <f t="shared" si="448"/>
        <v>0</v>
      </c>
      <c r="DP104" s="3">
        <f t="shared" si="449"/>
        <v>1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0</v>
      </c>
      <c r="ED104" s="3">
        <f t="shared" si="463"/>
        <v>1</v>
      </c>
      <c r="EE104" s="3">
        <f t="shared" si="464"/>
        <v>1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0</v>
      </c>
      <c r="EL104" s="3">
        <f t="shared" si="471"/>
        <v>1</v>
      </c>
      <c r="EM104" s="3">
        <f t="shared" si="472"/>
        <v>1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0</v>
      </c>
      <c r="ET104" s="3">
        <f t="shared" si="479"/>
        <v>0</v>
      </c>
      <c r="EU104" s="3">
        <f t="shared" si="480"/>
        <v>0</v>
      </c>
      <c r="EV104" s="3">
        <f t="shared" si="481"/>
        <v>1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0</v>
      </c>
      <c r="FB104" s="3">
        <f t="shared" si="487"/>
        <v>0</v>
      </c>
      <c r="FC104" s="3">
        <f t="shared" si="488"/>
        <v>0</v>
      </c>
      <c r="FD104" s="3">
        <f t="shared" si="489"/>
        <v>1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1</v>
      </c>
      <c r="G105" s="3">
        <f t="shared" si="336"/>
        <v>1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1</v>
      </c>
      <c r="L105" s="4">
        <f t="shared" si="341"/>
        <v>1</v>
      </c>
      <c r="M105" s="4">
        <f t="shared" si="342"/>
        <v>0</v>
      </c>
      <c r="N105" s="3">
        <f t="shared" si="343"/>
        <v>0</v>
      </c>
      <c r="O105" s="3">
        <f t="shared" si="344"/>
        <v>0</v>
      </c>
      <c r="P105" s="3">
        <f t="shared" si="345"/>
        <v>0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1</v>
      </c>
      <c r="V105" s="3">
        <f t="shared" si="351"/>
        <v>0</v>
      </c>
      <c r="W105" s="3">
        <f t="shared" si="352"/>
        <v>0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1</v>
      </c>
      <c r="AB105" s="4">
        <f t="shared" si="357"/>
        <v>1</v>
      </c>
      <c r="AC105" s="4">
        <f t="shared" si="358"/>
        <v>0</v>
      </c>
      <c r="AD105" s="3">
        <f t="shared" si="359"/>
        <v>0</v>
      </c>
      <c r="AE105" s="3">
        <f t="shared" si="360"/>
        <v>0</v>
      </c>
      <c r="AF105" s="3">
        <f t="shared" si="361"/>
        <v>0</v>
      </c>
      <c r="AG105" s="3">
        <f t="shared" si="362"/>
        <v>0</v>
      </c>
      <c r="AH105" s="3">
        <f t="shared" si="363"/>
        <v>0</v>
      </c>
      <c r="AI105" s="3">
        <f t="shared" si="364"/>
        <v>0</v>
      </c>
      <c r="AJ105" s="4">
        <f t="shared" si="365"/>
        <v>0</v>
      </c>
      <c r="AK105" s="4">
        <f t="shared" si="366"/>
        <v>1</v>
      </c>
      <c r="AL105" s="3">
        <f t="shared" si="367"/>
        <v>0</v>
      </c>
      <c r="AM105" s="3">
        <f t="shared" si="368"/>
        <v>0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1</v>
      </c>
      <c r="AR105" s="4">
        <f t="shared" si="373"/>
        <v>1</v>
      </c>
      <c r="AS105" s="4">
        <f t="shared" si="374"/>
        <v>0</v>
      </c>
      <c r="AT105" s="3">
        <f t="shared" si="375"/>
        <v>0</v>
      </c>
      <c r="AU105" s="3">
        <f t="shared" si="376"/>
        <v>0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1</v>
      </c>
      <c r="BB105" s="3">
        <f t="shared" si="383"/>
        <v>0</v>
      </c>
      <c r="BC105" s="3">
        <f t="shared" si="384"/>
        <v>0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1</v>
      </c>
      <c r="BJ105" s="3">
        <f t="shared" si="391"/>
        <v>0</v>
      </c>
      <c r="BK105" s="3">
        <f t="shared" si="392"/>
        <v>0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1</v>
      </c>
      <c r="BR105" s="3">
        <f t="shared" si="399"/>
        <v>0</v>
      </c>
      <c r="BS105" s="3">
        <f t="shared" si="400"/>
        <v>0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1</v>
      </c>
      <c r="BZ105" s="3">
        <f t="shared" si="407"/>
        <v>0</v>
      </c>
      <c r="CA105" s="3">
        <f t="shared" si="408"/>
        <v>0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1</v>
      </c>
      <c r="CF105" s="4">
        <f t="shared" si="413"/>
        <v>1</v>
      </c>
      <c r="CG105" s="4">
        <f t="shared" si="414"/>
        <v>0</v>
      </c>
      <c r="CH105" s="3">
        <f t="shared" si="415"/>
        <v>0</v>
      </c>
      <c r="CI105" s="3">
        <f t="shared" si="416"/>
        <v>0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1</v>
      </c>
      <c r="CN105" s="4">
        <f t="shared" si="421"/>
        <v>1</v>
      </c>
      <c r="CO105" s="4">
        <f t="shared" si="422"/>
        <v>0</v>
      </c>
      <c r="CP105" s="3">
        <f t="shared" si="423"/>
        <v>0</v>
      </c>
      <c r="CQ105" s="3">
        <f t="shared" si="424"/>
        <v>0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1</v>
      </c>
      <c r="CY105" s="3">
        <f t="shared" si="432"/>
        <v>1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1</v>
      </c>
      <c r="DF105" s="3">
        <f t="shared" si="439"/>
        <v>0</v>
      </c>
      <c r="DG105" s="3">
        <f t="shared" si="440"/>
        <v>0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1</v>
      </c>
      <c r="DL105" s="4">
        <f t="shared" si="445"/>
        <v>1</v>
      </c>
      <c r="DM105" s="4">
        <f t="shared" si="446"/>
        <v>0</v>
      </c>
      <c r="DN105" s="3">
        <f t="shared" si="447"/>
        <v>0</v>
      </c>
      <c r="DO105" s="3">
        <f t="shared" si="448"/>
        <v>0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1</v>
      </c>
      <c r="DW105" s="3">
        <f t="shared" si="456"/>
        <v>1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1</v>
      </c>
      <c r="EB105" s="4">
        <f t="shared" si="461"/>
        <v>1</v>
      </c>
      <c r="EC105" s="4">
        <f t="shared" si="462"/>
        <v>0</v>
      </c>
      <c r="ED105" s="3">
        <f t="shared" si="463"/>
        <v>0</v>
      </c>
      <c r="EE105" s="3">
        <f t="shared" si="464"/>
        <v>0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1</v>
      </c>
      <c r="EJ105" s="4">
        <f t="shared" si="469"/>
        <v>1</v>
      </c>
      <c r="EK105" s="4">
        <f t="shared" si="470"/>
        <v>0</v>
      </c>
      <c r="EL105" s="3">
        <f t="shared" si="471"/>
        <v>0</v>
      </c>
      <c r="EM105" s="3">
        <f t="shared" si="472"/>
        <v>0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1</v>
      </c>
      <c r="ER105" s="4">
        <f t="shared" si="477"/>
        <v>1</v>
      </c>
      <c r="ES105" s="4">
        <f t="shared" si="478"/>
        <v>0</v>
      </c>
      <c r="ET105" s="3">
        <f t="shared" si="479"/>
        <v>0</v>
      </c>
      <c r="EU105" s="3">
        <f t="shared" si="480"/>
        <v>0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1</v>
      </c>
      <c r="EZ105" s="4">
        <f t="shared" si="485"/>
        <v>1</v>
      </c>
      <c r="FA105" s="4">
        <f t="shared" si="486"/>
        <v>0</v>
      </c>
      <c r="FB105" s="3">
        <f t="shared" si="487"/>
        <v>0</v>
      </c>
      <c r="FC105" s="3">
        <f t="shared" si="488"/>
        <v>0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0</v>
      </c>
      <c r="F106" s="3">
        <f t="shared" si="335"/>
        <v>1</v>
      </c>
      <c r="G106" s="3">
        <f t="shared" si="336"/>
        <v>1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0</v>
      </c>
      <c r="V106" s="3">
        <f t="shared" si="351"/>
        <v>1</v>
      </c>
      <c r="W106" s="3">
        <f t="shared" si="352"/>
        <v>1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0</v>
      </c>
      <c r="AD106" s="3">
        <f t="shared" si="359"/>
        <v>0</v>
      </c>
      <c r="AE106" s="3">
        <f t="shared" si="360"/>
        <v>0</v>
      </c>
      <c r="AF106" s="3">
        <f t="shared" si="361"/>
        <v>1</v>
      </c>
      <c r="AG106" s="3">
        <f t="shared" si="362"/>
        <v>0</v>
      </c>
      <c r="AH106" s="3">
        <f t="shared" si="363"/>
        <v>0</v>
      </c>
      <c r="AI106" s="3">
        <f t="shared" si="364"/>
        <v>0</v>
      </c>
      <c r="AJ106" s="4">
        <f t="shared" si="365"/>
        <v>0</v>
      </c>
      <c r="AK106" s="4">
        <f t="shared" si="366"/>
        <v>1</v>
      </c>
      <c r="AL106" s="3">
        <f t="shared" si="367"/>
        <v>0</v>
      </c>
      <c r="AM106" s="3">
        <f t="shared" si="368"/>
        <v>0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0</v>
      </c>
      <c r="AT106" s="3">
        <f t="shared" si="375"/>
        <v>1</v>
      </c>
      <c r="AU106" s="3">
        <f t="shared" si="376"/>
        <v>1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1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0</v>
      </c>
      <c r="BR106" s="3">
        <f t="shared" si="399"/>
        <v>1</v>
      </c>
      <c r="BS106" s="3">
        <f t="shared" si="400"/>
        <v>1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0</v>
      </c>
      <c r="BZ106" s="3">
        <f t="shared" si="407"/>
        <v>1</v>
      </c>
      <c r="CA106" s="3">
        <f t="shared" si="408"/>
        <v>1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1</v>
      </c>
      <c r="CH106" s="3">
        <f t="shared" si="415"/>
        <v>0</v>
      </c>
      <c r="CI106" s="3">
        <f t="shared" si="416"/>
        <v>0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0</v>
      </c>
      <c r="CP106" s="3">
        <f t="shared" si="423"/>
        <v>1</v>
      </c>
      <c r="CQ106" s="3">
        <f t="shared" si="424"/>
        <v>1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0</v>
      </c>
      <c r="CX106" s="3">
        <f t="shared" si="431"/>
        <v>1</v>
      </c>
      <c r="CY106" s="3">
        <f t="shared" si="432"/>
        <v>1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1</v>
      </c>
      <c r="DO106" s="3">
        <f t="shared" si="448"/>
        <v>1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0</v>
      </c>
      <c r="DV106" s="3">
        <f t="shared" si="455"/>
        <v>1</v>
      </c>
      <c r="DW106" s="3">
        <f t="shared" si="456"/>
        <v>1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0</v>
      </c>
      <c r="EB106" s="4">
        <f t="shared" si="461"/>
        <v>0</v>
      </c>
      <c r="EC106" s="4">
        <f t="shared" si="462"/>
        <v>0</v>
      </c>
      <c r="ED106" s="3">
        <f t="shared" si="463"/>
        <v>1</v>
      </c>
      <c r="EE106" s="3">
        <f t="shared" si="464"/>
        <v>1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1</v>
      </c>
      <c r="EL106" s="3">
        <f t="shared" si="471"/>
        <v>0</v>
      </c>
      <c r="EM106" s="3">
        <f t="shared" si="472"/>
        <v>0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1</v>
      </c>
      <c r="EU106" s="3">
        <f t="shared" si="480"/>
        <v>1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1</v>
      </c>
      <c r="FB106" s="3">
        <f t="shared" si="487"/>
        <v>0</v>
      </c>
      <c r="FC106" s="3">
        <f t="shared" si="488"/>
        <v>0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1</v>
      </c>
      <c r="D107" s="4">
        <f t="shared" si="333"/>
        <v>1</v>
      </c>
      <c r="E107" s="4">
        <f t="shared" si="334"/>
        <v>0</v>
      </c>
      <c r="F107" s="3">
        <f t="shared" si="335"/>
        <v>0</v>
      </c>
      <c r="G107" s="3">
        <f t="shared" si="336"/>
        <v>0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1</v>
      </c>
      <c r="L107" s="4">
        <f t="shared" si="341"/>
        <v>1</v>
      </c>
      <c r="M107" s="4">
        <f t="shared" si="342"/>
        <v>0</v>
      </c>
      <c r="N107" s="3">
        <f t="shared" si="343"/>
        <v>0</v>
      </c>
      <c r="O107" s="3">
        <f t="shared" si="344"/>
        <v>0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1</v>
      </c>
      <c r="T107" s="4">
        <f t="shared" si="349"/>
        <v>1</v>
      </c>
      <c r="U107" s="4">
        <f t="shared" si="350"/>
        <v>0</v>
      </c>
      <c r="V107" s="3">
        <f t="shared" si="351"/>
        <v>0</v>
      </c>
      <c r="W107" s="3">
        <f t="shared" si="352"/>
        <v>0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1</v>
      </c>
      <c r="AB107" s="4">
        <f t="shared" si="357"/>
        <v>1</v>
      </c>
      <c r="AC107" s="4">
        <f t="shared" si="358"/>
        <v>0</v>
      </c>
      <c r="AD107" s="3">
        <f t="shared" si="359"/>
        <v>0</v>
      </c>
      <c r="AE107" s="3">
        <f t="shared" si="360"/>
        <v>0</v>
      </c>
      <c r="AF107" s="3">
        <f t="shared" si="361"/>
        <v>0</v>
      </c>
      <c r="AG107" s="3">
        <f t="shared" si="362"/>
        <v>0</v>
      </c>
      <c r="AH107" s="3">
        <f t="shared" si="363"/>
        <v>0</v>
      </c>
      <c r="AI107" s="3">
        <f t="shared" si="364"/>
        <v>0</v>
      </c>
      <c r="AJ107" s="4">
        <f t="shared" si="365"/>
        <v>0</v>
      </c>
      <c r="AK107" s="4">
        <f t="shared" si="366"/>
        <v>1</v>
      </c>
      <c r="AL107" s="3">
        <f t="shared" si="367"/>
        <v>0</v>
      </c>
      <c r="AM107" s="3">
        <f t="shared" si="368"/>
        <v>0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1</v>
      </c>
      <c r="AR107" s="4">
        <f t="shared" si="373"/>
        <v>1</v>
      </c>
      <c r="AS107" s="4">
        <f t="shared" si="374"/>
        <v>0</v>
      </c>
      <c r="AT107" s="3">
        <f t="shared" si="375"/>
        <v>0</v>
      </c>
      <c r="AU107" s="3">
        <f t="shared" si="376"/>
        <v>0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1</v>
      </c>
      <c r="AZ107" s="4">
        <f t="shared" si="381"/>
        <v>1</v>
      </c>
      <c r="BA107" s="4">
        <f t="shared" si="382"/>
        <v>0</v>
      </c>
      <c r="BB107" s="3">
        <f t="shared" si="383"/>
        <v>0</v>
      </c>
      <c r="BC107" s="3">
        <f t="shared" si="384"/>
        <v>0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1</v>
      </c>
      <c r="BH107" s="4">
        <f t="shared" si="389"/>
        <v>1</v>
      </c>
      <c r="BI107" s="4">
        <f t="shared" si="390"/>
        <v>0</v>
      </c>
      <c r="BJ107" s="3">
        <f t="shared" si="391"/>
        <v>0</v>
      </c>
      <c r="BK107" s="3">
        <f t="shared" si="392"/>
        <v>0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1</v>
      </c>
      <c r="BP107" s="4">
        <f t="shared" si="397"/>
        <v>1</v>
      </c>
      <c r="BQ107" s="4">
        <f t="shared" si="398"/>
        <v>0</v>
      </c>
      <c r="BR107" s="3">
        <f t="shared" si="399"/>
        <v>0</v>
      </c>
      <c r="BS107" s="3">
        <f t="shared" si="400"/>
        <v>0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1</v>
      </c>
      <c r="BX107" s="4">
        <f t="shared" si="405"/>
        <v>1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1</v>
      </c>
      <c r="CF107" s="4">
        <f t="shared" si="413"/>
        <v>1</v>
      </c>
      <c r="CG107" s="4">
        <f t="shared" si="414"/>
        <v>0</v>
      </c>
      <c r="CH107" s="3">
        <f t="shared" si="415"/>
        <v>0</v>
      </c>
      <c r="CI107" s="3">
        <f t="shared" si="416"/>
        <v>0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1</v>
      </c>
      <c r="CN107" s="4">
        <f t="shared" si="421"/>
        <v>1</v>
      </c>
      <c r="CO107" s="4">
        <f t="shared" si="422"/>
        <v>0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1</v>
      </c>
      <c r="CV107" s="4">
        <f t="shared" si="429"/>
        <v>1</v>
      </c>
      <c r="CW107" s="4">
        <f t="shared" si="430"/>
        <v>0</v>
      </c>
      <c r="CX107" s="3">
        <f t="shared" si="431"/>
        <v>0</v>
      </c>
      <c r="CY107" s="3">
        <f t="shared" si="432"/>
        <v>0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1</v>
      </c>
      <c r="DD107" s="4">
        <f t="shared" si="437"/>
        <v>1</v>
      </c>
      <c r="DE107" s="4">
        <f t="shared" si="438"/>
        <v>0</v>
      </c>
      <c r="DF107" s="3">
        <f t="shared" si="439"/>
        <v>0</v>
      </c>
      <c r="DG107" s="3">
        <f t="shared" si="440"/>
        <v>0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1</v>
      </c>
      <c r="DL107" s="4">
        <f t="shared" si="445"/>
        <v>1</v>
      </c>
      <c r="DM107" s="4">
        <f t="shared" si="446"/>
        <v>0</v>
      </c>
      <c r="DN107" s="3">
        <f t="shared" si="447"/>
        <v>0</v>
      </c>
      <c r="DO107" s="3">
        <f t="shared" si="448"/>
        <v>0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1</v>
      </c>
      <c r="DT107" s="4">
        <f t="shared" si="453"/>
        <v>1</v>
      </c>
      <c r="DU107" s="4">
        <f t="shared" si="454"/>
        <v>0</v>
      </c>
      <c r="DV107" s="3">
        <f t="shared" si="455"/>
        <v>0</v>
      </c>
      <c r="DW107" s="3">
        <f t="shared" si="456"/>
        <v>0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1</v>
      </c>
      <c r="ED107" s="3">
        <f t="shared" si="463"/>
        <v>0</v>
      </c>
      <c r="EE107" s="3">
        <f t="shared" si="464"/>
        <v>0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1</v>
      </c>
      <c r="EJ107" s="4">
        <f t="shared" si="469"/>
        <v>1</v>
      </c>
      <c r="EK107" s="4">
        <f t="shared" si="470"/>
        <v>0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1</v>
      </c>
      <c r="ER107" s="4">
        <f t="shared" si="477"/>
        <v>1</v>
      </c>
      <c r="ES107" s="4">
        <f t="shared" si="478"/>
        <v>0</v>
      </c>
      <c r="ET107" s="3">
        <f t="shared" si="479"/>
        <v>0</v>
      </c>
      <c r="EU107" s="3">
        <f t="shared" si="480"/>
        <v>0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1</v>
      </c>
      <c r="EZ107" s="4">
        <f t="shared" si="485"/>
        <v>1</v>
      </c>
      <c r="FA107" s="4">
        <f t="shared" si="486"/>
        <v>0</v>
      </c>
      <c r="FB107" s="3">
        <f t="shared" si="487"/>
        <v>0</v>
      </c>
      <c r="FC107" s="3">
        <f t="shared" si="488"/>
        <v>0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0</v>
      </c>
      <c r="F108" s="3">
        <f t="shared" si="335"/>
        <v>1</v>
      </c>
      <c r="G108" s="3">
        <f t="shared" si="336"/>
        <v>1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0</v>
      </c>
      <c r="N108" s="3">
        <f t="shared" si="343"/>
        <v>1</v>
      </c>
      <c r="O108" s="3">
        <f t="shared" si="344"/>
        <v>1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0</v>
      </c>
      <c r="W108" s="3">
        <f t="shared" si="352"/>
        <v>0</v>
      </c>
      <c r="X108" s="3">
        <f t="shared" si="353"/>
        <v>1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1</v>
      </c>
      <c r="AE108" s="3">
        <f t="shared" si="360"/>
        <v>1</v>
      </c>
      <c r="AF108" s="3">
        <f t="shared" si="361"/>
        <v>0</v>
      </c>
      <c r="AG108" s="3">
        <f t="shared" si="362"/>
        <v>0</v>
      </c>
      <c r="AH108" s="3">
        <f t="shared" si="363"/>
        <v>0</v>
      </c>
      <c r="AI108" s="3">
        <f t="shared" si="364"/>
        <v>0</v>
      </c>
      <c r="AJ108" s="4">
        <f t="shared" si="365"/>
        <v>0</v>
      </c>
      <c r="AK108" s="4">
        <f t="shared" si="366"/>
        <v>1</v>
      </c>
      <c r="AL108" s="3">
        <f t="shared" si="367"/>
        <v>0</v>
      </c>
      <c r="AM108" s="3">
        <f t="shared" si="368"/>
        <v>0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1</v>
      </c>
      <c r="AU108" s="3">
        <f t="shared" si="376"/>
        <v>1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0</v>
      </c>
      <c r="BJ108" s="3">
        <f t="shared" si="391"/>
        <v>0</v>
      </c>
      <c r="BK108" s="3">
        <f t="shared" si="392"/>
        <v>0</v>
      </c>
      <c r="BL108" s="3">
        <f t="shared" si="393"/>
        <v>1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0</v>
      </c>
      <c r="BR108" s="3">
        <f t="shared" si="399"/>
        <v>1</v>
      </c>
      <c r="BS108" s="3">
        <f t="shared" si="400"/>
        <v>1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1</v>
      </c>
      <c r="BX108" s="4">
        <f t="shared" si="405"/>
        <v>1</v>
      </c>
      <c r="BY108" s="4">
        <f t="shared" si="406"/>
        <v>0</v>
      </c>
      <c r="BZ108" s="3">
        <f t="shared" si="407"/>
        <v>0</v>
      </c>
      <c r="CA108" s="3">
        <f t="shared" si="408"/>
        <v>0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0</v>
      </c>
      <c r="CH108" s="3">
        <f t="shared" si="415"/>
        <v>1</v>
      </c>
      <c r="CI108" s="3">
        <f t="shared" si="416"/>
        <v>1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1</v>
      </c>
      <c r="CP108" s="3">
        <f t="shared" si="423"/>
        <v>0</v>
      </c>
      <c r="CQ108" s="3">
        <f t="shared" si="424"/>
        <v>0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1</v>
      </c>
      <c r="CV108" s="4">
        <f t="shared" si="429"/>
        <v>1</v>
      </c>
      <c r="CW108" s="4">
        <f t="shared" si="430"/>
        <v>0</v>
      </c>
      <c r="CX108" s="3">
        <f t="shared" si="431"/>
        <v>0</v>
      </c>
      <c r="CY108" s="3">
        <f t="shared" si="432"/>
        <v>0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1</v>
      </c>
      <c r="DD108" s="4">
        <f t="shared" si="437"/>
        <v>1</v>
      </c>
      <c r="DE108" s="4">
        <f t="shared" si="438"/>
        <v>0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0</v>
      </c>
      <c r="DN108" s="3">
        <f t="shared" si="447"/>
        <v>1</v>
      </c>
      <c r="DO108" s="3">
        <f t="shared" si="448"/>
        <v>1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0</v>
      </c>
      <c r="DV108" s="3">
        <f t="shared" si="455"/>
        <v>1</v>
      </c>
      <c r="DW108" s="3">
        <f t="shared" si="456"/>
        <v>1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0</v>
      </c>
      <c r="EB108" s="4">
        <f t="shared" si="461"/>
        <v>0</v>
      </c>
      <c r="EC108" s="4">
        <f t="shared" si="462"/>
        <v>0</v>
      </c>
      <c r="ED108" s="3">
        <f t="shared" si="463"/>
        <v>1</v>
      </c>
      <c r="EE108" s="3">
        <f t="shared" si="464"/>
        <v>1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0</v>
      </c>
      <c r="EJ108" s="4">
        <f t="shared" si="469"/>
        <v>0</v>
      </c>
      <c r="EK108" s="4">
        <f t="shared" si="470"/>
        <v>1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1</v>
      </c>
      <c r="ET108" s="3">
        <f t="shared" si="479"/>
        <v>0</v>
      </c>
      <c r="EU108" s="3">
        <f t="shared" si="480"/>
        <v>0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0</v>
      </c>
      <c r="FB108" s="3">
        <f t="shared" si="487"/>
        <v>1</v>
      </c>
      <c r="FC108" s="3">
        <f t="shared" si="488"/>
        <v>1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1</v>
      </c>
      <c r="N109" s="3">
        <f t="shared" si="343"/>
        <v>0</v>
      </c>
      <c r="O109" s="3">
        <f t="shared" si="344"/>
        <v>0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0</v>
      </c>
      <c r="V109" s="3">
        <f t="shared" si="351"/>
        <v>1</v>
      </c>
      <c r="W109" s="3">
        <f t="shared" si="352"/>
        <v>1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0</v>
      </c>
      <c r="AD109" s="3">
        <f t="shared" si="359"/>
        <v>1</v>
      </c>
      <c r="AE109" s="3">
        <f t="shared" si="360"/>
        <v>1</v>
      </c>
      <c r="AF109" s="3">
        <f t="shared" si="361"/>
        <v>0</v>
      </c>
      <c r="AG109" s="3">
        <f t="shared" si="362"/>
        <v>0</v>
      </c>
      <c r="AH109" s="3">
        <f t="shared" si="363"/>
        <v>0</v>
      </c>
      <c r="AI109" s="3">
        <f t="shared" si="364"/>
        <v>0</v>
      </c>
      <c r="AJ109" s="4">
        <f t="shared" si="365"/>
        <v>0</v>
      </c>
      <c r="AK109" s="4">
        <f t="shared" si="366"/>
        <v>1</v>
      </c>
      <c r="AL109" s="3">
        <f t="shared" si="367"/>
        <v>0</v>
      </c>
      <c r="AM109" s="3">
        <f t="shared" si="368"/>
        <v>0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1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1</v>
      </c>
      <c r="BJ109" s="3">
        <f t="shared" si="391"/>
        <v>0</v>
      </c>
      <c r="BK109" s="3">
        <f t="shared" si="392"/>
        <v>0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0</v>
      </c>
      <c r="BZ109" s="3">
        <f t="shared" si="407"/>
        <v>1</v>
      </c>
      <c r="CA109" s="3">
        <f t="shared" si="408"/>
        <v>1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0</v>
      </c>
      <c r="CH109" s="3">
        <f t="shared" si="415"/>
        <v>1</v>
      </c>
      <c r="CI109" s="3">
        <f t="shared" si="416"/>
        <v>1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0</v>
      </c>
      <c r="DF109" s="3">
        <f t="shared" si="439"/>
        <v>1</v>
      </c>
      <c r="DG109" s="3">
        <f t="shared" si="440"/>
        <v>1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1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1</v>
      </c>
      <c r="DT109" s="4">
        <f t="shared" si="453"/>
        <v>1</v>
      </c>
      <c r="DU109" s="4">
        <f t="shared" si="454"/>
        <v>0</v>
      </c>
      <c r="DV109" s="3">
        <f t="shared" si="455"/>
        <v>0</v>
      </c>
      <c r="DW109" s="3">
        <f t="shared" si="456"/>
        <v>0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1</v>
      </c>
      <c r="ED109" s="3">
        <f t="shared" si="463"/>
        <v>0</v>
      </c>
      <c r="EE109" s="3">
        <f t="shared" si="464"/>
        <v>0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0</v>
      </c>
      <c r="EL109" s="3">
        <f t="shared" si="471"/>
        <v>1</v>
      </c>
      <c r="EM109" s="3">
        <f t="shared" si="472"/>
        <v>1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1</v>
      </c>
      <c r="EU109" s="3">
        <f t="shared" si="480"/>
        <v>1</v>
      </c>
      <c r="EV109" s="3">
        <f t="shared" si="481"/>
        <v>0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1</v>
      </c>
      <c r="D110" s="4">
        <f t="shared" si="333"/>
        <v>1</v>
      </c>
      <c r="E110" s="4">
        <f t="shared" si="334"/>
        <v>0</v>
      </c>
      <c r="F110" s="3">
        <f t="shared" si="335"/>
        <v>0</v>
      </c>
      <c r="G110" s="3">
        <f t="shared" si="336"/>
        <v>0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0</v>
      </c>
      <c r="N110" s="3">
        <f t="shared" si="343"/>
        <v>1</v>
      </c>
      <c r="O110" s="3">
        <f t="shared" si="344"/>
        <v>1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1</v>
      </c>
      <c r="T110" s="4">
        <f t="shared" si="349"/>
        <v>1</v>
      </c>
      <c r="U110" s="4">
        <f t="shared" si="350"/>
        <v>0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0</v>
      </c>
      <c r="AD110" s="3">
        <f t="shared" si="359"/>
        <v>1</v>
      </c>
      <c r="AE110" s="3">
        <f t="shared" si="360"/>
        <v>1</v>
      </c>
      <c r="AF110" s="3">
        <f t="shared" si="361"/>
        <v>0</v>
      </c>
      <c r="AG110" s="3">
        <f t="shared" si="362"/>
        <v>0</v>
      </c>
      <c r="AH110" s="3">
        <f t="shared" si="363"/>
        <v>0</v>
      </c>
      <c r="AI110" s="3">
        <f t="shared" si="364"/>
        <v>0</v>
      </c>
      <c r="AJ110" s="4">
        <f t="shared" si="365"/>
        <v>0</v>
      </c>
      <c r="AK110" s="4">
        <f t="shared" si="366"/>
        <v>1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1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0</v>
      </c>
      <c r="BB110" s="3">
        <f t="shared" si="383"/>
        <v>1</v>
      </c>
      <c r="BC110" s="3">
        <f t="shared" si="384"/>
        <v>1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0</v>
      </c>
      <c r="BJ110" s="3">
        <f t="shared" si="391"/>
        <v>1</v>
      </c>
      <c r="BK110" s="3">
        <f t="shared" si="392"/>
        <v>1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0</v>
      </c>
      <c r="BR110" s="3">
        <f t="shared" si="399"/>
        <v>1</v>
      </c>
      <c r="BS110" s="3">
        <f t="shared" si="400"/>
        <v>1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1</v>
      </c>
      <c r="BX110" s="4">
        <f t="shared" si="405"/>
        <v>1</v>
      </c>
      <c r="BY110" s="4">
        <f t="shared" si="406"/>
        <v>0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0</v>
      </c>
      <c r="CF110" s="4">
        <f t="shared" si="413"/>
        <v>0</v>
      </c>
      <c r="CG110" s="4">
        <f t="shared" si="414"/>
        <v>0</v>
      </c>
      <c r="CH110" s="3">
        <f t="shared" si="415"/>
        <v>1</v>
      </c>
      <c r="CI110" s="3">
        <f t="shared" si="416"/>
        <v>1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1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0</v>
      </c>
      <c r="DF110" s="3">
        <f t="shared" si="439"/>
        <v>1</v>
      </c>
      <c r="DG110" s="3">
        <f t="shared" si="440"/>
        <v>1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1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1</v>
      </c>
      <c r="DV110" s="3">
        <f t="shared" si="455"/>
        <v>0</v>
      </c>
      <c r="DW110" s="3">
        <f t="shared" si="456"/>
        <v>0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1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1</v>
      </c>
      <c r="EL110" s="3">
        <f t="shared" si="471"/>
        <v>0</v>
      </c>
      <c r="EM110" s="3">
        <f t="shared" si="472"/>
        <v>0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0</v>
      </c>
      <c r="FB110" s="3">
        <f t="shared" si="487"/>
        <v>1</v>
      </c>
      <c r="FC110" s="3">
        <f t="shared" si="488"/>
        <v>1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0</v>
      </c>
      <c r="AH111" s="3">
        <f t="shared" si="491"/>
        <v>0</v>
      </c>
      <c r="AI111" s="3">
        <f t="shared" si="491"/>
        <v>0</v>
      </c>
      <c r="AJ111" s="3">
        <f t="shared" si="491"/>
        <v>0</v>
      </c>
      <c r="AK111" s="3">
        <f t="shared" si="491"/>
        <v>13</v>
      </c>
      <c r="AL111" s="3">
        <f t="shared" si="491"/>
        <v>0</v>
      </c>
      <c r="AM111" s="3">
        <f t="shared" si="491"/>
        <v>0</v>
      </c>
      <c r="AN111" s="3">
        <f t="shared" si="491"/>
        <v>0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0</v>
      </c>
      <c r="AH112" s="4">
        <f>IF(N52&lt;&gt;"",IF(OR(N52="Res",N52="MR",N52="Disket",N52="Udmeldt"),1,2),0)</f>
        <v>1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BA50:BB50"/>
    <mergeCell ref="BD50:BE50"/>
    <mergeCell ref="BG50:BH50"/>
    <mergeCell ref="Z50:AA50"/>
    <mergeCell ref="AC50:AD50"/>
    <mergeCell ref="AF50:AG50"/>
    <mergeCell ref="AI50:AJ50"/>
    <mergeCell ref="AL50:AM50"/>
    <mergeCell ref="AO50:AP50"/>
    <mergeCell ref="BD29:BE29"/>
    <mergeCell ref="BG29:BH29"/>
    <mergeCell ref="B50:C50"/>
    <mergeCell ref="E50:F50"/>
    <mergeCell ref="H50:I50"/>
    <mergeCell ref="K50:L50"/>
    <mergeCell ref="N50:O50"/>
    <mergeCell ref="Q50:R50"/>
    <mergeCell ref="T50:U50"/>
    <mergeCell ref="W50:X50"/>
    <mergeCell ref="AL29:AM29"/>
    <mergeCell ref="AO29:AP29"/>
    <mergeCell ref="AR29:AS29"/>
    <mergeCell ref="AU29:AV29"/>
    <mergeCell ref="AX29:AY29"/>
    <mergeCell ref="BA29:BB29"/>
    <mergeCell ref="T29:U29"/>
    <mergeCell ref="W29:X29"/>
    <mergeCell ref="Z29:AA29"/>
    <mergeCell ref="AC29:AD29"/>
    <mergeCell ref="AF29:AG29"/>
    <mergeCell ref="AI29:AJ29"/>
    <mergeCell ref="BD46:BE46"/>
    <mergeCell ref="BG46:BH46"/>
    <mergeCell ref="AX8:AY8"/>
    <mergeCell ref="BA8:BB8"/>
    <mergeCell ref="BD8:BE8"/>
    <mergeCell ref="BG8:BH8"/>
    <mergeCell ref="B29:C29"/>
    <mergeCell ref="E29:F29"/>
    <mergeCell ref="H29:I29"/>
    <mergeCell ref="K29:L29"/>
    <mergeCell ref="N29:O29"/>
    <mergeCell ref="Q29:R29"/>
    <mergeCell ref="AF8:AG8"/>
    <mergeCell ref="AI8:AJ8"/>
    <mergeCell ref="AL8:AM8"/>
    <mergeCell ref="AO8:AP8"/>
    <mergeCell ref="AR8:AS8"/>
    <mergeCell ref="AU8:AV8"/>
    <mergeCell ref="N8:O8"/>
    <mergeCell ref="Q8:R8"/>
    <mergeCell ref="T8:U8"/>
    <mergeCell ref="W8:X8"/>
    <mergeCell ref="Z8:AA8"/>
    <mergeCell ref="AC8:AD8"/>
    <mergeCell ref="B27:C28"/>
    <mergeCell ref="E27:F28"/>
    <mergeCell ref="B6:C7"/>
    <mergeCell ref="E6:F7"/>
    <mergeCell ref="H6:I7"/>
    <mergeCell ref="K6:L7"/>
    <mergeCell ref="B8:C8"/>
    <mergeCell ref="E8:F8"/>
    <mergeCell ref="H8:I8"/>
    <mergeCell ref="K8:L8"/>
    <mergeCell ref="Z6:AA7"/>
    <mergeCell ref="N6:O7"/>
    <mergeCell ref="Q6:R7"/>
    <mergeCell ref="T6:U7"/>
    <mergeCell ref="W6:X7"/>
    <mergeCell ref="AL27:AM28"/>
    <mergeCell ref="AO27:AP28"/>
    <mergeCell ref="AL6:AM7"/>
    <mergeCell ref="AO6:AP7"/>
    <mergeCell ref="N9:O9"/>
    <mergeCell ref="Q9:R9"/>
    <mergeCell ref="BA27:BB28"/>
    <mergeCell ref="AR6:AS7"/>
    <mergeCell ref="AU6:AV7"/>
    <mergeCell ref="AL25:AM25"/>
    <mergeCell ref="AO25:AP25"/>
    <mergeCell ref="AR25:AS25"/>
    <mergeCell ref="AU25:AV25"/>
    <mergeCell ref="T27:U28"/>
    <mergeCell ref="BG6:BH7"/>
    <mergeCell ref="AX6:AY7"/>
    <mergeCell ref="BA6:BB7"/>
    <mergeCell ref="BD6:BE7"/>
    <mergeCell ref="W27:X28"/>
    <mergeCell ref="Z27:AA28"/>
    <mergeCell ref="AC27:AD28"/>
    <mergeCell ref="AF27:AG28"/>
    <mergeCell ref="AI27:AJ28"/>
    <mergeCell ref="T9:U9"/>
    <mergeCell ref="W9:X9"/>
    <mergeCell ref="BD10:BE10"/>
    <mergeCell ref="BG10:BH10"/>
    <mergeCell ref="AC6:AD7"/>
    <mergeCell ref="AF6:AG7"/>
    <mergeCell ref="AI6:AJ7"/>
    <mergeCell ref="B48:C49"/>
    <mergeCell ref="E48:F49"/>
    <mergeCell ref="H48:I49"/>
    <mergeCell ref="K48:L49"/>
    <mergeCell ref="AX46:AY46"/>
    <mergeCell ref="N48:O49"/>
    <mergeCell ref="Q48:R49"/>
    <mergeCell ref="T48:U49"/>
    <mergeCell ref="W48:X49"/>
    <mergeCell ref="W46:X46"/>
    <mergeCell ref="AR67:AS67"/>
    <mergeCell ref="AU67:AV67"/>
    <mergeCell ref="AX67:AY67"/>
    <mergeCell ref="BA67:BB67"/>
    <mergeCell ref="BD67:BE67"/>
    <mergeCell ref="BG67:BH67"/>
    <mergeCell ref="BG52:BH52"/>
    <mergeCell ref="AL52:AM52"/>
    <mergeCell ref="AO52:AP52"/>
    <mergeCell ref="AR52:AS52"/>
    <mergeCell ref="AU52:AV52"/>
    <mergeCell ref="BA52:BB52"/>
    <mergeCell ref="BD52:BE52"/>
    <mergeCell ref="AX52:AY52"/>
    <mergeCell ref="AI67:AJ67"/>
    <mergeCell ref="AL67:AM67"/>
    <mergeCell ref="AO67:AP67"/>
    <mergeCell ref="BD25:BE25"/>
    <mergeCell ref="BG25:BH25"/>
    <mergeCell ref="B67:C67"/>
    <mergeCell ref="E67:F67"/>
    <mergeCell ref="H67:I67"/>
    <mergeCell ref="K67:L67"/>
    <mergeCell ref="N67:O67"/>
    <mergeCell ref="Q67:R67"/>
    <mergeCell ref="T67:U67"/>
    <mergeCell ref="W67:X67"/>
    <mergeCell ref="AX25:AY25"/>
    <mergeCell ref="BA25:BB25"/>
    <mergeCell ref="T25:U25"/>
    <mergeCell ref="W25:X25"/>
    <mergeCell ref="Z25:AA25"/>
    <mergeCell ref="AC25:AD25"/>
    <mergeCell ref="AF25:AG25"/>
    <mergeCell ref="AI25:AJ25"/>
    <mergeCell ref="BD48:BE49"/>
    <mergeCell ref="BG48:BH49"/>
    <mergeCell ref="AL48:AM49"/>
    <mergeCell ref="E46:F46"/>
    <mergeCell ref="H46:I46"/>
    <mergeCell ref="K46:L46"/>
    <mergeCell ref="N30:O30"/>
    <mergeCell ref="Q30:R30"/>
    <mergeCell ref="T30:U30"/>
    <mergeCell ref="Z67:AA67"/>
    <mergeCell ref="AC67:AD67"/>
    <mergeCell ref="AF67:AG67"/>
    <mergeCell ref="Z46:AA46"/>
    <mergeCell ref="AC46:AD46"/>
    <mergeCell ref="AF46:AG46"/>
    <mergeCell ref="Z48:AA49"/>
    <mergeCell ref="AC48:AD49"/>
    <mergeCell ref="AF48:AG49"/>
    <mergeCell ref="BD9:BE9"/>
    <mergeCell ref="BG9:BH9"/>
    <mergeCell ref="AL9:AM9"/>
    <mergeCell ref="AO9:AP9"/>
    <mergeCell ref="AR9:AS9"/>
    <mergeCell ref="AU9:AV9"/>
    <mergeCell ref="B25:C25"/>
    <mergeCell ref="E25:F25"/>
    <mergeCell ref="H25:I25"/>
    <mergeCell ref="K25:L25"/>
    <mergeCell ref="N25:O25"/>
    <mergeCell ref="Q25:R25"/>
    <mergeCell ref="AX9:AY9"/>
    <mergeCell ref="BA9:BB9"/>
    <mergeCell ref="Z9:AA9"/>
    <mergeCell ref="AC9:AD9"/>
    <mergeCell ref="AF9:AG9"/>
    <mergeCell ref="AI9:AJ9"/>
    <mergeCell ref="Z10:AA10"/>
    <mergeCell ref="AC10:AD10"/>
    <mergeCell ref="AF10:AG10"/>
    <mergeCell ref="AI10:AJ10"/>
    <mergeCell ref="AX10:AY10"/>
    <mergeCell ref="BA10:BB10"/>
    <mergeCell ref="AL10:AM10"/>
    <mergeCell ref="AO10:AP10"/>
    <mergeCell ref="AR10:AS10"/>
    <mergeCell ref="AU10:AV10"/>
    <mergeCell ref="BA30:BB30"/>
    <mergeCell ref="BD30:BE30"/>
    <mergeCell ref="BG30:BH30"/>
    <mergeCell ref="AL30:AM30"/>
    <mergeCell ref="AO30:AP30"/>
    <mergeCell ref="AR30:AS30"/>
    <mergeCell ref="AU30:AV30"/>
    <mergeCell ref="B10:C10"/>
    <mergeCell ref="E10:F10"/>
    <mergeCell ref="H10:I10"/>
    <mergeCell ref="K10:L10"/>
    <mergeCell ref="N10:O10"/>
    <mergeCell ref="Q10:R10"/>
    <mergeCell ref="T10:U10"/>
    <mergeCell ref="W10:X10"/>
    <mergeCell ref="H27:I28"/>
    <mergeCell ref="K27:L28"/>
    <mergeCell ref="N27:O28"/>
    <mergeCell ref="Q27:R28"/>
    <mergeCell ref="BD27:BE28"/>
    <mergeCell ref="BG27:BH28"/>
    <mergeCell ref="AR27:AS28"/>
    <mergeCell ref="AU27:AV28"/>
    <mergeCell ref="AX27:AY28"/>
    <mergeCell ref="AX30:AY30"/>
    <mergeCell ref="Z30:AA30"/>
    <mergeCell ref="AC30:AD30"/>
    <mergeCell ref="AF30:AG30"/>
    <mergeCell ref="AI30:AJ30"/>
    <mergeCell ref="N31:O31"/>
    <mergeCell ref="Q31:R31"/>
    <mergeCell ref="W30:X30"/>
    <mergeCell ref="B30:C30"/>
    <mergeCell ref="E30:F30"/>
    <mergeCell ref="H30:I30"/>
    <mergeCell ref="K30:L30"/>
    <mergeCell ref="BA31:BB31"/>
    <mergeCell ref="BD31:BE31"/>
    <mergeCell ref="BG31:BH31"/>
    <mergeCell ref="AL31:AM31"/>
    <mergeCell ref="AO31:AP31"/>
    <mergeCell ref="AR31:AS31"/>
    <mergeCell ref="AU31:AV31"/>
    <mergeCell ref="T31:U31"/>
    <mergeCell ref="AX51:AY51"/>
    <mergeCell ref="BA51:BB51"/>
    <mergeCell ref="BD51:BE51"/>
    <mergeCell ref="BG51:BH51"/>
    <mergeCell ref="W31:X31"/>
    <mergeCell ref="T46:U46"/>
    <mergeCell ref="AO48:AP49"/>
    <mergeCell ref="AR48:AS49"/>
    <mergeCell ref="AU48:AV49"/>
    <mergeCell ref="BA46:BB46"/>
    <mergeCell ref="AI46:AJ46"/>
    <mergeCell ref="AI48:AJ49"/>
    <mergeCell ref="AX48:AY49"/>
    <mergeCell ref="BA48:BB49"/>
    <mergeCell ref="AL46:AM46"/>
    <mergeCell ref="AO46:AP46"/>
    <mergeCell ref="AX31:AY31"/>
    <mergeCell ref="Z31:AA31"/>
    <mergeCell ref="AC31:AD31"/>
    <mergeCell ref="AF31:AG31"/>
    <mergeCell ref="AI31:AJ31"/>
    <mergeCell ref="Z51:AA51"/>
    <mergeCell ref="AC51:AD51"/>
    <mergeCell ref="AF51:AG51"/>
    <mergeCell ref="AI51:AJ51"/>
    <mergeCell ref="AL51:AM51"/>
    <mergeCell ref="AO51:AP51"/>
    <mergeCell ref="AR51:AS51"/>
    <mergeCell ref="AU51:AV51"/>
    <mergeCell ref="AR46:AS46"/>
    <mergeCell ref="AU46:AV46"/>
    <mergeCell ref="AR50:AS50"/>
    <mergeCell ref="AU50:AV50"/>
    <mergeCell ref="AX50:AY50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E51:F51"/>
    <mergeCell ref="H51:I51"/>
    <mergeCell ref="K51:L51"/>
    <mergeCell ref="B31:C31"/>
    <mergeCell ref="E31:F31"/>
    <mergeCell ref="H31:I31"/>
    <mergeCell ref="K31:L31"/>
    <mergeCell ref="B9:C9"/>
    <mergeCell ref="E9:F9"/>
    <mergeCell ref="H9:I9"/>
    <mergeCell ref="K9:L9"/>
    <mergeCell ref="N46:O46"/>
    <mergeCell ref="Q46:R46"/>
    <mergeCell ref="B46:C4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7FA7-734D-4905-B835-F92C2C8E15E2}">
  <sheetPr>
    <pageSetUpPr fitToPage="1"/>
  </sheetPr>
  <dimension ref="A1:GX50"/>
  <sheetViews>
    <sheetView showGridLines="0" tabSelected="1" topLeftCell="A7" zoomScale="50" workbookViewId="0">
      <selection activeCell="E22" sqref="E22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CONCATENATE("1. Division - Danmarksturneringen ",DB!B1)</f>
        <v>1.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72"/>
      <c r="B3" s="172"/>
      <c r="C3" s="172"/>
      <c r="D3" s="172"/>
      <c r="E3" s="172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72"/>
      <c r="AM3" s="172"/>
      <c r="AN3" s="172"/>
      <c r="AO3" s="172"/>
      <c r="AP3" s="172"/>
      <c r="AQ3" s="172"/>
      <c r="AR3" s="172"/>
      <c r="AS3" s="172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22">
        <f>DB!N10</f>
        <v>1</v>
      </c>
      <c r="G4" s="222"/>
      <c r="H4" s="222">
        <f>DB!N11</f>
        <v>2</v>
      </c>
      <c r="I4" s="222"/>
      <c r="J4" s="222">
        <f>DB!N12</f>
        <v>6</v>
      </c>
      <c r="K4" s="222"/>
      <c r="L4" s="222">
        <f>DB!N13</f>
        <v>4</v>
      </c>
      <c r="M4" s="222"/>
      <c r="N4" s="222">
        <f>DB!N14</f>
        <v>3</v>
      </c>
      <c r="O4" s="222"/>
      <c r="P4" s="222">
        <f>DB!N15</f>
        <v>8</v>
      </c>
      <c r="Q4" s="222"/>
      <c r="R4" s="222">
        <f>DB!N16</f>
        <v>5</v>
      </c>
      <c r="S4" s="222"/>
      <c r="T4" s="222">
        <f>DB!N17</f>
        <v>7</v>
      </c>
      <c r="U4" s="222"/>
      <c r="V4" s="222">
        <f>DB!N18</f>
        <v>11</v>
      </c>
      <c r="W4" s="222"/>
      <c r="X4" s="222">
        <f>DB!N19</f>
        <v>12</v>
      </c>
      <c r="Y4" s="222"/>
      <c r="Z4" s="222">
        <f>DB!N20</f>
        <v>9</v>
      </c>
      <c r="AA4" s="222"/>
      <c r="AB4" s="222">
        <f>DB!N21</f>
        <v>16</v>
      </c>
      <c r="AC4" s="222"/>
      <c r="AD4" s="222">
        <f>DB!N22</f>
        <v>14</v>
      </c>
      <c r="AE4" s="222"/>
      <c r="AF4" s="222">
        <f>DB!N23</f>
        <v>9</v>
      </c>
      <c r="AG4" s="222"/>
      <c r="AH4" s="222">
        <f>DB!N24</f>
        <v>15</v>
      </c>
      <c r="AI4" s="222"/>
      <c r="AJ4" s="222">
        <f>DB!N25</f>
        <v>13</v>
      </c>
      <c r="AK4" s="222"/>
      <c r="AL4" s="222">
        <f>DB!N26</f>
        <v>19</v>
      </c>
      <c r="AM4" s="222"/>
      <c r="AN4" s="222">
        <f>DB!N27</f>
        <v>18</v>
      </c>
      <c r="AO4" s="222"/>
      <c r="AP4" s="222">
        <f>DB!N28</f>
        <v>17</v>
      </c>
      <c r="AQ4" s="222"/>
      <c r="AR4" s="222">
        <f>DB!N29</f>
        <v>20</v>
      </c>
      <c r="AS4" s="23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8"/>
      <c r="C5" s="178"/>
      <c r="D5" s="179"/>
      <c r="E5" s="200" t="s">
        <v>51</v>
      </c>
      <c r="F5" s="223">
        <f>DB!AR10</f>
        <v>1</v>
      </c>
      <c r="G5" s="224"/>
      <c r="H5" s="223">
        <f>DB!AR11</f>
        <v>2</v>
      </c>
      <c r="I5" s="224"/>
      <c r="J5" s="223">
        <f>DB!AR12</f>
        <v>3</v>
      </c>
      <c r="K5" s="224"/>
      <c r="L5" s="223">
        <f>DB!AR13</f>
        <v>4</v>
      </c>
      <c r="M5" s="224"/>
      <c r="N5" s="223">
        <f>DB!AR14</f>
        <v>5</v>
      </c>
      <c r="O5" s="224"/>
      <c r="P5" s="223">
        <f>DB!AR15</f>
        <v>6</v>
      </c>
      <c r="Q5" s="224"/>
      <c r="R5" s="223">
        <f>DB!AR16</f>
        <v>7</v>
      </c>
      <c r="S5" s="224"/>
      <c r="T5" s="223">
        <f>DB!AR17</f>
        <v>8</v>
      </c>
      <c r="U5" s="224"/>
      <c r="V5" s="223">
        <f>DB!AR18</f>
        <v>9</v>
      </c>
      <c r="W5" s="224"/>
      <c r="X5" s="223">
        <f>DB!AR19</f>
        <v>10</v>
      </c>
      <c r="Y5" s="224"/>
      <c r="Z5" s="223">
        <f>DB!AR20</f>
        <v>11</v>
      </c>
      <c r="AA5" s="224"/>
      <c r="AB5" s="223">
        <f>DB!AR21</f>
        <v>12</v>
      </c>
      <c r="AC5" s="224"/>
      <c r="AD5" s="223">
        <f>DB!AR22</f>
        <v>13</v>
      </c>
      <c r="AE5" s="224"/>
      <c r="AF5" s="223">
        <f>DB!AR23</f>
        <v>14</v>
      </c>
      <c r="AG5" s="224"/>
      <c r="AH5" s="223">
        <f>DB!AR24</f>
        <v>15</v>
      </c>
      <c r="AI5" s="224"/>
      <c r="AJ5" s="223">
        <f>DB!AR25</f>
        <v>16</v>
      </c>
      <c r="AK5" s="224"/>
      <c r="AL5" s="223">
        <f>DB!AR26</f>
        <v>17</v>
      </c>
      <c r="AM5" s="224"/>
      <c r="AN5" s="223">
        <f>DB!AR27</f>
        <v>18</v>
      </c>
      <c r="AO5" s="224"/>
      <c r="AP5" s="223">
        <f>DB!AR28</f>
        <v>19</v>
      </c>
      <c r="AQ5" s="224"/>
      <c r="AR5" s="223">
        <f>DB!AR29</f>
        <v>20</v>
      </c>
      <c r="AS5" s="22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17</v>
      </c>
      <c r="B6" s="198"/>
      <c r="C6" s="198"/>
      <c r="D6" s="199"/>
      <c r="E6" s="201"/>
      <c r="F6" s="225" t="str">
        <f>DB!O10</f>
        <v>Lund</v>
      </c>
      <c r="G6" s="226"/>
      <c r="H6" s="225" t="str">
        <f>DB!O11</f>
        <v>Cork</v>
      </c>
      <c r="I6" s="226"/>
      <c r="J6" s="225" t="str">
        <f>DB!O12</f>
        <v>United</v>
      </c>
      <c r="K6" s="226"/>
      <c r="L6" s="225" t="str">
        <f>DB!O13</f>
        <v>Percy</v>
      </c>
      <c r="M6" s="226"/>
      <c r="N6" s="225" t="str">
        <f>DB!O14</f>
        <v>Degnen</v>
      </c>
      <c r="O6" s="226"/>
      <c r="P6" s="225" t="str">
        <f>DB!O15</f>
        <v>Arsenal</v>
      </c>
      <c r="Q6" s="226"/>
      <c r="R6" s="225" t="str">
        <f>DB!O16</f>
        <v>Select</v>
      </c>
      <c r="S6" s="226"/>
      <c r="T6" s="225" t="str">
        <f>DB!O17</f>
        <v>Himbo</v>
      </c>
      <c r="U6" s="226"/>
      <c r="V6" s="225" t="str">
        <f>DB!O18</f>
        <v>Idskov</v>
      </c>
      <c r="W6" s="226"/>
      <c r="X6" s="225" t="str">
        <f>DB!O19</f>
        <v>Far</v>
      </c>
      <c r="Y6" s="226"/>
      <c r="Z6" s="225" t="str">
        <f>DB!O20</f>
        <v>Kinks</v>
      </c>
      <c r="AA6" s="226"/>
      <c r="AB6" s="225" t="str">
        <f>DB!O21</f>
        <v>Flinca</v>
      </c>
      <c r="AC6" s="226"/>
      <c r="AD6" s="225" t="str">
        <f>DB!O22</f>
        <v>Frydkær</v>
      </c>
      <c r="AE6" s="226"/>
      <c r="AF6" s="225" t="str">
        <f>DB!O23</f>
        <v>Zico</v>
      </c>
      <c r="AG6" s="226"/>
      <c r="AH6" s="225" t="str">
        <f>DB!O24</f>
        <v>Stoke</v>
      </c>
      <c r="AI6" s="226"/>
      <c r="AJ6" s="225" t="str">
        <f>DB!O25</f>
        <v>Futte</v>
      </c>
      <c r="AK6" s="226"/>
      <c r="AL6" s="225" t="str">
        <f>DB!O26</f>
        <v>Kailua</v>
      </c>
      <c r="AM6" s="226"/>
      <c r="AN6" s="225" t="str">
        <f>DB!O27</f>
        <v>Chelsea</v>
      </c>
      <c r="AO6" s="226"/>
      <c r="AP6" s="225" t="str">
        <f>DB!O28</f>
        <v>Fox</v>
      </c>
      <c r="AQ6" s="226"/>
      <c r="AR6" s="225" t="str">
        <f>DB!O29</f>
        <v>Derby</v>
      </c>
      <c r="AS6" s="23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7" t="str">
        <f>AU22</f>
        <v/>
      </c>
      <c r="G7" s="228"/>
      <c r="H7" s="227" t="str">
        <f>AV22</f>
        <v/>
      </c>
      <c r="I7" s="228"/>
      <c r="J7" s="227" t="str">
        <f>AW22</f>
        <v/>
      </c>
      <c r="K7" s="228"/>
      <c r="L7" s="227" t="str">
        <f>AX22</f>
        <v/>
      </c>
      <c r="M7" s="228"/>
      <c r="N7" s="227" t="str">
        <f>AY22</f>
        <v/>
      </c>
      <c r="O7" s="228"/>
      <c r="P7" s="227" t="str">
        <f>AZ22</f>
        <v/>
      </c>
      <c r="Q7" s="228"/>
      <c r="R7" s="227" t="str">
        <f>BA22</f>
        <v/>
      </c>
      <c r="S7" s="228"/>
      <c r="T7" s="227" t="str">
        <f>BB22</f>
        <v/>
      </c>
      <c r="U7" s="228"/>
      <c r="V7" s="227" t="str">
        <f>BC22</f>
        <v/>
      </c>
      <c r="W7" s="228"/>
      <c r="X7" s="227" t="str">
        <f>BD22</f>
        <v/>
      </c>
      <c r="Y7" s="228"/>
      <c r="Z7" s="227" t="str">
        <f>BE22</f>
        <v/>
      </c>
      <c r="AA7" s="228"/>
      <c r="AB7" s="227" t="str">
        <f>BF22</f>
        <v/>
      </c>
      <c r="AC7" s="228"/>
      <c r="AD7" s="227" t="str">
        <f>BG22</f>
        <v/>
      </c>
      <c r="AE7" s="228"/>
      <c r="AF7" s="227" t="str">
        <f>BH22</f>
        <v/>
      </c>
      <c r="AG7" s="228"/>
      <c r="AH7" s="227" t="str">
        <f>BI22</f>
        <v/>
      </c>
      <c r="AI7" s="228"/>
      <c r="AJ7" s="227" t="str">
        <f>BJ22</f>
        <v/>
      </c>
      <c r="AK7" s="228"/>
      <c r="AL7" s="227" t="str">
        <f>BK22</f>
        <v/>
      </c>
      <c r="AM7" s="228"/>
      <c r="AN7" s="227" t="str">
        <f>BL22</f>
        <v/>
      </c>
      <c r="AO7" s="228"/>
      <c r="AP7" s="227" t="str">
        <f>BM22</f>
        <v/>
      </c>
      <c r="AQ7" s="228"/>
      <c r="AR7" s="227" t="str">
        <f>BN22</f>
        <v/>
      </c>
      <c r="AS7" s="231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9" s="121" t="s">
        <v>109</v>
      </c>
      <c r="E9" s="87">
        <v>1</v>
      </c>
      <c r="F9" s="33">
        <f t="shared" ref="F9:G21" si="0">IF(AU9&lt;&gt;0,AU9,"")</f>
        <v>1</v>
      </c>
      <c r="G9" s="34">
        <f t="shared" si="0"/>
        <v>1</v>
      </c>
      <c r="H9" s="33" t="str">
        <f t="shared" ref="H9:I21" si="1">IF(BC9&lt;&gt;0,BC9,"")</f>
        <v>1*</v>
      </c>
      <c r="I9" s="34">
        <f t="shared" si="1"/>
        <v>1</v>
      </c>
      <c r="J9" s="33" t="str">
        <f t="shared" ref="J9:K21" si="2">IF(BK9&lt;&gt;0,BK9,"")</f>
        <v>1*</v>
      </c>
      <c r="K9" s="34">
        <f t="shared" si="2"/>
        <v>1</v>
      </c>
      <c r="L9" s="33" t="str">
        <f t="shared" ref="L9:M21" si="3">IF(BS9&lt;&gt;0,BS9,"")</f>
        <v>1*</v>
      </c>
      <c r="M9" s="34">
        <f t="shared" si="3"/>
        <v>1</v>
      </c>
      <c r="N9" s="33" t="str">
        <f t="shared" ref="N9:O21" si="4">IF(CA9&lt;&gt;0,CA9,"")</f>
        <v>1*</v>
      </c>
      <c r="O9" s="34">
        <f t="shared" si="4"/>
        <v>1</v>
      </c>
      <c r="P9" s="33" t="str">
        <f t="shared" ref="P9:Q21" si="5">IF(CI9&lt;&gt;0,CI9,"")</f>
        <v>1*</v>
      </c>
      <c r="Q9" s="34">
        <f t="shared" si="5"/>
        <v>1</v>
      </c>
      <c r="R9" s="33" t="str">
        <f t="shared" ref="R9:S21" si="6">IF(CQ9&lt;&gt;0,CQ9,"")</f>
        <v>1*</v>
      </c>
      <c r="S9" s="34">
        <f t="shared" si="6"/>
        <v>1</v>
      </c>
      <c r="T9" s="33" t="str">
        <f t="shared" ref="T9:U21" si="7">IF(CY9&lt;&gt;0,CY9,"")</f>
        <v>1*</v>
      </c>
      <c r="U9" s="34">
        <f t="shared" si="7"/>
        <v>1</v>
      </c>
      <c r="V9" s="33" t="str">
        <f t="shared" ref="V9:W21" si="8">IF(DG9&lt;&gt;0,DG9,"")</f>
        <v>1*</v>
      </c>
      <c r="W9" s="34">
        <f t="shared" si="8"/>
        <v>1</v>
      </c>
      <c r="X9" s="33" t="str">
        <f t="shared" ref="X9:Y21" si="9">IF(DO9&lt;&gt;0,DO9,"")</f>
        <v>1*</v>
      </c>
      <c r="Y9" s="34">
        <f t="shared" si="9"/>
        <v>1</v>
      </c>
      <c r="Z9" s="33" t="str">
        <f t="shared" ref="Z9:AA21" si="10">IF(DW9&lt;&gt;0,DW9,"")</f>
        <v>1*</v>
      </c>
      <c r="AA9" s="34">
        <f t="shared" si="10"/>
        <v>1</v>
      </c>
      <c r="AB9" s="33" t="str">
        <f t="shared" ref="AB9:AC21" si="11">IF(EE9&lt;&gt;0,EE9,"")</f>
        <v>1*</v>
      </c>
      <c r="AC9" s="34">
        <f t="shared" si="11"/>
        <v>1</v>
      </c>
      <c r="AD9" s="33" t="str">
        <f t="shared" ref="AD9:AE21" si="12">IF(EM9&lt;&gt;0,EM9,"")</f>
        <v>1*</v>
      </c>
      <c r="AE9" s="34">
        <f t="shared" si="12"/>
        <v>1</v>
      </c>
      <c r="AF9" s="33" t="str">
        <f t="shared" ref="AF9:AG21" si="13">IF(EU9&lt;&gt;0,EU9,"")</f>
        <v>1*</v>
      </c>
      <c r="AG9" s="34">
        <f t="shared" si="13"/>
        <v>1</v>
      </c>
      <c r="AH9" s="33" t="str">
        <f t="shared" ref="AH9:AI21" si="14">IF(FC9&lt;&gt;0,FC9,"")</f>
        <v>1*</v>
      </c>
      <c r="AI9" s="34">
        <f t="shared" si="14"/>
        <v>1</v>
      </c>
      <c r="AJ9" s="33" t="str">
        <f t="shared" ref="AJ9:AK21" si="15">IF(FK9&lt;&gt;0,FK9,"")</f>
        <v>1*</v>
      </c>
      <c r="AK9" s="34">
        <f t="shared" si="15"/>
        <v>1</v>
      </c>
      <c r="AL9" s="33" t="str">
        <f t="shared" ref="AL9:AM21" si="16">IF(FS9&lt;&gt;0,FS9,"")</f>
        <v>1*</v>
      </c>
      <c r="AM9" s="34">
        <f t="shared" si="16"/>
        <v>1</v>
      </c>
      <c r="AN9" s="33" t="str">
        <f t="shared" ref="AN9:AO21" si="17">IF(GA9&lt;&gt;0,GA9,"")</f>
        <v>1*</v>
      </c>
      <c r="AO9" s="34">
        <f t="shared" si="17"/>
        <v>1</v>
      </c>
      <c r="AP9" s="33" t="str">
        <f t="shared" ref="AP9:AQ21" si="18">IF(GI9&lt;&gt;0,GI9,"")</f>
        <v>1*</v>
      </c>
      <c r="AQ9" s="34">
        <f t="shared" si="18"/>
        <v>1</v>
      </c>
      <c r="AR9" s="33" t="str">
        <f t="shared" ref="AR9:AS21" si="19">IF(GQ9&lt;&gt;0,GQ9,"")</f>
        <v>1*</v>
      </c>
      <c r="AS9" s="35">
        <f t="shared" si="19"/>
        <v>1</v>
      </c>
      <c r="AT9" s="21">
        <f t="shared" ref="AT9:AT20" si="20">IF(E9&lt;&gt;"",1,0)</f>
        <v>1</v>
      </c>
      <c r="AU9" s="25">
        <f>IF(AW9="x","X",IF(AW9="x*","X*",AW9))</f>
        <v>1</v>
      </c>
      <c r="AV9" s="25">
        <f>IF(AZ9="x","X",IF(AZ9="1x","1X",IF(AZ9="x2","X2",IF(AZ9="1x2","1X2",AZ9))))</f>
        <v>1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1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1</v>
      </c>
      <c r="AY9" s="25">
        <f>IF(F6=Rækker!AR8,Rækker!AR12,IF(F6=Rækker!AU8,Rækker!AU12,IF(F6=Rækker!AX8,Rækker!AX12,IF(F6=Rækker!BA8,Rækker!BA12,IF(F6=Rækker!BD8,Rækker!BD12,IF(F6=Rækker!BG8,Rækker!BG12,0))))))</f>
        <v>1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1</v>
      </c>
      <c r="BB9" s="25">
        <f>IF(F6=Rækker!AR8,Rækker!AS12,IF(F6=Rækker!AU8,Rækker!AV12,IF(F6=Rækker!AX8,Rækker!AY12,IF(F6=Rækker!BA8,Rækker!BB12,IF(F6=Rækker!BD8,Rækker!BE12,IF(F6=Rækker!BG8,Rækker!BH12,0))))))</f>
        <v>1</v>
      </c>
      <c r="BC9" s="25" t="str">
        <f>IF(BE9="x","X",IF(BE9="x*","X*",BE9))</f>
        <v>1*</v>
      </c>
      <c r="BD9" s="25">
        <f>IF(BH9="x","X",IF(BH9="1x","1X",IF(BH9="x2","X2",IF(BH9="1x2","1X2",BH9))))</f>
        <v>1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1*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0</v>
      </c>
      <c r="BG9" s="25">
        <f>IF(H6=Rækker!AR8,Rækker!AR12,IF(H6=Rækker!AU8,Rækker!AU12,IF(H6=Rækker!AX8,Rækker!AX12,IF(H6=Rækker!BA8,Rækker!BA12,IF(H6=Rækker!BD8,Rækker!BD12,IF(H6=Rækker!BG8,Rækker!BG12,0))))))</f>
        <v>0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1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0</v>
      </c>
      <c r="BJ9" s="25">
        <f>IF(H6=Rækker!AR8,Rækker!AS12,IF(H6=Rækker!AU8,Rækker!AV12,IF(H6=Rækker!AX8,Rækker!AY12,IF(H6=Rækker!BA8,Rækker!BB12,IF(H6=Rækker!BD8,Rækker!BE12,IF(H6=Rækker!BG8,Rækker!BH12,0))))))</f>
        <v>0</v>
      </c>
      <c r="BK9" s="25" t="str">
        <f>IF(BM9="x","X",IF(BM9="x*","X*",BM9))</f>
        <v>1*</v>
      </c>
      <c r="BL9" s="25">
        <f>IF(BP9="x","X",IF(BP9="1x","1X",IF(BP9="x2","X2",IF(BP9="1x2","1X2",BP9))))</f>
        <v>1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1*</v>
      </c>
      <c r="BN9" s="25" t="str">
        <f>IF(J6=Rækker!W8,Rækker!W12,IF(J6=Rækker!Z8,Rækker!Z12,IF(J6=Rækker!AC8,Rækker!AC12,IF(J6=Rækker!AF8,Rækker!AF12,IF(J6=Rækker!AI8,Rækker!AI12,IF(J6=Rækker!AL8,Rækker!AL12,IF(J6=Rækker!AO8,Rækker!AO12,BO9)))))))</f>
        <v>1*</v>
      </c>
      <c r="BO9" s="25" t="str">
        <f>IF(J6=Rækker!AR8,Rækker!AR12,IF(J6=Rækker!AU8,Rækker!AU12,IF(J6=Rækker!AX8,Rækker!AX12,IF(J6=Rækker!BA8,Rækker!BA12,IF(J6=Rækker!BD8,Rækker!BD12,IF(J6=Rækker!BG8,Rækker!BG12,0))))))</f>
        <v>1*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1</v>
      </c>
      <c r="BR9" s="25">
        <f>IF(J6=Rækker!AR8,Rækker!AS12,IF(J6=Rækker!AU8,Rækker!AV12,IF(J6=Rækker!AX8,Rækker!AY12,IF(J6=Rækker!BA8,Rækker!BB12,IF(J6=Rækker!BD8,Rækker!BE12,IF(J6=Rækker!BG8,Rækker!BH12,0))))))</f>
        <v>1</v>
      </c>
      <c r="BS9" s="25" t="str">
        <f>IF(BU9="x","X",IF(BU9="x*","X*",BU9))</f>
        <v>1*</v>
      </c>
      <c r="BT9" s="25">
        <f>IF(BX9="x","X",IF(BX9="1x","1X",IF(BX9="x2","X2",IF(BX9="1x2","1X2",BX9))))</f>
        <v>1</v>
      </c>
      <c r="BU9" s="25" t="str">
        <f>IF(L6=Rækker!B8,Rækker!B12,IF(L6=Rækker!E8,Rækker!E12,IF(L6=Rækker!H8,Rækker!H12,IF(L6=Rækker!K8,Rækker!K12,IF(L6=Rækker!N8,Rækker!N12,IF(L6=Rækker!Q8,Rækker!Q12,IF(L6=Rækker!T8,Rækker!T12,BV9)))))))</f>
        <v>1*</v>
      </c>
      <c r="BV9" s="25" t="str">
        <f>IF(L6=Rækker!W8,Rækker!W12,IF(L6=Rækker!Z8,Rækker!Z12,IF(L6=Rækker!AC8,Rækker!AC12,IF(L6=Rækker!AF8,Rækker!AF12,IF(L6=Rækker!AI8,Rækker!AI12,IF(L6=Rækker!AL8,Rækker!AL12,IF(L6=Rækker!AO8,Rækker!AO12,BW9)))))))</f>
        <v>1*</v>
      </c>
      <c r="BW9" s="25" t="str">
        <f>IF(L6=Rækker!AR8,Rækker!AR12,IF(L6=Rækker!AU8,Rækker!AU12,IF(L6=Rækker!AX8,Rækker!AX12,IF(L6=Rækker!BA8,Rækker!BA12,IF(L6=Rækker!BD8,Rækker!BD12,IF(L6=Rækker!BG8,Rækker!BG12,0))))))</f>
        <v>1*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1</v>
      </c>
      <c r="BZ9" s="25">
        <f>IF(L6=Rækker!AR8,Rækker!AS12,IF(L6=Rækker!AU8,Rækker!AV12,IF(L6=Rækker!AX8,Rækker!AY12,IF(L6=Rækker!BA8,Rækker!BB12,IF(L6=Rækker!BD8,Rækker!BE12,IF(L6=Rækker!BG8,Rækker!BH12,0))))))</f>
        <v>1</v>
      </c>
      <c r="CA9" s="25" t="str">
        <f>IF(CC9="x","X",IF(CC9="x*","X*",CC9))</f>
        <v>1*</v>
      </c>
      <c r="CB9" s="25">
        <f>IF(CF9="x","X",IF(CF9="1x","1X",IF(CF9="x2","X2",IF(CF9="1x2","1X2",CF9))))</f>
        <v>1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1*</v>
      </c>
      <c r="CD9" s="25">
        <f>IF(N6=Rækker!W8,Rækker!W12,IF(N6=Rækker!Z8,Rækker!Z12,IF(N6=Rækker!AC8,Rækker!AC12,IF(N6=Rækker!AF8,Rækker!AF12,IF(N6=Rækker!AI8,Rækker!AI12,IF(N6=Rækker!AL8,Rækker!AL12,IF(N6=Rækker!AO8,Rækker!AO12,CE9)))))))</f>
        <v>0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0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 t="str">
        <f>IF(CK9="x","X",IF(CK9="x*","X*",CK9))</f>
        <v>1*</v>
      </c>
      <c r="CJ9" s="25">
        <f>IF(CN9="x","X",IF(CN9="1x","1X",IF(CN9="x2","X2",IF(CN9="1x2","1X2",CN9))))</f>
        <v>1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1*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0</v>
      </c>
      <c r="CM9" s="25">
        <f>IF(P6=Rækker!AR8,Rækker!AR12,IF(P6=Rækker!AU8,Rækker!AU12,IF(P6=Rækker!AX8,Rækker!AX12,IF(P6=Rækker!BA8,Rækker!BA12,IF(P6=Rækker!BD8,Rækker!BD12,IF(P6=Rækker!BG8,Rækker!BG12,0))))))</f>
        <v>0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0</v>
      </c>
      <c r="CP9" s="25">
        <f>IF(P6=Rækker!AR8,Rækker!AS12,IF(P6=Rækker!AU8,Rækker!AV12,IF(P6=Rækker!AX8,Rækker!AY12,IF(P6=Rækker!BA8,Rækker!BB12,IF(P6=Rækker!BD8,Rækker!BE12,IF(P6=Rækker!BG8,Rækker!BH12,0))))))</f>
        <v>0</v>
      </c>
      <c r="CQ9" s="25" t="str">
        <f>IF(CS9="x","X",IF(CS9="x*","X*",CS9))</f>
        <v>1*</v>
      </c>
      <c r="CR9" s="25">
        <f>IF(CV9="x","X",IF(CV9="1x","1X",IF(CV9="x2","X2",IF(CV9="1x2","1X2",CV9))))</f>
        <v>1</v>
      </c>
      <c r="CS9" s="25" t="str">
        <f>IF(R6=Rækker!B8,Rækker!B12,IF(R6=Rækker!E8,Rækker!E12,IF(R6=Rækker!H8,Rækker!H12,IF(R6=Rækker!K8,Rækker!K12,IF(R6=Rækker!N8,Rækker!N12,IF(R6=Rækker!Q8,Rækker!Q12,IF(R6=Rækker!T8,Rækker!T12,CT9)))))))</f>
        <v>1*</v>
      </c>
      <c r="CT9" s="25" t="str">
        <f>IF(R6=Rækker!W8,Rækker!W12,IF(R6=Rækker!Z8,Rækker!Z12,IF(R6=Rækker!AC8,Rækker!AC12,IF(R6=Rækker!AF8,Rækker!AF12,IF(R6=Rækker!AI8,Rækker!AI12,IF(R6=Rækker!AL8,Rækker!AL12,IF(R6=Rækker!AO8,Rækker!AO12,CU9)))))))</f>
        <v>1*</v>
      </c>
      <c r="CU9" s="25" t="str">
        <f>IF(R6=Rækker!AR8,Rækker!AR12,IF(R6=Rækker!AU8,Rækker!AU12,IF(R6=Rækker!AX8,Rækker!AX12,IF(R6=Rækker!BA8,Rækker!BA12,IF(R6=Rækker!BD8,Rækker!BD12,IF(R6=Rækker!BG8,Rækker!BG12,0))))))</f>
        <v>1*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1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1</v>
      </c>
      <c r="CX9" s="25">
        <f>IF(R6=Rækker!AR8,Rækker!AS12,IF(R6=Rækker!AU8,Rækker!AV12,IF(R6=Rækker!AX8,Rækker!AY12,IF(R6=Rækker!BA8,Rækker!BB12,IF(R6=Rækker!BD8,Rækker!BE12,IF(R6=Rækker!BG8,Rækker!BH12,0))))))</f>
        <v>1</v>
      </c>
      <c r="CY9" s="25" t="str">
        <f>IF(DA9="x","X",IF(DA9="x*","X*",DA9))</f>
        <v>1*</v>
      </c>
      <c r="CZ9" s="25">
        <f>IF(DD9="x","X",IF(DD9="1x","1X",IF(DD9="x2","X2",IF(DD9="1x2","1X2",DD9))))</f>
        <v>1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1*</v>
      </c>
      <c r="DB9" s="25" t="str">
        <f>IF(T6=Rækker!W8,Rækker!W12,IF(T6=Rækker!Z8,Rækker!Z12,IF(T6=Rækker!AC8,Rækker!AC12,IF(T6=Rækker!AF8,Rækker!AF12,IF(T6=Rækker!AI8,Rækker!AI12,IF(T6=Rækker!AL8,Rækker!AL12,IF(T6=Rækker!AO8,Rækker!AO12,DC9)))))))</f>
        <v>1*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1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 t="str">
        <f>IF(DI9="x","X",IF(DI9="x*","X*",DI9))</f>
        <v>1*</v>
      </c>
      <c r="DH9" s="25">
        <f>IF(DL9="x","X",IF(DL9="1x","1X",IF(DL9="x2","X2",IF(DL9="1x2","1X2",DL9))))</f>
        <v>1</v>
      </c>
      <c r="DI9" s="25" t="str">
        <f>IF(V6=Rækker!B8,Rækker!B12,IF(V6=Rækker!E8,Rækker!E12,IF(V6=Rækker!H8,Rækker!H12,IF(V6=Rækker!K8,Rækker!K12,IF(V6=Rækker!N8,Rækker!N12,IF(V6=Rækker!Q8,Rækker!Q12,IF(V6=Rækker!T8,Rækker!T12,DJ9)))))))</f>
        <v>1*</v>
      </c>
      <c r="DJ9" s="25" t="str">
        <f>IF(V6=Rækker!W8,Rækker!W12,IF(V6=Rækker!Z8,Rækker!Z12,IF(V6=Rækker!AC8,Rækker!AC12,IF(V6=Rækker!AF8,Rækker!AF12,IF(V6=Rækker!AI8,Rækker!AI12,IF(V6=Rækker!AL8,Rækker!AL12,IF(V6=Rækker!AO8,Rækker!AO12,DK9)))))))</f>
        <v>1*</v>
      </c>
      <c r="DK9" s="25">
        <f>IF(V6=Rækker!AR8,Rækker!AR12,IF(V6=Rækker!AU8,Rækker!AU12,IF(V6=Rækker!AX8,Rækker!AX12,IF(V6=Rækker!BA8,Rækker!BA12,IF(V6=Rækker!BD8,Rækker!BD12,IF(V6=Rækker!BG8,Rækker!BG12,0))))))</f>
        <v>0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1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1</v>
      </c>
      <c r="DN9" s="25">
        <f>IF(V6=Rækker!AR8,Rækker!AS12,IF(V6=Rækker!AU8,Rækker!AV12,IF(V6=Rækker!AX8,Rækker!AY12,IF(V6=Rækker!BA8,Rækker!BB12,IF(V6=Rækker!BD8,Rækker!BE12,IF(V6=Rækker!BG8,Rækker!BH12,0))))))</f>
        <v>0</v>
      </c>
      <c r="DO9" s="25" t="str">
        <f>IF(DQ9="x","X",IF(DQ9="x*","X*",DQ9))</f>
        <v>1*</v>
      </c>
      <c r="DP9" s="25">
        <f>IF(DT9="x","X",IF(DT9="1x","1X",IF(DT9="x2","X2",IF(DT9="1x2","1X2",DT9))))</f>
        <v>1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1*</v>
      </c>
      <c r="DR9" s="25">
        <f>IF(X6=Rækker!W8,Rækker!W12,IF(X6=Rækker!Z8,Rækker!Z12,IF(X6=Rækker!AC8,Rækker!AC12,IF(X6=Rækker!AF8,Rækker!AF12,IF(X6=Rækker!AI8,Rækker!AI12,IF(X6=Rækker!AL8,Rækker!AL12,IF(X6=Rækker!AO8,Rækker!AO12,DS9)))))))</f>
        <v>0</v>
      </c>
      <c r="DS9" s="25">
        <f>IF(X6=Rækker!AR8,Rækker!AR12,IF(X6=Rækker!AU8,Rækker!AU12,IF(X6=Rækker!AX8,Rækker!AX12,IF(X6=Rækker!BA8,Rækker!BA12,IF(X6=Rækker!BD8,Rækker!BD12,IF(X6=Rækker!BG8,Rækker!BG12,0))))))</f>
        <v>0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1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0</v>
      </c>
      <c r="DV9" s="25">
        <f>IF(X6=Rækker!AR8,Rækker!AS12,IF(X6=Rækker!AU8,Rækker!AV12,IF(X6=Rækker!AX8,Rækker!AY12,IF(X6=Rækker!BA8,Rækker!BB12,IF(X6=Rækker!BD8,Rækker!BE12,IF(X6=Rækker!BG8,Rækker!BH12,0))))))</f>
        <v>0</v>
      </c>
      <c r="DW9" s="25" t="str">
        <f>IF(DY9="x","X",IF(DY9="x*","X*",DY9))</f>
        <v>1*</v>
      </c>
      <c r="DX9" s="25">
        <f>IF(EB9="x","X",IF(EB9="1x","1X",IF(EB9="x2","X2",IF(EB9="1x2","1X2",EB9))))</f>
        <v>1</v>
      </c>
      <c r="DY9" s="25" t="str">
        <f>IF(Z6=Rækker!B8,Rækker!B12,IF(Z6=Rækker!E8,Rækker!E12,IF(Z6=Rækker!H8,Rækker!H12,IF(Z6=Rækker!K8,Rækker!K12,IF(Z6=Rækker!N8,Rækker!N12,IF(Z6=Rækker!Q8,Rækker!Q12,IF(Z6=Rækker!T8,Rækker!T12,DZ9)))))))</f>
        <v>1*</v>
      </c>
      <c r="DZ9" s="25" t="str">
        <f>IF(Z6=Rækker!W8,Rækker!W12,IF(Z6=Rækker!Z8,Rækker!Z12,IF(Z6=Rækker!AC8,Rækker!AC12,IF(Z6=Rækker!AF8,Rækker!AF12,IF(Z6=Rækker!AI8,Rækker!AI12,IF(Z6=Rækker!AL8,Rækker!AL12,IF(Z6=Rækker!AO8,Rækker!AO12,EA9)))))))</f>
        <v>1*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1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1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1*</v>
      </c>
      <c r="EF9" s="25">
        <f>IF(EJ9="x","X",IF(EJ9="1x","1X",IF(EJ9="x2","X2",IF(EJ9="1x2","1X2",EJ9))))</f>
        <v>1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1*</v>
      </c>
      <c r="EH9" s="25">
        <f>IF(AB6=Rækker!W8,Rækker!W12,IF(AB6=Rækker!Z8,Rækker!Z12,IF(AB6=Rækker!AC8,Rækker!AC12,IF(AB6=Rækker!AF8,Rækker!AF12,IF(AB6=Rækker!AI8,Rækker!AI12,IF(AB6=Rækker!AL8,Rækker!AL12,IF(AB6=Rækker!AO8,Rækker!AO12,EI9)))))))</f>
        <v>0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1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0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 t="str">
        <f>IF(EO9="x","X",IF(EO9="x*","X*",EO9))</f>
        <v>1*</v>
      </c>
      <c r="EN9" s="25">
        <f>IF(ER9="x","X",IF(ER9="1x","1X",IF(ER9="x2","X2",IF(ER9="1x2","1X2",ER9))))</f>
        <v>1</v>
      </c>
      <c r="EO9" s="25" t="str">
        <f>IF(AD6=Rækker!B8,Rækker!B12,IF(AD6=Rækker!E8,Rækker!E12,IF(AD6=Rækker!H8,Rækker!H12,IF(AD6=Rækker!K8,Rækker!K12,IF(AD6=Rækker!N8,Rækker!N12,IF(AD6=Rækker!Q8,Rækker!Q12,IF(AD6=Rækker!T8,Rækker!T12,EP9)))))))</f>
        <v>1*</v>
      </c>
      <c r="EP9" s="25" t="str">
        <f>IF(AD6=Rækker!W8,Rækker!W12,IF(AD6=Rækker!Z8,Rækker!Z12,IF(AD6=Rækker!AC8,Rækker!AC12,IF(AD6=Rækker!AF8,Rækker!AF12,IF(AD6=Rækker!AI8,Rækker!AI12,IF(AD6=Rækker!AL8,Rækker!AL12,IF(AD6=Rækker!AO8,Rækker!AO12,EQ9)))))))</f>
        <v>1*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1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1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 t="str">
        <f>IF(EW9="x","X",IF(EW9="x*","X*",EW9))</f>
        <v>1*</v>
      </c>
      <c r="EV9" s="25">
        <f>IF(EZ9="x","X",IF(EZ9="1x","1X",IF(EZ9="x2","X2",IF(EZ9="1x2","1X2",EZ9))))</f>
        <v>1</v>
      </c>
      <c r="EW9" s="25" t="str">
        <f>IF(AF6=Rækker!B8,Rækker!B12,IF(AF6=Rækker!E8,Rækker!E12,IF(AF6=Rækker!H8,Rækker!H12,IF(AF6=Rækker!K8,Rækker!K12,IF(AF6=Rækker!N8,Rækker!N12,IF(AF6=Rækker!Q8,Rækker!Q12,IF(AF6=Rækker!T8,Rækker!T12,EX9)))))))</f>
        <v>1*</v>
      </c>
      <c r="EX9" s="25" t="str">
        <f>IF(AF6=Rækker!W8,Rækker!W12,IF(AF6=Rækker!Z8,Rækker!Z12,IF(AF6=Rækker!AC8,Rækker!AC12,IF(AF6=Rækker!AF8,Rækker!AF12,IF(AF6=Rækker!AI8,Rækker!AI12,IF(AF6=Rækker!AL8,Rækker!AL12,IF(AF6=Rækker!AO8,Rækker!AO12,EY9)))))))</f>
        <v>1*</v>
      </c>
      <c r="EY9" s="25" t="str">
        <f>IF(AF6=Rækker!AR8,Rækker!AR12,IF(AF6=Rækker!AU8,Rækker!AU12,IF(AF6=Rækker!AX8,Rækker!AX12,IF(AF6=Rækker!BA8,Rækker!BA12,IF(AF6=Rækker!BD8,Rækker!BD12,IF(AF6=Rækker!BG8,Rækker!BG12,0))))))</f>
        <v>1*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1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1</v>
      </c>
      <c r="FB9" s="25">
        <f>IF(AF6=Rækker!AR8,Rækker!AS12,IF(AF6=Rækker!AU8,Rækker!AV12,IF(AF6=Rækker!AX8,Rækker!AY12,IF(AF6=Rækker!BA8,Rækker!BB12,IF(AF6=Rækker!BD8,Rækker!BE12,IF(AF6=Rækker!BG8,Rækker!BH12,0))))))</f>
        <v>1</v>
      </c>
      <c r="FC9" s="25" t="str">
        <f>IF(FE9="x","X",IF(FE9="x*","X*",FE9))</f>
        <v>1*</v>
      </c>
      <c r="FD9" s="25">
        <f>IF(FH9="x","X",IF(FH9="1x","1X",IF(FH9="x2","X2",IF(FH9="1x2","1X2",FH9))))</f>
        <v>1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1*</v>
      </c>
      <c r="FF9" s="25" t="str">
        <f>IF(AH6=Rækker!W8,Rækker!W12,IF(AH6=Rækker!Z8,Rækker!Z12,IF(AH6=Rækker!AC8,Rækker!AC12,IF(AH6=Rækker!AF8,Rækker!AF12,IF(AH6=Rækker!AI8,Rækker!AI12,IF(AH6=Rækker!AL8,Rækker!AL12,IF(AH6=Rækker!AO8,Rækker!AO12,FG9)))))))</f>
        <v>1*</v>
      </c>
      <c r="FG9" s="25" t="str">
        <f>IF(AH6=Rækker!AR8,Rækker!AR12,IF(AH6=Rækker!AU8,Rækker!AU12,IF(AH6=Rækker!AX8,Rækker!AX12,IF(AH6=Rækker!BA8,Rækker!BA12,IF(AH6=Rækker!BD8,Rækker!BD12,IF(AH6=Rækker!BG8,Rækker!BG12,0))))))</f>
        <v>1*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1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1</v>
      </c>
      <c r="FJ9" s="25">
        <f>IF(AH6=Rækker!AR8,Rækker!AS12,IF(AH6=Rækker!AU8,Rækker!AV12,IF(AH6=Rækker!AX8,Rækker!AY12,IF(AH6=Rækker!BA8,Rækker!BB12,IF(AH6=Rækker!BD8,Rækker!BE12,IF(AH6=Rækker!BG8,Rækker!BH12,0))))))</f>
        <v>1</v>
      </c>
      <c r="FK9" s="25" t="str">
        <f>IF(FM9="x","X",IF(FM9="x*","X*",FM9))</f>
        <v>1*</v>
      </c>
      <c r="FL9" s="25">
        <f>IF(FP9="x","X",IF(FP9="1x","1X",IF(FP9="x2","X2",IF(FP9="1x2","1X2",FP9))))</f>
        <v>1</v>
      </c>
      <c r="FM9" s="25" t="str">
        <f>IF(AJ6=Rækker!B8,Rækker!B12,IF(AJ6=Rækker!E8,Rækker!E12,IF(AJ6=Rækker!H8,Rækker!H12,IF(AJ6=Rækker!K8,Rækker!K12,IF(AJ6=Rækker!N8,Rækker!N12,IF(AJ6=Rækker!Q8,Rækker!Q12,IF(AJ6=Rækker!T8,Rækker!T12,FN9)))))))</f>
        <v>1*</v>
      </c>
      <c r="FN9" s="25" t="str">
        <f>IF(AJ6=Rækker!W8,Rækker!W12,IF(AJ6=Rækker!Z8,Rækker!Z12,IF(AJ6=Rækker!AC8,Rækker!AC12,IF(AJ6=Rækker!AF8,Rækker!AF12,IF(AJ6=Rækker!AI8,Rækker!AI12,IF(AJ6=Rækker!AL8,Rækker!AL12,IF(AJ6=Rækker!AO8,Rækker!AO12,FO9)))))))</f>
        <v>1*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1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1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 t="str">
        <f>IF(FU9="x","X",IF(FU9="x*","X*",FU9))</f>
        <v>1*</v>
      </c>
      <c r="FT9" s="25">
        <f>IF(FX9="x","X",IF(FX9="1x","1X",IF(FX9="x2","X2",IF(FX9="1x2","1X2",FX9))))</f>
        <v>1</v>
      </c>
      <c r="FU9" s="25" t="str">
        <f>IF(AL6=Rækker!B8,Rækker!B12,IF(AL6=Rækker!E8,Rækker!E12,IF(AL6=Rækker!H8,Rækker!H12,IF(AL6=Rækker!K8,Rækker!K12,IF(AL6=Rækker!N8,Rækker!N12,IF(AL6=Rækker!Q8,Rækker!Q12,IF(AL6=Rækker!T8,Rækker!T12,FV9)))))))</f>
        <v>1*</v>
      </c>
      <c r="FV9" s="25" t="str">
        <f>IF(AL6=Rækker!W8,Rækker!W12,IF(AL6=Rækker!Z8,Rækker!Z12,IF(AL6=Rækker!AC8,Rækker!AC12,IF(AL6=Rækker!AF8,Rækker!AF12,IF(AL6=Rækker!AI8,Rækker!AI12,IF(AL6=Rækker!AL8,Rækker!AL12,IF(AL6=Rækker!AO8,Rækker!AO12,FW9)))))))</f>
        <v>1*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1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1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 t="str">
        <f>IF(GC9="x","X",IF(GC9="x*","X*",GC9))</f>
        <v>1*</v>
      </c>
      <c r="GB9" s="25">
        <f>IF(GF9="x","X",IF(GF9="1x","1X",IF(GF9="x2","X2",IF(GF9="1x2","1X2",GF9))))</f>
        <v>1</v>
      </c>
      <c r="GC9" s="25" t="str">
        <f>IF(AN6=Rækker!B8,Rækker!B12,IF(AN6=Rækker!E8,Rækker!E12,IF(AN6=Rækker!H8,Rækker!H12,IF(AN6=Rækker!K8,Rækker!K12,IF(AN6=Rækker!N8,Rækker!N12,IF(AN6=Rækker!Q8,Rækker!Q12,IF(AN6=Rækker!T8,Rækker!T12,GD9)))))))</f>
        <v>1*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0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1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0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 t="str">
        <f>IF(GK9="x","X",IF(GK9="x*","X*",GK9))</f>
        <v>1*</v>
      </c>
      <c r="GJ9" s="25">
        <f>IF(GN9="x","X",IF(GN9="1x","1X",IF(GN9="x2","X2",IF(GN9="1x2","1X2",GN9))))</f>
        <v>1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1*</v>
      </c>
      <c r="GL9" s="25" t="str">
        <f>IF(AP6=Rækker!W8,Rækker!W12,IF(AP6=Rækker!Z8,Rækker!Z12,IF(AP6=Rækker!AC8,Rækker!AC12,IF(AP6=Rækker!AF8,Rækker!AF12,IF(AP6=Rækker!AI8,Rækker!AI12,IF(AP6=Rækker!AL8,Rækker!AL12,IF(AP6=Rækker!AO8,Rækker!AO12,GM9)))))))</f>
        <v>1*</v>
      </c>
      <c r="GM9" s="25">
        <f>IF(AP6=Rækker!AR8,Rækker!AR12,IF(AP6=Rækker!AU8,Rækker!AU12,IF(AP6=Rækker!AX8,Rækker!AX12,IF(AP6=Rækker!BA8,Rækker!BA12,IF(AP6=Rækker!BD8,Rækker!BD12,IF(AP6=Rækker!BG8,Rækker!BG12,0))))))</f>
        <v>0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1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1</v>
      </c>
      <c r="GP9" s="25">
        <f>IF(AP6=Rækker!AR8,Rækker!AS12,IF(AP6=Rækker!AU8,Rækker!AV12,IF(AP6=Rækker!AX8,Rækker!AY12,IF(AP6=Rækker!BA8,Rækker!BB12,IF(AP6=Rækker!BD8,Rækker!BE12,IF(AP6=Rækker!BG8,Rækker!BH12,0))))))</f>
        <v>0</v>
      </c>
      <c r="GQ9" s="25" t="str">
        <f>IF(GS9="x","X",IF(GS9="x*","X*",GS9))</f>
        <v>1*</v>
      </c>
      <c r="GR9" s="25">
        <f>IF(GV9="x","X",IF(GV9="1x","1X",IF(GV9="x2","X2",IF(GV9="1x2","1X2",GV9))))</f>
        <v>1</v>
      </c>
      <c r="GS9" s="25" t="str">
        <f>IF(AR6=Rækker!B8,Rækker!B12,IF(AR6=Rækker!E8,Rækker!E12,IF(AR6=Rækker!H8,Rækker!H12,IF(AR6=Rækker!K8,Rækker!K12,IF(AR6=Rækker!N8,Rækker!N12,IF(AR6=Rækker!Q8,Rækker!Q12,IF(AR6=Rækker!T8,Rækker!T12,GT9)))))))</f>
        <v>1*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1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0" s="121" t="s">
        <v>109</v>
      </c>
      <c r="E10" s="87">
        <v>2</v>
      </c>
      <c r="F10" s="36">
        <f t="shared" si="0"/>
        <v>2</v>
      </c>
      <c r="G10" s="37">
        <f t="shared" si="0"/>
        <v>12</v>
      </c>
      <c r="H10" s="36">
        <f t="shared" si="1"/>
        <v>2</v>
      </c>
      <c r="I10" s="37">
        <f t="shared" si="1"/>
        <v>2</v>
      </c>
      <c r="J10" s="36">
        <f t="shared" si="2"/>
        <v>2</v>
      </c>
      <c r="K10" s="38">
        <f t="shared" si="2"/>
        <v>12</v>
      </c>
      <c r="L10" s="36">
        <f t="shared" si="3"/>
        <v>2</v>
      </c>
      <c r="M10" s="38">
        <f t="shared" si="3"/>
        <v>12</v>
      </c>
      <c r="N10" s="36">
        <f t="shared" si="4"/>
        <v>2</v>
      </c>
      <c r="O10" s="38">
        <f t="shared" si="4"/>
        <v>12</v>
      </c>
      <c r="P10" s="36">
        <f t="shared" si="5"/>
        <v>2</v>
      </c>
      <c r="Q10" s="38">
        <f t="shared" si="5"/>
        <v>2</v>
      </c>
      <c r="R10" s="36">
        <f t="shared" si="6"/>
        <v>2</v>
      </c>
      <c r="S10" s="38" t="str">
        <f t="shared" si="6"/>
        <v>X2</v>
      </c>
      <c r="T10" s="36">
        <f t="shared" si="7"/>
        <v>2</v>
      </c>
      <c r="U10" s="38">
        <f t="shared" si="7"/>
        <v>2</v>
      </c>
      <c r="V10" s="36">
        <f t="shared" si="8"/>
        <v>2</v>
      </c>
      <c r="W10" s="38">
        <f t="shared" si="8"/>
        <v>2</v>
      </c>
      <c r="X10" s="36">
        <f t="shared" si="9"/>
        <v>2</v>
      </c>
      <c r="Y10" s="38">
        <f t="shared" si="9"/>
        <v>2</v>
      </c>
      <c r="Z10" s="36">
        <f t="shared" si="10"/>
        <v>2</v>
      </c>
      <c r="AA10" s="38">
        <f t="shared" si="10"/>
        <v>2</v>
      </c>
      <c r="AB10" s="36">
        <f t="shared" si="11"/>
        <v>2</v>
      </c>
      <c r="AC10" s="38">
        <f t="shared" si="11"/>
        <v>2</v>
      </c>
      <c r="AD10" s="36" t="str">
        <f t="shared" si="12"/>
        <v>2*</v>
      </c>
      <c r="AE10" s="38">
        <f t="shared" si="12"/>
        <v>2</v>
      </c>
      <c r="AF10" s="36">
        <f t="shared" si="13"/>
        <v>2</v>
      </c>
      <c r="AG10" s="38">
        <f t="shared" si="13"/>
        <v>2</v>
      </c>
      <c r="AH10" s="36">
        <f t="shared" si="14"/>
        <v>2</v>
      </c>
      <c r="AI10" s="38">
        <f t="shared" si="14"/>
        <v>2</v>
      </c>
      <c r="AJ10" s="36">
        <f t="shared" si="15"/>
        <v>2</v>
      </c>
      <c r="AK10" s="38">
        <f t="shared" si="15"/>
        <v>2</v>
      </c>
      <c r="AL10" s="36">
        <f t="shared" si="16"/>
        <v>2</v>
      </c>
      <c r="AM10" s="38">
        <f t="shared" si="16"/>
        <v>2</v>
      </c>
      <c r="AN10" s="36" t="str">
        <f t="shared" si="17"/>
        <v>X</v>
      </c>
      <c r="AO10" s="38" t="str">
        <f t="shared" si="17"/>
        <v>1X2</v>
      </c>
      <c r="AP10" s="36" t="str">
        <f t="shared" si="18"/>
        <v>2*</v>
      </c>
      <c r="AQ10" s="38">
        <f t="shared" si="18"/>
        <v>2</v>
      </c>
      <c r="AR10" s="36">
        <f t="shared" si="19"/>
        <v>2</v>
      </c>
      <c r="AS10" s="37">
        <f t="shared" si="19"/>
        <v>12</v>
      </c>
      <c r="AT10" s="21">
        <f t="shared" si="20"/>
        <v>1</v>
      </c>
      <c r="AU10" s="25">
        <f t="shared" ref="AU10:AU21" si="21">IF(AW10="x","X",IF(AW10="x*","X*",AW10))</f>
        <v>2</v>
      </c>
      <c r="AV10" s="25">
        <f t="shared" ref="AV10:AV21" si="22">IF(AZ10="x","X",IF(AZ10="1x","1X",IF(AZ10="x2","X2",IF(AZ10="1x2","1X2",AZ10))))</f>
        <v>12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2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2</v>
      </c>
      <c r="AY10" s="25">
        <f>IF(F6=Rækker!AR8,Rækker!AR13,IF(F6=Rækker!AU8,Rækker!AU13,IF(F6=Rækker!AX8,Rækker!AX13,IF(F6=Rækker!BA8,Rækker!BA13,IF(F6=Rækker!BD8,Rækker!BD13,IF(F6=Rækker!BG8,Rækker!BG13,0))))))</f>
        <v>2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12</v>
      </c>
      <c r="BB10" s="25">
        <f>IF(F6=Rækker!AR8,Rækker!AS13,IF(F6=Rækker!AU8,Rækker!AV13,IF(F6=Rækker!AX8,Rækker!AY13,IF(F6=Rækker!BA8,Rækker!BB13,IF(F6=Rækker!BD8,Rækker!BE13,IF(F6=Rækker!BG8,Rækker!BH13,0))))))</f>
        <v>12</v>
      </c>
      <c r="BC10" s="25">
        <f t="shared" ref="BC10:BC21" si="23">IF(BE10="x","X",IF(BE10="x*","X*",BE10))</f>
        <v>2</v>
      </c>
      <c r="BD10" s="25">
        <f t="shared" ref="BD10:BD21" si="24">IF(BH10="x","X",IF(BH10="1x","1X",IF(BH10="x2","X2",IF(BH10="1x2","1X2",BH10))))</f>
        <v>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0</v>
      </c>
      <c r="BG10" s="25">
        <f>IF(H6=Rækker!AR8,Rækker!AR13,IF(H6=Rækker!AU8,Rækker!AU13,IF(H6=Rækker!AX8,Rækker!AX13,IF(H6=Rækker!BA8,Rækker!BA13,IF(H6=Rækker!BD8,Rækker!BD13,IF(H6=Rækker!BG8,Rækker!BG13,0))))))</f>
        <v>0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0</v>
      </c>
      <c r="BJ10" s="25">
        <f>IF(H6=Rækker!AR8,Rækker!AS13,IF(H6=Rækker!AU8,Rækker!AV13,IF(H6=Rækker!AX8,Rækker!AY13,IF(H6=Rækker!BA8,Rækker!BB13,IF(H6=Rækker!BD8,Rækker!BE13,IF(H6=Rækker!BG8,Rækker!BH13,0))))))</f>
        <v>0</v>
      </c>
      <c r="BK10" s="25">
        <f t="shared" ref="BK10:BK21" si="25">IF(BM10="x","X",IF(BM10="x*","X*",BM10))</f>
        <v>2</v>
      </c>
      <c r="BL10" s="25">
        <f t="shared" ref="BL10:BL21" si="26">IF(BP10="x","X",IF(BP10="1x","1X",IF(BP10="x2","X2",IF(BP10="1x2","1X2",BP10))))</f>
        <v>12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2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2</v>
      </c>
      <c r="BO10" s="25">
        <f>IF(J6=Rækker!AR8,Rækker!AR13,IF(J6=Rækker!AU8,Rækker!AU13,IF(J6=Rækker!AX8,Rækker!AX13,IF(J6=Rækker!BA8,Rækker!BA13,IF(J6=Rækker!BD8,Rækker!BD13,IF(J6=Rækker!BG8,Rækker!BG13,0))))))</f>
        <v>2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12</v>
      </c>
      <c r="BR10" s="25">
        <f>IF(J6=Rækker!AR8,Rækker!AS13,IF(J6=Rækker!AU8,Rækker!AV13,IF(J6=Rækker!AX8,Rækker!AY13,IF(J6=Rækker!BA8,Rækker!BB13,IF(J6=Rækker!BD8,Rækker!BE13,IF(J6=Rækker!BG8,Rækker!BH13,0))))))</f>
        <v>12</v>
      </c>
      <c r="BS10" s="25">
        <f t="shared" ref="BS10:BS21" si="27">IF(BU10="x","X",IF(BU10="x*","X*",BU10))</f>
        <v>2</v>
      </c>
      <c r="BT10" s="25">
        <f t="shared" ref="BT10:BT21" si="28">IF(BX10="x","X",IF(BX10="1x","1X",IF(BX10="x2","X2",IF(BX10="1x2","1X2",BX10))))</f>
        <v>12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2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2</v>
      </c>
      <c r="BW10" s="25">
        <f>IF(L6=Rækker!AR8,Rækker!AR13,IF(L6=Rækker!AU8,Rækker!AU13,IF(L6=Rækker!AX8,Rækker!AX13,IF(L6=Rækker!BA8,Rækker!BA13,IF(L6=Rækker!BD8,Rækker!BD13,IF(L6=Rækker!BG8,Rækker!BG13,0))))))</f>
        <v>2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12</v>
      </c>
      <c r="BZ10" s="25">
        <f>IF(L6=Rækker!AR8,Rækker!AS13,IF(L6=Rækker!AU8,Rækker!AV13,IF(L6=Rækker!AX8,Rækker!AY13,IF(L6=Rækker!BA8,Rækker!BB13,IF(L6=Rækker!BD8,Rækker!BE13,IF(L6=Rækker!BG8,Rækker!BH13,0))))))</f>
        <v>12</v>
      </c>
      <c r="CA10" s="25">
        <f t="shared" ref="CA10:CA21" si="29">IF(CC10="x","X",IF(CC10="x*","X*",CC10))</f>
        <v>2</v>
      </c>
      <c r="CB10" s="25">
        <f t="shared" ref="CB10:CB21" si="30">IF(CF10="x","X",IF(CF10="1x","1X",IF(CF10="x2","X2",IF(CF10="1x2","1X2",CF10))))</f>
        <v>12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2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0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12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0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>
        <f t="shared" ref="CI10:CI21" si="31">IF(CK10="x","X",IF(CK10="x*","X*",CK10))</f>
        <v>2</v>
      </c>
      <c r="CJ10" s="25">
        <f t="shared" ref="CJ10:CJ21" si="32">IF(CN10="x","X",IF(CN10="1x","1X",IF(CN10="x2","X2",IF(CN10="1x2","1X2",CN10))))</f>
        <v>2</v>
      </c>
      <c r="CK10" s="25">
        <f>IF(P6=Rækker!B8,Rækker!B13,IF(P6=Rækker!E8,Rækker!E13,IF(P6=Rækker!H8,Rækker!H13,IF(P6=Rækker!K8,Rækker!K13,IF(P6=Rækker!N8,Rækker!N13,IF(P6=Rækker!Q8,Rækker!Q13,IF(P6=Rækker!T8,Rækker!T13,CL10)))))))</f>
        <v>2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0</v>
      </c>
      <c r="CM10" s="25">
        <f>IF(P6=Rækker!AR8,Rækker!AR13,IF(P6=Rækker!AU8,Rækker!AU13,IF(P6=Rækker!AX8,Rækker!AX13,IF(P6=Rækker!BA8,Rækker!BA13,IF(P6=Rækker!BD8,Rækker!BD13,IF(P6=Rækker!BG8,Rækker!BG13,0))))))</f>
        <v>0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2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0</v>
      </c>
      <c r="CP10" s="25">
        <f>IF(P6=Rækker!AR8,Rækker!AS13,IF(P6=Rækker!AU8,Rækker!AV13,IF(P6=Rækker!AX8,Rækker!AY13,IF(P6=Rækker!BA8,Rækker!BB13,IF(P6=Rækker!BD8,Rækker!BE13,IF(P6=Rækker!BG8,Rækker!BH13,0))))))</f>
        <v>0</v>
      </c>
      <c r="CQ10" s="25">
        <f t="shared" ref="CQ10:CQ21" si="33">IF(CS10="x","X",IF(CS10="x*","X*",CS10))</f>
        <v>2</v>
      </c>
      <c r="CR10" s="25" t="str">
        <f t="shared" ref="CR10:CR21" si="34">IF(CV10="x","X",IF(CV10="1x","1X",IF(CV10="x2","X2",IF(CV10="1x2","1X2",CV10))))</f>
        <v>X2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2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2</v>
      </c>
      <c r="CU10" s="25">
        <f>IF(R6=Rækker!AR8,Rækker!AR13,IF(R6=Rækker!AU8,Rækker!AU13,IF(R6=Rækker!AX8,Rækker!AX13,IF(R6=Rækker!BA8,Rækker!BA13,IF(R6=Rækker!BD8,Rækker!BD13,IF(R6=Rækker!BG8,Rækker!BG13,0))))))</f>
        <v>2</v>
      </c>
      <c r="CV10" s="25" t="str">
        <f>IF(R6=Rækker!B8,Rækker!C13,IF(R6=Rækker!E8,Rækker!F13,IF(R6=Rækker!H8,Rækker!I13,IF(R6=Rækker!K8,Rækker!L13,IF(R6=Rækker!N8,Rækker!O13,IF(R6=Rækker!Q8,Rækker!R13,IF(R6=Rækker!T8,Rækker!U13,CW10)))))))</f>
        <v>x2</v>
      </c>
      <c r="CW10" s="25" t="str">
        <f>IF(R6=Rækker!W8,Rækker!X13,IF(R6=Rækker!Z8,Rækker!AA13,IF(R6=Rækker!AC8,Rækker!AD13,IF(R6=Rækker!AF8,Rækker!AG13,IF(R6=Rækker!AI8,Rækker!AJ13,IF(R6=Rækker!AL8,Rækker!AM13,IF(R6=Rækker!AO8,Rækker!AP13,CX10)))))))</f>
        <v>x2</v>
      </c>
      <c r="CX10" s="25" t="str">
        <f>IF(R6=Rækker!AR8,Rækker!AS13,IF(R6=Rækker!AU8,Rækker!AV13,IF(R6=Rækker!AX8,Rækker!AY13,IF(R6=Rækker!BA8,Rækker!BB13,IF(R6=Rækker!BD8,Rækker!BE13,IF(R6=Rækker!BG8,Rækker!BH13,0))))))</f>
        <v>x2</v>
      </c>
      <c r="CY10" s="25">
        <f t="shared" ref="CY10:CY21" si="35">IF(DA10="x","X",IF(DA10="x*","X*",DA10))</f>
        <v>2</v>
      </c>
      <c r="CZ10" s="25">
        <f t="shared" ref="CZ10:CZ21" si="36">IF(DD10="x","X",IF(DD10="1x","1X",IF(DD10="x2","X2",IF(DD10="1x2","1X2",DD10))))</f>
        <v>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2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2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2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>
        <f t="shared" ref="DG10:DG21" si="37">IF(DI10="x","X",IF(DI10="x*","X*",DI10))</f>
        <v>2</v>
      </c>
      <c r="DH10" s="25">
        <f t="shared" ref="DH10:DH21" si="38">IF(DL10="x","X",IF(DL10="1x","1X",IF(DL10="x2","X2",IF(DL10="1x2","1X2",DL10))))</f>
        <v>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2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2</v>
      </c>
      <c r="DK10" s="25">
        <f>IF(V6=Rækker!AR8,Rækker!AR13,IF(V6=Rækker!AU8,Rækker!AU13,IF(V6=Rækker!AX8,Rækker!AX13,IF(V6=Rækker!BA8,Rækker!BA13,IF(V6=Rækker!BD8,Rækker!BD13,IF(V6=Rækker!BG8,Rækker!BG13,0))))))</f>
        <v>0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2</v>
      </c>
      <c r="DN10" s="25">
        <f>IF(V6=Rækker!AR8,Rækker!AS13,IF(V6=Rækker!AU8,Rækker!AV13,IF(V6=Rækker!AX8,Rækker!AY13,IF(V6=Rækker!BA8,Rækker!BB13,IF(V6=Rækker!BD8,Rækker!BE13,IF(V6=Rækker!BG8,Rækker!BH13,0))))))</f>
        <v>0</v>
      </c>
      <c r="DO10" s="25">
        <f t="shared" ref="DO10:DO21" si="39">IF(DQ10="x","X",IF(DQ10="x*","X*",DQ10))</f>
        <v>2</v>
      </c>
      <c r="DP10" s="25">
        <f t="shared" ref="DP10:DP21" si="40">IF(DT10="x","X",IF(DT10="1x","1X",IF(DT10="x2","X2",IF(DT10="1x2","1X2",DT10))))</f>
        <v>2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2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0</v>
      </c>
      <c r="DS10" s="25">
        <f>IF(X6=Rækker!AR8,Rækker!AR13,IF(X6=Rækker!AU8,Rækker!AU13,IF(X6=Rækker!AX8,Rækker!AX13,IF(X6=Rækker!BA8,Rækker!BA13,IF(X6=Rækker!BD8,Rækker!BD13,IF(X6=Rækker!BG8,Rækker!BG13,0))))))</f>
        <v>0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2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0</v>
      </c>
      <c r="DV10" s="25">
        <f>IF(X6=Rækker!AR8,Rækker!AS13,IF(X6=Rækker!AU8,Rækker!AV13,IF(X6=Rækker!AX8,Rækker!AY13,IF(X6=Rækker!BA8,Rækker!BB13,IF(X6=Rækker!BD8,Rækker!BE13,IF(X6=Rækker!BG8,Rækker!BH13,0))))))</f>
        <v>0</v>
      </c>
      <c r="DW10" s="25">
        <f t="shared" ref="DW10:DW21" si="41">IF(DY10="x","X",IF(DY10="x*","X*",DY10))</f>
        <v>2</v>
      </c>
      <c r="DX10" s="25">
        <f t="shared" ref="DX10:DX21" si="42">IF(EB10="x","X",IF(EB10="1x","1X",IF(EB10="x2","X2",IF(EB10="1x2","1X2",EB10))))</f>
        <v>2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2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2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2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2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2</v>
      </c>
      <c r="EF10" s="25">
        <f t="shared" ref="EF10:EF21" si="44">IF(EJ10="x","X",IF(EJ10="1x","1X",IF(EJ10="x2","X2",IF(EJ10="1x2","1X2",EJ10))))</f>
        <v>2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2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0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2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0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 t="str">
        <f t="shared" ref="EM10:EM21" si="45">IF(EO10="x","X",IF(EO10="x*","X*",EO10))</f>
        <v>2*</v>
      </c>
      <c r="EN10" s="25">
        <f t="shared" ref="EN10:EN21" si="46">IF(ER10="x","X",IF(ER10="1x","1X",IF(ER10="x2","X2",IF(ER10="1x2","1X2",ER10))))</f>
        <v>2</v>
      </c>
      <c r="EO10" s="25" t="str">
        <f>IF(AD6=Rækker!B8,Rækker!B13,IF(AD6=Rækker!E8,Rækker!E13,IF(AD6=Rækker!H8,Rækker!H13,IF(AD6=Rækker!K8,Rækker!K13,IF(AD6=Rækker!N8,Rækker!N13,IF(AD6=Rækker!Q8,Rækker!Q13,IF(AD6=Rækker!T8,Rækker!T13,EP10)))))))</f>
        <v>2*</v>
      </c>
      <c r="EP10" s="25" t="str">
        <f>IF(AD6=Rækker!W8,Rækker!W13,IF(AD6=Rækker!Z8,Rækker!Z13,IF(AD6=Rækker!AC8,Rækker!AC13,IF(AD6=Rækker!AF8,Rækker!AF13,IF(AD6=Rækker!AI8,Rækker!AI13,IF(AD6=Rækker!AL8,Rækker!AL13,IF(AD6=Rækker!AO8,Rækker!AO13,EQ10)))))))</f>
        <v>2*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2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>
        <f t="shared" ref="EU10:EU21" si="47">IF(EW10="x","X",IF(EW10="x*","X*",EW10))</f>
        <v>2</v>
      </c>
      <c r="EV10" s="25">
        <f t="shared" ref="EV10:EV21" si="48">IF(EZ10="x","X",IF(EZ10="1x","1X",IF(EZ10="x2","X2",IF(EZ10="1x2","1X2",EZ10))))</f>
        <v>2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2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2</v>
      </c>
      <c r="EY10" s="25">
        <f>IF(AF6=Rækker!AR8,Rækker!AR13,IF(AF6=Rækker!AU8,Rækker!AU13,IF(AF6=Rækker!AX8,Rækker!AX13,IF(AF6=Rækker!BA8,Rækker!BA13,IF(AF6=Rækker!BD8,Rækker!BD13,IF(AF6=Rækker!BG8,Rækker!BG13,0))))))</f>
        <v>2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2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2</v>
      </c>
      <c r="FB10" s="25">
        <f>IF(AF6=Rækker!AR8,Rækker!AS13,IF(AF6=Rækker!AU8,Rækker!AV13,IF(AF6=Rækker!AX8,Rækker!AY13,IF(AF6=Rækker!BA8,Rækker!BB13,IF(AF6=Rækker!BD8,Rækker!BE13,IF(AF6=Rækker!BG8,Rækker!BH13,0))))))</f>
        <v>2</v>
      </c>
      <c r="FC10" s="25">
        <f t="shared" ref="FC10:FC21" si="49">IF(FE10="x","X",IF(FE10="x*","X*",FE10))</f>
        <v>2</v>
      </c>
      <c r="FD10" s="25">
        <f t="shared" ref="FD10:FD21" si="50">IF(FH10="x","X",IF(FH10="1x","1X",IF(FH10="x2","X2",IF(FH10="1x2","1X2",FH10))))</f>
        <v>2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2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2</v>
      </c>
      <c r="FG10" s="25">
        <f>IF(AH6=Rækker!AR8,Rækker!AR13,IF(AH6=Rækker!AU8,Rækker!AU13,IF(AH6=Rækker!AX8,Rækker!AX13,IF(AH6=Rækker!BA8,Rækker!BA13,IF(AH6=Rækker!BD8,Rækker!BD13,IF(AH6=Rækker!BG8,Rækker!BG13,0))))))</f>
        <v>2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2</v>
      </c>
      <c r="FJ10" s="25">
        <f>IF(AH6=Rækker!AR8,Rækker!AS13,IF(AH6=Rækker!AU8,Rækker!AV13,IF(AH6=Rækker!AX8,Rækker!AY13,IF(AH6=Rækker!BA8,Rækker!BB13,IF(AH6=Rækker!BD8,Rækker!BE13,IF(AH6=Rækker!BG8,Rækker!BH13,0))))))</f>
        <v>2</v>
      </c>
      <c r="FK10" s="25">
        <f t="shared" ref="FK10:FK21" si="51">IF(FM10="x","X",IF(FM10="x*","X*",FM10))</f>
        <v>2</v>
      </c>
      <c r="FL10" s="25">
        <f t="shared" ref="FL10:FL21" si="52">IF(FP10="x","X",IF(FP10="1x","1X",IF(FP10="x2","X2",IF(FP10="1x2","1X2",FP10))))</f>
        <v>2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2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2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2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2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>
        <f t="shared" ref="FS10:FS21" si="53">IF(FU10="x","X",IF(FU10="x*","X*",FU10))</f>
        <v>2</v>
      </c>
      <c r="FT10" s="25">
        <f t="shared" ref="FT10:FT21" si="54">IF(FX10="x","X",IF(FX10="1x","1X",IF(FX10="x2","X2",IF(FX10="1x2","1X2",FX10))))</f>
        <v>2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2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2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2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2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 t="str">
        <f t="shared" ref="GA10:GA21" si="55">IF(GC10="x","X",IF(GC10="x*","X*",GC10))</f>
        <v>X</v>
      </c>
      <c r="GB10" s="25" t="str">
        <f t="shared" ref="GB10:GB21" si="56">IF(GF10="x","X",IF(GF10="1x","1X",IF(GF10="x2","X2",IF(GF10="1x2","1X2",GF10))))</f>
        <v>1X2</v>
      </c>
      <c r="GC10" s="25" t="str">
        <f>IF(AN6=Rækker!B8,Rækker!B13,IF(AN6=Rækker!E8,Rækker!E13,IF(AN6=Rækker!H8,Rækker!H13,IF(AN6=Rækker!K8,Rækker!K13,IF(AN6=Rækker!N8,Rækker!N13,IF(AN6=Rækker!Q8,Rækker!Q13,IF(AN6=Rækker!T8,Rækker!T13,GD10)))))))</f>
        <v>x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0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 t="str">
        <f>IF(AN6=Rækker!B8,Rækker!C13,IF(AN6=Rækker!E8,Rækker!F13,IF(AN6=Rækker!H8,Rækker!I13,IF(AN6=Rækker!K8,Rækker!L13,IF(AN6=Rækker!N8,Rækker!O13,IF(AN6=Rækker!Q8,Rækker!R13,IF(AN6=Rækker!T8,Rækker!U13,GG10)))))))</f>
        <v>1x2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0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 t="str">
        <f t="shared" ref="GI10:GI21" si="57">IF(GK10="x","X",IF(GK10="x*","X*",GK10))</f>
        <v>2*</v>
      </c>
      <c r="GJ10" s="25">
        <f t="shared" ref="GJ10:GJ21" si="58">IF(GN10="x","X",IF(GN10="1x","1X",IF(GN10="x2","X2",IF(GN10="1x2","1X2",GN10))))</f>
        <v>2</v>
      </c>
      <c r="GK10" s="25" t="str">
        <f>IF(AP6=Rækker!B8,Rækker!B13,IF(AP6=Rækker!E8,Rækker!E13,IF(AP6=Rækker!H8,Rækker!H13,IF(AP6=Rækker!K8,Rækker!K13,IF(AP6=Rækker!N8,Rækker!N13,IF(AP6=Rækker!Q8,Rækker!Q13,IF(AP6=Rækker!T8,Rækker!T13,GL10)))))))</f>
        <v>2*</v>
      </c>
      <c r="GL10" s="25" t="str">
        <f>IF(AP6=Rækker!W8,Rækker!W13,IF(AP6=Rækker!Z8,Rækker!Z13,IF(AP6=Rækker!AC8,Rækker!AC13,IF(AP6=Rækker!AF8,Rækker!AF13,IF(AP6=Rækker!AI8,Rækker!AI13,IF(AP6=Rækker!AL8,Rækker!AL13,IF(AP6=Rækker!AO8,Rækker!AO13,GM10)))))))</f>
        <v>2*</v>
      </c>
      <c r="GM10" s="25">
        <f>IF(AP6=Rækker!AR8,Rækker!AR13,IF(AP6=Rækker!AU8,Rækker!AU13,IF(AP6=Rækker!AX8,Rækker!AX13,IF(AP6=Rækker!BA8,Rækker!BA13,IF(AP6=Rækker!BD8,Rækker!BD13,IF(AP6=Rækker!BG8,Rækker!BG13,0))))))</f>
        <v>0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2</v>
      </c>
      <c r="GP10" s="25">
        <f>IF(AP6=Rækker!AR8,Rækker!AS13,IF(AP6=Rækker!AU8,Rækker!AV13,IF(AP6=Rækker!AX8,Rækker!AY13,IF(AP6=Rækker!BA8,Rækker!BB13,IF(AP6=Rækker!BD8,Rækker!BE13,IF(AP6=Rækker!BG8,Rækker!BH13,0))))))</f>
        <v>0</v>
      </c>
      <c r="GQ10" s="25">
        <f t="shared" ref="GQ10:GQ21" si="59">IF(GS10="x","X",IF(GS10="x*","X*",GS10))</f>
        <v>2</v>
      </c>
      <c r="GR10" s="25">
        <f t="shared" ref="GR10:GR21" si="60">IF(GV10="x","X",IF(GV10="1x","1X",IF(GV10="x2","X2",IF(GV10="1x2","1X2",GV10))))</f>
        <v>12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2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12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1" s="121" t="s">
        <v>109</v>
      </c>
      <c r="E11" s="88">
        <v>1</v>
      </c>
      <c r="F11" s="39" t="str">
        <f t="shared" si="0"/>
        <v>X</v>
      </c>
      <c r="G11" s="40" t="str">
        <f t="shared" si="0"/>
        <v>1X2</v>
      </c>
      <c r="H11" s="41">
        <f t="shared" si="1"/>
        <v>1</v>
      </c>
      <c r="I11" s="42">
        <f t="shared" si="1"/>
        <v>12</v>
      </c>
      <c r="J11" s="41">
        <f t="shared" si="2"/>
        <v>1</v>
      </c>
      <c r="K11" s="43">
        <f t="shared" si="2"/>
        <v>12</v>
      </c>
      <c r="L11" s="41">
        <f t="shared" si="3"/>
        <v>1</v>
      </c>
      <c r="M11" s="43">
        <f t="shared" si="3"/>
        <v>1</v>
      </c>
      <c r="N11" s="41">
        <f t="shared" si="4"/>
        <v>1</v>
      </c>
      <c r="O11" s="43">
        <f t="shared" si="4"/>
        <v>12</v>
      </c>
      <c r="P11" s="41">
        <f t="shared" si="5"/>
        <v>1</v>
      </c>
      <c r="Q11" s="43" t="str">
        <f t="shared" si="5"/>
        <v>1X</v>
      </c>
      <c r="R11" s="41">
        <f t="shared" si="6"/>
        <v>1</v>
      </c>
      <c r="S11" s="43">
        <f t="shared" si="6"/>
        <v>12</v>
      </c>
      <c r="T11" s="41">
        <f t="shared" si="7"/>
        <v>1</v>
      </c>
      <c r="U11" s="43">
        <f t="shared" si="7"/>
        <v>12</v>
      </c>
      <c r="V11" s="41" t="str">
        <f t="shared" si="8"/>
        <v>X</v>
      </c>
      <c r="W11" s="43" t="str">
        <f t="shared" si="8"/>
        <v>1X2</v>
      </c>
      <c r="X11" s="41">
        <f t="shared" si="9"/>
        <v>2</v>
      </c>
      <c r="Y11" s="43" t="str">
        <f t="shared" si="9"/>
        <v>1X2</v>
      </c>
      <c r="Z11" s="41" t="str">
        <f t="shared" si="10"/>
        <v>X</v>
      </c>
      <c r="AA11" s="43" t="str">
        <f t="shared" si="10"/>
        <v>1X2</v>
      </c>
      <c r="AB11" s="41" t="str">
        <f t="shared" si="11"/>
        <v>X</v>
      </c>
      <c r="AC11" s="43" t="str">
        <f t="shared" si="11"/>
        <v>1X2</v>
      </c>
      <c r="AD11" s="41">
        <f t="shared" si="12"/>
        <v>1</v>
      </c>
      <c r="AE11" s="43" t="str">
        <f t="shared" si="12"/>
        <v>1X2</v>
      </c>
      <c r="AF11" s="41">
        <f t="shared" si="13"/>
        <v>2</v>
      </c>
      <c r="AG11" s="43">
        <f t="shared" si="13"/>
        <v>12</v>
      </c>
      <c r="AH11" s="41">
        <f t="shared" si="14"/>
        <v>1</v>
      </c>
      <c r="AI11" s="43">
        <f t="shared" si="14"/>
        <v>12</v>
      </c>
      <c r="AJ11" s="41">
        <f t="shared" si="15"/>
        <v>1</v>
      </c>
      <c r="AK11" s="43">
        <f t="shared" si="15"/>
        <v>12</v>
      </c>
      <c r="AL11" s="41">
        <f t="shared" si="16"/>
        <v>1</v>
      </c>
      <c r="AM11" s="43" t="str">
        <f t="shared" si="16"/>
        <v>1X</v>
      </c>
      <c r="AN11" s="41">
        <f t="shared" si="17"/>
        <v>1</v>
      </c>
      <c r="AO11" s="43">
        <f t="shared" si="17"/>
        <v>12</v>
      </c>
      <c r="AP11" s="41">
        <f t="shared" si="18"/>
        <v>1</v>
      </c>
      <c r="AQ11" s="43" t="str">
        <f t="shared" si="18"/>
        <v>1X</v>
      </c>
      <c r="AR11" s="41">
        <f t="shared" si="19"/>
        <v>1</v>
      </c>
      <c r="AS11" s="42">
        <f t="shared" si="19"/>
        <v>12</v>
      </c>
      <c r="AT11" s="21">
        <f t="shared" si="20"/>
        <v>1</v>
      </c>
      <c r="AU11" s="25" t="str">
        <f t="shared" si="21"/>
        <v>X</v>
      </c>
      <c r="AV11" s="25" t="str">
        <f t="shared" si="22"/>
        <v>1X2</v>
      </c>
      <c r="AW11" s="25" t="str">
        <f>IF(F6=Rækker!B8,Rækker!B14,IF(F6=Rækker!E8,Rækker!E14,IF(F6=Rækker!H8,Rækker!H14,IF(F6=Rækker!K8,Rækker!K14,IF(F6=Rækker!N8,Rækker!N14,IF(F6=Rækker!Q8,Rækker!Q14,IF(F6=Rækker!T8,Rækker!T14,AX11)))))))</f>
        <v>x</v>
      </c>
      <c r="AX11" s="25" t="str">
        <f>IF(F6=Rækker!W8,Rækker!W14,IF(F6=Rækker!Z8,Rækker!Z14,IF(F6=Rækker!AC8,Rækker!AC14,IF(F6=Rækker!AF8,Rækker!AF14,IF(F6=Rækker!AI8,Rækker!AI14,IF(F6=Rækker!AL8,Rækker!AL14,IF(F6=Rækker!AO8,Rækker!AO14,AY11)))))))</f>
        <v>x</v>
      </c>
      <c r="AY11" s="25" t="str">
        <f>IF(F6=Rækker!AR8,Rækker!AR14,IF(F6=Rækker!AU8,Rækker!AU14,IF(F6=Rækker!AX8,Rækker!AX14,IF(F6=Rækker!BA8,Rækker!BA14,IF(F6=Rækker!BD8,Rækker!BD14,IF(F6=Rækker!BG8,Rækker!BG14,0))))))</f>
        <v>x</v>
      </c>
      <c r="AZ11" s="25" t="str">
        <f>IF(F6=Rækker!B8,Rækker!C14,IF(F6=Rækker!E8,Rækker!F14,IF(F6=Rækker!H8,Rækker!I14,IF(F6=Rækker!K8,Rækker!L14,IF(F6=Rækker!N8,Rækker!O14,IF(F6=Rækker!Q8,Rækker!R14,IF(F6=Rækker!T8,Rækker!U14,BA11)))))))</f>
        <v>1x2</v>
      </c>
      <c r="BA11" s="25" t="str">
        <f>IF(F6=Rækker!W8,Rækker!X14,IF(F6=Rækker!Z8,Rækker!AA14,IF(F6=Rækker!AC8,Rækker!AD14,IF(F6=Rækker!AF8,Rækker!AG14,IF(F6=Rækker!AI8,Rækker!AJ14,IF(F6=Rækker!AL8,Rækker!AM14,IF(F6=Rækker!AO8,Rækker!AP14,BB11)))))))</f>
        <v>1x2</v>
      </c>
      <c r="BB11" s="25" t="str">
        <f>IF(F6=Rækker!AR8,Rækker!AS14,IF(F6=Rækker!AU8,Rækker!AV14,IF(F6=Rækker!AX8,Rækker!AY14,IF(F6=Rækker!BA8,Rækker!BB14,IF(F6=Rækker!BD8,Rækker!BE14,IF(F6=Rækker!BG8,Rækker!BH14,0))))))</f>
        <v>1x2</v>
      </c>
      <c r="BC11" s="25">
        <f t="shared" si="23"/>
        <v>1</v>
      </c>
      <c r="BD11" s="25">
        <f t="shared" si="24"/>
        <v>12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1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0</v>
      </c>
      <c r="BG11" s="25">
        <f>IF(H6=Rækker!AR8,Rækker!AR14,IF(H6=Rækker!AU8,Rækker!AU14,IF(H6=Rækker!AX8,Rækker!AX14,IF(H6=Rækker!BA8,Rækker!BA14,IF(H6=Rækker!BD8,Rækker!BD14,IF(H6=Rækker!BG8,Rækker!BG14,0))))))</f>
        <v>0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12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0</v>
      </c>
      <c r="BJ11" s="25">
        <f>IF(H6=Rækker!AR8,Rækker!AS14,IF(H6=Rækker!AU8,Rækker!AV14,IF(H6=Rækker!AX8,Rækker!AY14,IF(H6=Rækker!BA8,Rækker!BB14,IF(H6=Rækker!BD8,Rækker!BE14,IF(H6=Rækker!BG8,Rækker!BH14,0))))))</f>
        <v>0</v>
      </c>
      <c r="BK11" s="25">
        <f t="shared" si="25"/>
        <v>1</v>
      </c>
      <c r="BL11" s="25">
        <f t="shared" si="26"/>
        <v>12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1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1</v>
      </c>
      <c r="BO11" s="25">
        <f>IF(J6=Rækker!AR8,Rækker!AR14,IF(J6=Rækker!AU8,Rækker!AU14,IF(J6=Rækker!AX8,Rækker!AX14,IF(J6=Rækker!BA8,Rækker!BA14,IF(J6=Rækker!BD8,Rækker!BD14,IF(J6=Rækker!BG8,Rækker!BG14,0))))))</f>
        <v>1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12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12</v>
      </c>
      <c r="BR11" s="25">
        <f>IF(J6=Rækker!AR8,Rækker!AS14,IF(J6=Rækker!AU8,Rækker!AV14,IF(J6=Rækker!AX8,Rækker!AY14,IF(J6=Rækker!BA8,Rækker!BB14,IF(J6=Rækker!BD8,Rækker!BE14,IF(J6=Rækker!BG8,Rækker!BH14,0))))))</f>
        <v>12</v>
      </c>
      <c r="BS11" s="25">
        <f t="shared" si="27"/>
        <v>1</v>
      </c>
      <c r="BT11" s="25">
        <f t="shared" si="28"/>
        <v>1</v>
      </c>
      <c r="BU11" s="25">
        <f>IF(L6=Rækker!B8,Rækker!B14,IF(L6=Rækker!E8,Rækker!E14,IF(L6=Rækker!H8,Rækker!H14,IF(L6=Rækker!K8,Rækker!K14,IF(L6=Rækker!N8,Rækker!N14,IF(L6=Rækker!Q8,Rækker!Q14,IF(L6=Rækker!T8,Rækker!T14,BV11)))))))</f>
        <v>1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1</v>
      </c>
      <c r="BW11" s="25">
        <f>IF(L6=Rækker!AR8,Rækker!AR14,IF(L6=Rækker!AU8,Rækker!AU14,IF(L6=Rækker!AX8,Rækker!AX14,IF(L6=Rækker!BA8,Rækker!BA14,IF(L6=Rækker!BD8,Rækker!BD14,IF(L6=Rækker!BG8,Rækker!BG14,0))))))</f>
        <v>1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1</v>
      </c>
      <c r="BZ11" s="25">
        <f>IF(L6=Rækker!AR8,Rækker!AS14,IF(L6=Rækker!AU8,Rækker!AV14,IF(L6=Rækker!AX8,Rækker!AY14,IF(L6=Rækker!BA8,Rækker!BB14,IF(L6=Rækker!BD8,Rækker!BE14,IF(L6=Rækker!BG8,Rækker!BH14,0))))))</f>
        <v>1</v>
      </c>
      <c r="CA11" s="25">
        <f t="shared" si="29"/>
        <v>1</v>
      </c>
      <c r="CB11" s="25">
        <f t="shared" si="30"/>
        <v>12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1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0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12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0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>
        <f t="shared" si="31"/>
        <v>1</v>
      </c>
      <c r="CJ11" s="25" t="str">
        <f t="shared" si="32"/>
        <v>1X</v>
      </c>
      <c r="CK11" s="25">
        <f>IF(P6=Rækker!B8,Rækker!B14,IF(P6=Rækker!E8,Rækker!E14,IF(P6=Rækker!H8,Rækker!H14,IF(P6=Rækker!K8,Rækker!K14,IF(P6=Rækker!N8,Rækker!N14,IF(P6=Rækker!Q8,Rækker!Q14,IF(P6=Rækker!T8,Rækker!T14,CL11)))))))</f>
        <v>1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0</v>
      </c>
      <c r="CM11" s="25">
        <f>IF(P6=Rækker!AR8,Rækker!AR14,IF(P6=Rækker!AU8,Rækker!AU14,IF(P6=Rækker!AX8,Rækker!AX14,IF(P6=Rækker!BA8,Rækker!BA14,IF(P6=Rækker!BD8,Rækker!BD14,IF(P6=Rækker!BG8,Rækker!BG14,0))))))</f>
        <v>0</v>
      </c>
      <c r="CN11" s="25" t="str">
        <f>IF(P6=Rækker!B8,Rækker!C14,IF(P6=Rækker!E8,Rækker!F14,IF(P6=Rækker!H8,Rækker!I14,IF(P6=Rækker!K8,Rækker!L14,IF(P6=Rækker!N8,Rækker!O14,IF(P6=Rækker!Q8,Rækker!R14,IF(P6=Rækker!T8,Rækker!U14,CO11)))))))</f>
        <v>1x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0</v>
      </c>
      <c r="CP11" s="25">
        <f>IF(P6=Rækker!AR8,Rækker!AS14,IF(P6=Rækker!AU8,Rækker!AV14,IF(P6=Rækker!AX8,Rækker!AY14,IF(P6=Rækker!BA8,Rækker!BB14,IF(P6=Rækker!BD8,Rækker!BE14,IF(P6=Rækker!BG8,Rækker!BH14,0))))))</f>
        <v>0</v>
      </c>
      <c r="CQ11" s="25">
        <f t="shared" si="33"/>
        <v>1</v>
      </c>
      <c r="CR11" s="25">
        <f t="shared" si="34"/>
        <v>12</v>
      </c>
      <c r="CS11" s="25">
        <f>IF(R6=Rækker!B8,Rækker!B14,IF(R6=Rækker!E8,Rækker!E14,IF(R6=Rækker!H8,Rækker!H14,IF(R6=Rækker!K8,Rækker!K14,IF(R6=Rækker!N8,Rækker!N14,IF(R6=Rækker!Q8,Rækker!Q14,IF(R6=Rækker!T8,Rækker!T14,CT11)))))))</f>
        <v>1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1</v>
      </c>
      <c r="CU11" s="25">
        <f>IF(R6=Rækker!AR8,Rækker!AR14,IF(R6=Rækker!AU8,Rækker!AU14,IF(R6=Rækker!AX8,Rækker!AX14,IF(R6=Rækker!BA8,Rækker!BA14,IF(R6=Rækker!BD8,Rækker!BD14,IF(R6=Rækker!BG8,Rækker!BG14,0))))))</f>
        <v>1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12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12</v>
      </c>
      <c r="CX11" s="25">
        <f>IF(R6=Rækker!AR8,Rækker!AS14,IF(R6=Rækker!AU8,Rækker!AV14,IF(R6=Rækker!AX8,Rækker!AY14,IF(R6=Rækker!BA8,Rækker!BB14,IF(R6=Rækker!BD8,Rækker!BE14,IF(R6=Rækker!BG8,Rækker!BH14,0))))))</f>
        <v>12</v>
      </c>
      <c r="CY11" s="25">
        <f t="shared" si="35"/>
        <v>1</v>
      </c>
      <c r="CZ11" s="25">
        <f t="shared" si="36"/>
        <v>12</v>
      </c>
      <c r="DA11" s="25">
        <f>IF(T6=Rækker!B8,Rækker!B14,IF(T6=Rækker!E8,Rækker!E14,IF(T6=Rækker!H8,Rækker!H14,IF(T6=Rækker!K8,Rækker!K14,IF(T6=Rækker!N8,Rækker!N14,IF(T6=Rækker!Q8,Rækker!Q14,IF(T6=Rækker!T8,Rækker!T14,DB11)))))))</f>
        <v>1</v>
      </c>
      <c r="DB11" s="25">
        <f>IF(T6=Rækker!W8,Rækker!W14,IF(T6=Rækker!Z8,Rækker!Z14,IF(T6=Rækker!AC8,Rækker!AC14,IF(T6=Rækker!AF8,Rækker!AF14,IF(T6=Rækker!AI8,Rækker!AI14,IF(T6=Rækker!AL8,Rækker!AL14,IF(T6=Rækker!AO8,Rækker!AO14,DC11)))))))</f>
        <v>1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12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12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X</v>
      </c>
      <c r="DH11" s="25" t="str">
        <f t="shared" si="38"/>
        <v>1X2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x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x</v>
      </c>
      <c r="DK11" s="25">
        <f>IF(V6=Rækker!AR8,Rækker!AR14,IF(V6=Rækker!AU8,Rækker!AU14,IF(V6=Rækker!AX8,Rækker!AX14,IF(V6=Rækker!BA8,Rækker!BA14,IF(V6=Rækker!BD8,Rækker!BD14,IF(V6=Rækker!BG8,Rækker!BG14,0))))))</f>
        <v>0</v>
      </c>
      <c r="DL11" s="25" t="str">
        <f>IF(V6=Rækker!B8,Rækker!C14,IF(V6=Rækker!E8,Rækker!F14,IF(V6=Rækker!H8,Rækker!I14,IF(V6=Rækker!K8,Rækker!L14,IF(V6=Rækker!N8,Rækker!O14,IF(V6=Rækker!Q8,Rækker!R14,IF(V6=Rækker!T8,Rækker!U14,DM11)))))))</f>
        <v>1x2</v>
      </c>
      <c r="DM11" s="25" t="str">
        <f>IF(V6=Rækker!W8,Rækker!X14,IF(V6=Rækker!Z8,Rækker!AA14,IF(V6=Rækker!AC8,Rækker!AD14,IF(V6=Rækker!AF8,Rækker!AG14,IF(V6=Rækker!AI8,Rækker!AJ14,IF(V6=Rækker!AL8,Rækker!AM14,IF(V6=Rækker!AO8,Rækker!AP14,DN11)))))))</f>
        <v>1x2</v>
      </c>
      <c r="DN11" s="25">
        <f>IF(V6=Rækker!AR8,Rækker!AS14,IF(V6=Rækker!AU8,Rækker!AV14,IF(V6=Rækker!AX8,Rækker!AY14,IF(V6=Rækker!BA8,Rækker!BB14,IF(V6=Rækker!BD8,Rækker!BE14,IF(V6=Rækker!BG8,Rækker!BH14,0))))))</f>
        <v>0</v>
      </c>
      <c r="DO11" s="25">
        <f t="shared" si="39"/>
        <v>2</v>
      </c>
      <c r="DP11" s="25" t="str">
        <f t="shared" si="40"/>
        <v>1X2</v>
      </c>
      <c r="DQ11" s="25">
        <f>IF(X6=Rækker!B8,Rækker!B14,IF(X6=Rækker!E8,Rækker!E14,IF(X6=Rækker!H8,Rækker!H14,IF(X6=Rækker!K8,Rækker!K14,IF(X6=Rækker!N8,Rækker!N14,IF(X6=Rækker!Q8,Rækker!Q14,IF(X6=Rækker!T8,Rækker!T14,DR11)))))))</f>
        <v>2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0</v>
      </c>
      <c r="DS11" s="25">
        <f>IF(X6=Rækker!AR8,Rækker!AR14,IF(X6=Rækker!AU8,Rækker!AU14,IF(X6=Rækker!AX8,Rækker!AX14,IF(X6=Rækker!BA8,Rækker!BA14,IF(X6=Rækker!BD8,Rækker!BD14,IF(X6=Rækker!BG8,Rækker!BG14,0))))))</f>
        <v>0</v>
      </c>
      <c r="DT11" s="25" t="str">
        <f>IF(X6=Rækker!B8,Rækker!C14,IF(X6=Rækker!E8,Rækker!F14,IF(X6=Rækker!H8,Rækker!I14,IF(X6=Rækker!K8,Rækker!L14,IF(X6=Rækker!N8,Rækker!O14,IF(X6=Rækker!Q8,Rækker!R14,IF(X6=Rækker!T8,Rækker!U14,DU11)))))))</f>
        <v>1x2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0</v>
      </c>
      <c r="DV11" s="25">
        <f>IF(X6=Rækker!AR8,Rækker!AS14,IF(X6=Rækker!AU8,Rækker!AV14,IF(X6=Rækker!AX8,Rækker!AY14,IF(X6=Rækker!BA8,Rækker!BB14,IF(X6=Rækker!BD8,Rækker!BE14,IF(X6=Rækker!BG8,Rækker!BH14,0))))))</f>
        <v>0</v>
      </c>
      <c r="DW11" s="25" t="str">
        <f t="shared" si="41"/>
        <v>X</v>
      </c>
      <c r="DX11" s="25" t="str">
        <f t="shared" si="42"/>
        <v>1X2</v>
      </c>
      <c r="DY11" s="25" t="str">
        <f>IF(Z6=Rækker!B8,Rækker!B14,IF(Z6=Rækker!E8,Rækker!E14,IF(Z6=Rækker!H8,Rækker!H14,IF(Z6=Rækker!K8,Rækker!K14,IF(Z6=Rækker!N8,Rækker!N14,IF(Z6=Rækker!Q8,Rækker!Q14,IF(Z6=Rækker!T8,Rækker!T14,DZ11)))))))</f>
        <v>x</v>
      </c>
      <c r="DZ11" s="25" t="str">
        <f>IF(Z6=Rækker!W8,Rækker!W14,IF(Z6=Rækker!Z8,Rækker!Z14,IF(Z6=Rækker!AC8,Rækker!AC14,IF(Z6=Rækker!AF8,Rækker!AF14,IF(Z6=Rækker!AI8,Rækker!AI14,IF(Z6=Rækker!AL8,Rækker!AL14,IF(Z6=Rækker!AO8,Rækker!AO14,EA11)))))))</f>
        <v>x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 t="str">
        <f>IF(Z6=Rækker!B8,Rækker!C14,IF(Z6=Rækker!E8,Rækker!F14,IF(Z6=Rækker!H8,Rækker!I14,IF(Z6=Rækker!K8,Rækker!L14,IF(Z6=Rækker!N8,Rækker!O14,IF(Z6=Rækker!Q8,Rækker!R14,IF(Z6=Rækker!T8,Rækker!U14,EC11)))))))</f>
        <v>1x2</v>
      </c>
      <c r="EC11" s="25" t="str">
        <f>IF(Z6=Rækker!W8,Rækker!X14,IF(Z6=Rækker!Z8,Rækker!AA14,IF(Z6=Rækker!AC8,Rækker!AD14,IF(Z6=Rækker!AF8,Rækker!AG14,IF(Z6=Rækker!AI8,Rækker!AJ14,IF(Z6=Rækker!AL8,Rækker!AM14,IF(Z6=Rækker!AO8,Rækker!AP14,ED11)))))))</f>
        <v>1x2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X</v>
      </c>
      <c r="EF11" s="25" t="str">
        <f t="shared" si="44"/>
        <v>1X2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x</v>
      </c>
      <c r="EH11" s="25">
        <f>IF(AB6=Rækker!W8,Rækker!W14,IF(AB6=Rækker!Z8,Rækker!Z14,IF(AB6=Rækker!AC8,Rækker!AC14,IF(AB6=Rækker!AF8,Rækker!AF14,IF(AB6=Rækker!AI8,Rækker!AI14,IF(AB6=Rækker!AL8,Rækker!AL14,IF(AB6=Rækker!AO8,Rækker!AO14,EI11)))))))</f>
        <v>0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 t="str">
        <f>IF(AB6=Rækker!B8,Rækker!C14,IF(AB6=Rækker!E8,Rækker!F14,IF(AB6=Rækker!H8,Rækker!I14,IF(AB6=Rækker!K8,Rækker!L14,IF(AB6=Rækker!N8,Rækker!O14,IF(AB6=Rækker!Q8,Rækker!R14,IF(AB6=Rækker!T8,Rækker!U14,EK11)))))))</f>
        <v>1x2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0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>
        <f t="shared" si="45"/>
        <v>1</v>
      </c>
      <c r="EN11" s="25" t="str">
        <f t="shared" si="46"/>
        <v>1X2</v>
      </c>
      <c r="EO11" s="25">
        <f>IF(AD6=Rækker!B8,Rækker!B14,IF(AD6=Rækker!E8,Rækker!E14,IF(AD6=Rækker!H8,Rækker!H14,IF(AD6=Rækker!K8,Rækker!K14,IF(AD6=Rækker!N8,Rækker!N14,IF(AD6=Rækker!Q8,Rækker!Q14,IF(AD6=Rækker!T8,Rækker!T14,EP11)))))))</f>
        <v>1</v>
      </c>
      <c r="EP11" s="25">
        <f>IF(AD6=Rækker!W8,Rækker!W14,IF(AD6=Rækker!Z8,Rækker!Z14,IF(AD6=Rækker!AC8,Rækker!AC14,IF(AD6=Rækker!AF8,Rækker!AF14,IF(AD6=Rækker!AI8,Rækker!AI14,IF(AD6=Rækker!AL8,Rækker!AL14,IF(AD6=Rækker!AO8,Rækker!AO14,EQ11)))))))</f>
        <v>1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 t="str">
        <f>IF(AD6=Rækker!B8,Rækker!C14,IF(AD6=Rækker!E8,Rækker!F14,IF(AD6=Rækker!H8,Rækker!I14,IF(AD6=Rækker!K8,Rækker!L14,IF(AD6=Rækker!N8,Rækker!O14,IF(AD6=Rækker!Q8,Rækker!R14,IF(AD6=Rækker!T8,Rækker!U14,ES11)))))))</f>
        <v>1x2</v>
      </c>
      <c r="ES11" s="25" t="str">
        <f>IF(AD6=Rækker!W8,Rækker!X14,IF(AD6=Rækker!Z8,Rækker!AA14,IF(AD6=Rækker!AC8,Rækker!AD14,IF(AD6=Rækker!AF8,Rækker!AG14,IF(AD6=Rækker!AI8,Rækker!AJ14,IF(AD6=Rækker!AL8,Rækker!AM14,IF(AD6=Rækker!AO8,Rækker!AP14,ET11)))))))</f>
        <v>1x2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>
        <f t="shared" si="47"/>
        <v>2</v>
      </c>
      <c r="EV11" s="25">
        <f t="shared" si="48"/>
        <v>12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2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2</v>
      </c>
      <c r="EY11" s="25">
        <f>IF(AF6=Rækker!AR8,Rækker!AR14,IF(AF6=Rækker!AU8,Rækker!AU14,IF(AF6=Rækker!AX8,Rækker!AX14,IF(AF6=Rækker!BA8,Rækker!BA14,IF(AF6=Rækker!BD8,Rækker!BD14,IF(AF6=Rækker!BG8,Rækker!BG14,0))))))</f>
        <v>2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12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12</v>
      </c>
      <c r="FB11" s="25">
        <f>IF(AF6=Rækker!AR8,Rækker!AS14,IF(AF6=Rækker!AU8,Rækker!AV14,IF(AF6=Rækker!AX8,Rækker!AY14,IF(AF6=Rækker!BA8,Rækker!BB14,IF(AF6=Rækker!BD8,Rækker!BE14,IF(AF6=Rækker!BG8,Rækker!BH14,0))))))</f>
        <v>12</v>
      </c>
      <c r="FC11" s="25">
        <f t="shared" si="49"/>
        <v>1</v>
      </c>
      <c r="FD11" s="25">
        <f t="shared" si="50"/>
        <v>12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1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1</v>
      </c>
      <c r="FG11" s="25">
        <f>IF(AH6=Rækker!AR8,Rækker!AR14,IF(AH6=Rækker!AU8,Rækker!AU14,IF(AH6=Rækker!AX8,Rækker!AX14,IF(AH6=Rækker!BA8,Rækker!BA14,IF(AH6=Rækker!BD8,Rækker!BD14,IF(AH6=Rækker!BG8,Rækker!BG14,0))))))</f>
        <v>1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12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12</v>
      </c>
      <c r="FJ11" s="25">
        <f>IF(AH6=Rækker!AR8,Rækker!AS14,IF(AH6=Rækker!AU8,Rækker!AV14,IF(AH6=Rækker!AX8,Rækker!AY14,IF(AH6=Rækker!BA8,Rækker!BB14,IF(AH6=Rækker!BD8,Rækker!BE14,IF(AH6=Rækker!BG8,Rækker!BH14,0))))))</f>
        <v>12</v>
      </c>
      <c r="FK11" s="25">
        <f t="shared" si="51"/>
        <v>1</v>
      </c>
      <c r="FL11" s="25">
        <f t="shared" si="52"/>
        <v>12</v>
      </c>
      <c r="FM11" s="25">
        <f>IF(AJ6=Rækker!B8,Rækker!B14,IF(AJ6=Rækker!E8,Rækker!E14,IF(AJ6=Rækker!H8,Rækker!H14,IF(AJ6=Rækker!K8,Rækker!K14,IF(AJ6=Rækker!N8,Rækker!N14,IF(AJ6=Rækker!Q8,Rækker!Q14,IF(AJ6=Rækker!T8,Rækker!T14,FN11)))))))</f>
        <v>1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1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12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12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>
        <f t="shared" si="53"/>
        <v>1</v>
      </c>
      <c r="FT11" s="25" t="str">
        <f t="shared" si="54"/>
        <v>1X</v>
      </c>
      <c r="FU11" s="25">
        <f>IF(AL6=Rækker!B8,Rækker!B14,IF(AL6=Rækker!E8,Rækker!E14,IF(AL6=Rækker!H8,Rækker!H14,IF(AL6=Rækker!K8,Rækker!K14,IF(AL6=Rækker!N8,Rækker!N14,IF(AL6=Rækker!Q8,Rækker!Q14,IF(AL6=Rækker!T8,Rækker!T14,FV11)))))))</f>
        <v>1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1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 t="str">
        <f>IF(AL6=Rækker!B8,Rækker!C14,IF(AL6=Rækker!E8,Rækker!F14,IF(AL6=Rækker!H8,Rækker!I14,IF(AL6=Rækker!K8,Rækker!L14,IF(AL6=Rækker!N8,Rækker!O14,IF(AL6=Rækker!Q8,Rækker!R14,IF(AL6=Rækker!T8,Rækker!U14,FY11)))))))</f>
        <v>1x</v>
      </c>
      <c r="FY11" s="25" t="str">
        <f>IF(AL6=Rækker!W8,Rækker!X14,IF(AL6=Rækker!Z8,Rækker!AA14,IF(AL6=Rækker!AC8,Rækker!AD14,IF(AL6=Rækker!AF8,Rækker!AG14,IF(AL6=Rækker!AI8,Rækker!AJ14,IF(AL6=Rækker!AL8,Rækker!AM14,IF(AL6=Rækker!AO8,Rækker!AP14,FZ11)))))))</f>
        <v>1x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>
        <f t="shared" si="55"/>
        <v>1</v>
      </c>
      <c r="GB11" s="25">
        <f t="shared" si="56"/>
        <v>12</v>
      </c>
      <c r="GC11" s="25">
        <f>IF(AN6=Rækker!B8,Rækker!B14,IF(AN6=Rækker!E8,Rækker!E14,IF(AN6=Rækker!H8,Rækker!H14,IF(AN6=Rækker!K8,Rækker!K14,IF(AN6=Rækker!N8,Rækker!N14,IF(AN6=Rækker!Q8,Rækker!Q14,IF(AN6=Rækker!T8,Rækker!T14,GD11)))))))</f>
        <v>1</v>
      </c>
      <c r="GD11" s="25">
        <f>IF(AN6=Rækker!W8,Rækker!W14,IF(AN6=Rækker!Z8,Rækker!Z14,IF(AN6=Rækker!AC8,Rækker!AC14,IF(AN6=Rækker!AF8,Rækker!AF14,IF(AN6=Rækker!AI8,Rækker!AI14,IF(AN6=Rækker!AL8,Rækker!AL14,IF(AN6=Rækker!AO8,Rækker!AO14,GE11)))))))</f>
        <v>0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12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0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>
        <f t="shared" si="57"/>
        <v>1</v>
      </c>
      <c r="GJ11" s="25" t="str">
        <f t="shared" si="58"/>
        <v>1X</v>
      </c>
      <c r="GK11" s="25">
        <f>IF(AP6=Rækker!B8,Rækker!B14,IF(AP6=Rækker!E8,Rækker!E14,IF(AP6=Rækker!H8,Rækker!H14,IF(AP6=Rækker!K8,Rækker!K14,IF(AP6=Rækker!N8,Rækker!N14,IF(AP6=Rækker!Q8,Rækker!Q14,IF(AP6=Rækker!T8,Rækker!T14,GL11)))))))</f>
        <v>1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1</v>
      </c>
      <c r="GM11" s="25">
        <f>IF(AP6=Rækker!AR8,Rækker!AR14,IF(AP6=Rækker!AU8,Rækker!AU14,IF(AP6=Rækker!AX8,Rækker!AX14,IF(AP6=Rækker!BA8,Rækker!BA14,IF(AP6=Rækker!BD8,Rækker!BD14,IF(AP6=Rækker!BG8,Rækker!BG14,0))))))</f>
        <v>0</v>
      </c>
      <c r="GN11" s="25" t="str">
        <f>IF(AP6=Rækker!B8,Rækker!C14,IF(AP6=Rækker!E8,Rækker!F14,IF(AP6=Rækker!H8,Rækker!I14,IF(AP6=Rækker!K8,Rækker!L14,IF(AP6=Rækker!N8,Rækker!O14,IF(AP6=Rækker!Q8,Rækker!R14,IF(AP6=Rækker!T8,Rækker!U14,GO11)))))))</f>
        <v>1x</v>
      </c>
      <c r="GO11" s="25" t="str">
        <f>IF(AP6=Rækker!W8,Rækker!X14,IF(AP6=Rækker!Z8,Rækker!AA14,IF(AP6=Rækker!AC8,Rækker!AD14,IF(AP6=Rækker!AF8,Rækker!AG14,IF(AP6=Rækker!AI8,Rækker!AJ14,IF(AP6=Rækker!AL8,Rækker!AM14,IF(AP6=Rækker!AO8,Rækker!AP14,GP11)))))))</f>
        <v>1x</v>
      </c>
      <c r="GP11" s="25">
        <f>IF(AP6=Rækker!AR8,Rækker!AS14,IF(AP6=Rækker!AU8,Rækker!AV14,IF(AP6=Rækker!AX8,Rækker!AY14,IF(AP6=Rækker!BA8,Rækker!BB14,IF(AP6=Rækker!BD8,Rækker!BE14,IF(AP6=Rækker!BG8,Rækker!BH14,0))))))</f>
        <v>0</v>
      </c>
      <c r="GQ11" s="25">
        <f t="shared" si="59"/>
        <v>1</v>
      </c>
      <c r="GR11" s="25">
        <f t="shared" si="60"/>
        <v>12</v>
      </c>
      <c r="GS11" s="25">
        <f>IF(AR6=Rækker!B8,Rækker!B14,IF(AR6=Rækker!E8,Rækker!E14,IF(AR6=Rækker!H8,Rækker!H14,IF(AR6=Rækker!K8,Rækker!K14,IF(AR6=Rækker!N8,Rækker!N14,IF(AR6=Rækker!Q8,Rækker!Q14,IF(AR6=Rækker!T8,Rækker!T14,GT11)))))))</f>
        <v>1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12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2" s="121" t="s">
        <v>109</v>
      </c>
      <c r="E12" s="87">
        <v>1</v>
      </c>
      <c r="F12" s="44">
        <f t="shared" si="0"/>
        <v>1</v>
      </c>
      <c r="G12" s="45">
        <f t="shared" si="0"/>
        <v>12</v>
      </c>
      <c r="H12" s="44">
        <f t="shared" si="1"/>
        <v>1</v>
      </c>
      <c r="I12" s="46">
        <f t="shared" si="1"/>
        <v>1</v>
      </c>
      <c r="J12" s="44">
        <f t="shared" si="2"/>
        <v>1</v>
      </c>
      <c r="K12" s="45">
        <f t="shared" si="2"/>
        <v>1</v>
      </c>
      <c r="L12" s="44" t="str">
        <f t="shared" si="3"/>
        <v>1*</v>
      </c>
      <c r="M12" s="45">
        <f t="shared" si="3"/>
        <v>1</v>
      </c>
      <c r="N12" s="44">
        <f t="shared" si="4"/>
        <v>1</v>
      </c>
      <c r="O12" s="45">
        <f t="shared" si="4"/>
        <v>1</v>
      </c>
      <c r="P12" s="44">
        <f t="shared" si="5"/>
        <v>1</v>
      </c>
      <c r="Q12" s="45">
        <f t="shared" si="5"/>
        <v>1</v>
      </c>
      <c r="R12" s="44">
        <f t="shared" si="6"/>
        <v>1</v>
      </c>
      <c r="S12" s="45">
        <f t="shared" si="6"/>
        <v>1</v>
      </c>
      <c r="T12" s="44">
        <f t="shared" si="7"/>
        <v>1</v>
      </c>
      <c r="U12" s="45">
        <f t="shared" si="7"/>
        <v>1</v>
      </c>
      <c r="V12" s="44">
        <f t="shared" si="8"/>
        <v>1</v>
      </c>
      <c r="W12" s="45" t="str">
        <f t="shared" si="8"/>
        <v>1X</v>
      </c>
      <c r="X12" s="44">
        <f t="shared" si="9"/>
        <v>1</v>
      </c>
      <c r="Y12" s="45">
        <f t="shared" si="9"/>
        <v>1</v>
      </c>
      <c r="Z12" s="44">
        <f t="shared" si="10"/>
        <v>1</v>
      </c>
      <c r="AA12" s="45">
        <f t="shared" si="10"/>
        <v>12</v>
      </c>
      <c r="AB12" s="44">
        <f t="shared" si="11"/>
        <v>1</v>
      </c>
      <c r="AC12" s="45">
        <f t="shared" si="11"/>
        <v>1</v>
      </c>
      <c r="AD12" s="44">
        <f t="shared" si="12"/>
        <v>1</v>
      </c>
      <c r="AE12" s="45" t="str">
        <f t="shared" si="12"/>
        <v>1X</v>
      </c>
      <c r="AF12" s="44" t="str">
        <f t="shared" si="13"/>
        <v>X</v>
      </c>
      <c r="AG12" s="45" t="str">
        <f t="shared" si="13"/>
        <v>1X2</v>
      </c>
      <c r="AH12" s="44">
        <f t="shared" si="14"/>
        <v>1</v>
      </c>
      <c r="AI12" s="45">
        <f t="shared" si="14"/>
        <v>1</v>
      </c>
      <c r="AJ12" s="44">
        <f t="shared" si="15"/>
        <v>1</v>
      </c>
      <c r="AK12" s="45" t="str">
        <f t="shared" si="15"/>
        <v>1X</v>
      </c>
      <c r="AL12" s="44">
        <f t="shared" si="16"/>
        <v>1</v>
      </c>
      <c r="AM12" s="45" t="str">
        <f t="shared" si="16"/>
        <v>1X</v>
      </c>
      <c r="AN12" s="44">
        <f t="shared" si="17"/>
        <v>1</v>
      </c>
      <c r="AO12" s="45">
        <f t="shared" si="17"/>
        <v>1</v>
      </c>
      <c r="AP12" s="44">
        <f t="shared" si="18"/>
        <v>1</v>
      </c>
      <c r="AQ12" s="45">
        <f t="shared" si="18"/>
        <v>1</v>
      </c>
      <c r="AR12" s="44" t="str">
        <f t="shared" si="19"/>
        <v>1*</v>
      </c>
      <c r="AS12" s="46">
        <f t="shared" si="19"/>
        <v>1</v>
      </c>
      <c r="AT12" s="21">
        <f t="shared" si="20"/>
        <v>1</v>
      </c>
      <c r="AU12" s="25">
        <f t="shared" si="21"/>
        <v>1</v>
      </c>
      <c r="AV12" s="25">
        <f t="shared" si="22"/>
        <v>12</v>
      </c>
      <c r="AW12" s="25">
        <f>IF(F6=Rækker!B8,Rækker!B15,IF(F6=Rækker!E8,Rækker!E15,IF(F6=Rækker!H8,Rækker!H15,IF(F6=Rækker!K8,Rækker!K15,IF(F6=Rækker!N8,Rækker!N15,IF(F6=Rækker!Q8,Rækker!Q15,IF(F6=Rækker!T8,Rækker!T15,AX12)))))))</f>
        <v>1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1</v>
      </c>
      <c r="AY12" s="25">
        <f>IF(F6=Rækker!AR8,Rækker!AR15,IF(F6=Rækker!AU8,Rækker!AU15,IF(F6=Rækker!AX8,Rækker!AX15,IF(F6=Rækker!BA8,Rækker!BA15,IF(F6=Rækker!BD8,Rækker!BD15,IF(F6=Rækker!BG8,Rækker!BG15,0))))))</f>
        <v>1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12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12</v>
      </c>
      <c r="BB12" s="25">
        <f>IF(F6=Rækker!AR8,Rækker!AS15,IF(F6=Rækker!AU8,Rækker!AV15,IF(F6=Rækker!AX8,Rækker!AY15,IF(F6=Rækker!BA8,Rækker!BB15,IF(F6=Rækker!BD8,Rækker!BE15,IF(F6=Rækker!BG8,Rækker!BH15,0))))))</f>
        <v>12</v>
      </c>
      <c r="BC12" s="25">
        <f t="shared" si="23"/>
        <v>1</v>
      </c>
      <c r="BD12" s="25">
        <f t="shared" si="24"/>
        <v>1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1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0</v>
      </c>
      <c r="BG12" s="25">
        <f>IF(H6=Rækker!AR8,Rækker!AR15,IF(H6=Rækker!AU8,Rækker!AU15,IF(H6=Rækker!AX8,Rækker!AX15,IF(H6=Rækker!BA8,Rækker!BA15,IF(H6=Rækker!BD8,Rækker!BD15,IF(H6=Rækker!BG8,Rækker!BG15,0))))))</f>
        <v>0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0</v>
      </c>
      <c r="BJ12" s="25">
        <f>IF(H6=Rækker!AR8,Rækker!AS15,IF(H6=Rækker!AU8,Rækker!AV15,IF(H6=Rækker!AX8,Rækker!AY15,IF(H6=Rækker!BA8,Rækker!BB15,IF(H6=Rækker!BD8,Rækker!BE15,IF(H6=Rækker!BG8,Rækker!BH15,0))))))</f>
        <v>0</v>
      </c>
      <c r="BK12" s="25">
        <f t="shared" si="25"/>
        <v>1</v>
      </c>
      <c r="BL12" s="25">
        <f t="shared" si="26"/>
        <v>1</v>
      </c>
      <c r="BM12" s="25">
        <f>IF(J6=Rækker!B8,Rækker!B15,IF(J6=Rækker!E8,Rækker!E15,IF(J6=Rækker!H8,Rækker!H15,IF(J6=Rækker!K8,Rækker!K15,IF(J6=Rækker!N8,Rækker!N15,IF(J6=Rækker!Q8,Rækker!Q15,IF(J6=Rækker!T8,Rækker!T15,BN12)))))))</f>
        <v>1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1</v>
      </c>
      <c r="BO12" s="25">
        <f>IF(J6=Rækker!AR8,Rækker!AR15,IF(J6=Rækker!AU8,Rækker!AU15,IF(J6=Rækker!AX8,Rækker!AX15,IF(J6=Rækker!BA8,Rækker!BA15,IF(J6=Rækker!BD8,Rækker!BD15,IF(J6=Rækker!BG8,Rækker!BG15,0))))))</f>
        <v>1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1</v>
      </c>
      <c r="BR12" s="25">
        <f>IF(J6=Rækker!AR8,Rækker!AS15,IF(J6=Rækker!AU8,Rækker!AV15,IF(J6=Rækker!AX8,Rækker!AY15,IF(J6=Rækker!BA8,Rækker!BB15,IF(J6=Rækker!BD8,Rækker!BE15,IF(J6=Rækker!BG8,Rækker!BH15,0))))))</f>
        <v>1</v>
      </c>
      <c r="BS12" s="25" t="str">
        <f t="shared" si="27"/>
        <v>1*</v>
      </c>
      <c r="BT12" s="25">
        <f t="shared" si="28"/>
        <v>1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1*</v>
      </c>
      <c r="BV12" s="25" t="str">
        <f>IF(L6=Rækker!W8,Rækker!W15,IF(L6=Rækker!Z8,Rækker!Z15,IF(L6=Rækker!AC8,Rækker!AC15,IF(L6=Rækker!AF8,Rækker!AF15,IF(L6=Rækker!AI8,Rækker!AI15,IF(L6=Rækker!AL8,Rækker!AL15,IF(L6=Rækker!AO8,Rækker!AO15,BW12)))))))</f>
        <v>1*</v>
      </c>
      <c r="BW12" s="25" t="str">
        <f>IF(L6=Rækker!AR8,Rækker!AR15,IF(L6=Rækker!AU8,Rækker!AU15,IF(L6=Rækker!AX8,Rækker!AX15,IF(L6=Rækker!BA8,Rækker!BA15,IF(L6=Rækker!BD8,Rækker!BD15,IF(L6=Rækker!BG8,Rækker!BG15,0))))))</f>
        <v>1*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1</v>
      </c>
      <c r="BZ12" s="25">
        <f>IF(L6=Rækker!AR8,Rækker!AS15,IF(L6=Rækker!AU8,Rækker!AV15,IF(L6=Rækker!AX8,Rækker!AY15,IF(L6=Rækker!BA8,Rækker!BB15,IF(L6=Rækker!BD8,Rækker!BE15,IF(L6=Rækker!BG8,Rækker!BH15,0))))))</f>
        <v>1</v>
      </c>
      <c r="CA12" s="25">
        <f t="shared" si="29"/>
        <v>1</v>
      </c>
      <c r="CB12" s="25">
        <f t="shared" si="30"/>
        <v>1</v>
      </c>
      <c r="CC12" s="25">
        <f>IF(N6=Rækker!B8,Rækker!B15,IF(N6=Rækker!E8,Rækker!E15,IF(N6=Rækker!H8,Rækker!H15,IF(N6=Rækker!K8,Rækker!K15,IF(N6=Rækker!N8,Rækker!N15,IF(N6=Rækker!Q8,Rækker!Q15,IF(N6=Rækker!T8,Rækker!T15,CD12)))))))</f>
        <v>1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0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0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>
        <f t="shared" si="31"/>
        <v>1</v>
      </c>
      <c r="CJ12" s="25">
        <f t="shared" si="32"/>
        <v>1</v>
      </c>
      <c r="CK12" s="25">
        <f>IF(P6=Rækker!B8,Rækker!B15,IF(P6=Rækker!E8,Rækker!E15,IF(P6=Rækker!H8,Rækker!H15,IF(P6=Rækker!K8,Rækker!K15,IF(P6=Rækker!N8,Rækker!N15,IF(P6=Rækker!Q8,Rækker!Q15,IF(P6=Rækker!T8,Rækker!T15,CL12)))))))</f>
        <v>1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0</v>
      </c>
      <c r="CM12" s="25">
        <f>IF(P6=Rækker!AR8,Rækker!AR15,IF(P6=Rækker!AU8,Rækker!AU15,IF(P6=Rækker!AX8,Rækker!AX15,IF(P6=Rækker!BA8,Rækker!BA15,IF(P6=Rækker!BD8,Rækker!BD15,IF(P6=Rækker!BG8,Rækker!BG15,0))))))</f>
        <v>0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0</v>
      </c>
      <c r="CP12" s="25">
        <f>IF(P6=Rækker!AR8,Rækker!AS15,IF(P6=Rækker!AU8,Rækker!AV15,IF(P6=Rækker!AX8,Rækker!AY15,IF(P6=Rækker!BA8,Rækker!BB15,IF(P6=Rækker!BD8,Rækker!BE15,IF(P6=Rækker!BG8,Rækker!BH15,0))))))</f>
        <v>0</v>
      </c>
      <c r="CQ12" s="25">
        <f t="shared" si="33"/>
        <v>1</v>
      </c>
      <c r="CR12" s="25">
        <f t="shared" si="34"/>
        <v>1</v>
      </c>
      <c r="CS12" s="25">
        <f>IF(R6=Rækker!B8,Rækker!B15,IF(R6=Rækker!E8,Rækker!E15,IF(R6=Rækker!H8,Rækker!H15,IF(R6=Rækker!K8,Rækker!K15,IF(R6=Rækker!N8,Rækker!N15,IF(R6=Rækker!Q8,Rækker!Q15,IF(R6=Rækker!T8,Rækker!T15,CT12)))))))</f>
        <v>1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1</v>
      </c>
      <c r="CU12" s="25">
        <f>IF(R6=Rækker!AR8,Rækker!AR15,IF(R6=Rækker!AU8,Rækker!AU15,IF(R6=Rækker!AX8,Rækker!AX15,IF(R6=Rækker!BA8,Rækker!BA15,IF(R6=Rækker!BD8,Rækker!BD15,IF(R6=Rækker!BG8,Rækker!BG15,0))))))</f>
        <v>1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1</v>
      </c>
      <c r="CX12" s="25">
        <f>IF(R6=Rækker!AR8,Rækker!AS15,IF(R6=Rækker!AU8,Rækker!AV15,IF(R6=Rækker!AX8,Rækker!AY15,IF(R6=Rækker!BA8,Rækker!BB15,IF(R6=Rækker!BD8,Rækker!BE15,IF(R6=Rækker!BG8,Rækker!BH15,0))))))</f>
        <v>1</v>
      </c>
      <c r="CY12" s="25">
        <f t="shared" si="35"/>
        <v>1</v>
      </c>
      <c r="CZ12" s="25">
        <f t="shared" si="36"/>
        <v>1</v>
      </c>
      <c r="DA12" s="25">
        <f>IF(T6=Rækker!B8,Rækker!B15,IF(T6=Rækker!E8,Rækker!E15,IF(T6=Rækker!H8,Rækker!H15,IF(T6=Rækker!K8,Rækker!K15,IF(T6=Rækker!N8,Rækker!N15,IF(T6=Rækker!Q8,Rækker!Q15,IF(T6=Rækker!T8,Rækker!T15,DB12)))))))</f>
        <v>1</v>
      </c>
      <c r="DB12" s="25">
        <f>IF(T6=Rækker!W8,Rækker!W15,IF(T6=Rækker!Z8,Rækker!Z15,IF(T6=Rækker!AC8,Rækker!AC15,IF(T6=Rækker!AF8,Rækker!AF15,IF(T6=Rækker!AI8,Rækker!AI15,IF(T6=Rækker!AL8,Rækker!AL15,IF(T6=Rækker!AO8,Rækker!AO15,DC12)))))))</f>
        <v>1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1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>
        <f t="shared" si="37"/>
        <v>1</v>
      </c>
      <c r="DH12" s="25" t="str">
        <f t="shared" si="38"/>
        <v>1X</v>
      </c>
      <c r="DI12" s="25">
        <f>IF(V6=Rækker!B8,Rækker!B15,IF(V6=Rækker!E8,Rækker!E15,IF(V6=Rækker!H8,Rækker!H15,IF(V6=Rækker!K8,Rækker!K15,IF(V6=Rækker!N8,Rækker!N15,IF(V6=Rækker!Q8,Rækker!Q15,IF(V6=Rækker!T8,Rækker!T15,DJ12)))))))</f>
        <v>1</v>
      </c>
      <c r="DJ12" s="25">
        <f>IF(V6=Rækker!W8,Rækker!W15,IF(V6=Rækker!Z8,Rækker!Z15,IF(V6=Rækker!AC8,Rækker!AC15,IF(V6=Rækker!AF8,Rækker!AF15,IF(V6=Rækker!AI8,Rækker!AI15,IF(V6=Rækker!AL8,Rækker!AL15,IF(V6=Rækker!AO8,Rækker!AO15,DK12)))))))</f>
        <v>1</v>
      </c>
      <c r="DK12" s="25">
        <f>IF(V6=Rækker!AR8,Rækker!AR15,IF(V6=Rækker!AU8,Rækker!AU15,IF(V6=Rækker!AX8,Rækker!AX15,IF(V6=Rækker!BA8,Rækker!BA15,IF(V6=Rækker!BD8,Rækker!BD15,IF(V6=Rækker!BG8,Rækker!BG15,0))))))</f>
        <v>0</v>
      </c>
      <c r="DL12" s="25" t="str">
        <f>IF(V6=Rækker!B8,Rækker!C15,IF(V6=Rækker!E8,Rækker!F15,IF(V6=Rækker!H8,Rækker!I15,IF(V6=Rækker!K8,Rækker!L15,IF(V6=Rækker!N8,Rækker!O15,IF(V6=Rækker!Q8,Rækker!R15,IF(V6=Rækker!T8,Rækker!U15,DM12)))))))</f>
        <v>1x</v>
      </c>
      <c r="DM12" s="25" t="str">
        <f>IF(V6=Rækker!W8,Rækker!X15,IF(V6=Rækker!Z8,Rækker!AA15,IF(V6=Rækker!AC8,Rækker!AD15,IF(V6=Rækker!AF8,Rækker!AG15,IF(V6=Rækker!AI8,Rækker!AJ15,IF(V6=Rækker!AL8,Rækker!AM15,IF(V6=Rækker!AO8,Rækker!AP15,DN12)))))))</f>
        <v>1x</v>
      </c>
      <c r="DN12" s="25">
        <f>IF(V6=Rækker!AR8,Rækker!AS15,IF(V6=Rækker!AU8,Rækker!AV15,IF(V6=Rækker!AX8,Rækker!AY15,IF(V6=Rækker!BA8,Rækker!BB15,IF(V6=Rækker!BD8,Rækker!BE15,IF(V6=Rækker!BG8,Rækker!BH15,0))))))</f>
        <v>0</v>
      </c>
      <c r="DO12" s="25">
        <f t="shared" si="39"/>
        <v>1</v>
      </c>
      <c r="DP12" s="25">
        <f t="shared" si="40"/>
        <v>1</v>
      </c>
      <c r="DQ12" s="25">
        <f>IF(X6=Rækker!B8,Rækker!B15,IF(X6=Rækker!E8,Rækker!E15,IF(X6=Rækker!H8,Rækker!H15,IF(X6=Rækker!K8,Rækker!K15,IF(X6=Rækker!N8,Rækker!N15,IF(X6=Rækker!Q8,Rækker!Q15,IF(X6=Rækker!T8,Rækker!T15,DR12)))))))</f>
        <v>1</v>
      </c>
      <c r="DR12" s="25">
        <f>IF(X6=Rækker!W8,Rækker!W15,IF(X6=Rækker!Z8,Rækker!Z15,IF(X6=Rækker!AC8,Rækker!AC15,IF(X6=Rækker!AF8,Rækker!AF15,IF(X6=Rækker!AI8,Rækker!AI15,IF(X6=Rækker!AL8,Rækker!AL15,IF(X6=Rækker!AO8,Rækker!AO15,DS12)))))))</f>
        <v>0</v>
      </c>
      <c r="DS12" s="25">
        <f>IF(X6=Rækker!AR8,Rækker!AR15,IF(X6=Rækker!AU8,Rækker!AU15,IF(X6=Rækker!AX8,Rækker!AX15,IF(X6=Rækker!BA8,Rækker!BA15,IF(X6=Rækker!BD8,Rækker!BD15,IF(X6=Rækker!BG8,Rækker!BG15,0))))))</f>
        <v>0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0</v>
      </c>
      <c r="DV12" s="25">
        <f>IF(X6=Rækker!AR8,Rækker!AS15,IF(X6=Rækker!AU8,Rækker!AV15,IF(X6=Rækker!AX8,Rækker!AY15,IF(X6=Rækker!BA8,Rækker!BB15,IF(X6=Rækker!BD8,Rækker!BE15,IF(X6=Rækker!BG8,Rækker!BH15,0))))))</f>
        <v>0</v>
      </c>
      <c r="DW12" s="25">
        <f t="shared" si="41"/>
        <v>1</v>
      </c>
      <c r="DX12" s="25">
        <f t="shared" si="42"/>
        <v>12</v>
      </c>
      <c r="DY12" s="25">
        <f>IF(Z6=Rækker!B8,Rækker!B15,IF(Z6=Rækker!E8,Rækker!E15,IF(Z6=Rækker!H8,Rækker!H15,IF(Z6=Rækker!K8,Rækker!K15,IF(Z6=Rækker!N8,Rækker!N15,IF(Z6=Rækker!Q8,Rækker!Q15,IF(Z6=Rækker!T8,Rækker!T15,DZ12)))))))</f>
        <v>1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1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12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12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>
        <f t="shared" si="43"/>
        <v>1</v>
      </c>
      <c r="EF12" s="25">
        <f t="shared" si="44"/>
        <v>1</v>
      </c>
      <c r="EG12" s="25">
        <f>IF(AB6=Rækker!B8,Rækker!B15,IF(AB6=Rækker!E8,Rækker!E15,IF(AB6=Rækker!H8,Rækker!H15,IF(AB6=Rækker!K8,Rækker!K15,IF(AB6=Rækker!N8,Rækker!N15,IF(AB6=Rækker!Q8,Rækker!Q15,IF(AB6=Rækker!T8,Rækker!T15,EH12)))))))</f>
        <v>1</v>
      </c>
      <c r="EH12" s="25">
        <f>IF(AB6=Rækker!W8,Rækker!W15,IF(AB6=Rækker!Z8,Rækker!Z15,IF(AB6=Rækker!AC8,Rækker!AC15,IF(AB6=Rækker!AF8,Rækker!AF15,IF(AB6=Rækker!AI8,Rækker!AI15,IF(AB6=Rækker!AL8,Rækker!AL15,IF(AB6=Rækker!AO8,Rækker!AO15,EI12)))))))</f>
        <v>0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0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>
        <f t="shared" si="45"/>
        <v>1</v>
      </c>
      <c r="EN12" s="25" t="str">
        <f t="shared" si="46"/>
        <v>1X</v>
      </c>
      <c r="EO12" s="25">
        <f>IF(AD6=Rækker!B8,Rækker!B15,IF(AD6=Rækker!E8,Rækker!E15,IF(AD6=Rækker!H8,Rækker!H15,IF(AD6=Rækker!K8,Rækker!K15,IF(AD6=Rækker!N8,Rækker!N15,IF(AD6=Rækker!Q8,Rækker!Q15,IF(AD6=Rækker!T8,Rækker!T15,EP12)))))))</f>
        <v>1</v>
      </c>
      <c r="EP12" s="25">
        <f>IF(AD6=Rækker!W8,Rækker!W15,IF(AD6=Rækker!Z8,Rækker!Z15,IF(AD6=Rækker!AC8,Rækker!AC15,IF(AD6=Rækker!AF8,Rækker!AF15,IF(AD6=Rækker!AI8,Rækker!AI15,IF(AD6=Rækker!AL8,Rækker!AL15,IF(AD6=Rækker!AO8,Rækker!AO15,EQ12)))))))</f>
        <v>1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 t="str">
        <f>IF(AD6=Rækker!B8,Rækker!C15,IF(AD6=Rækker!E8,Rækker!F15,IF(AD6=Rækker!H8,Rækker!I15,IF(AD6=Rækker!K8,Rækker!L15,IF(AD6=Rækker!N8,Rækker!O15,IF(AD6=Rækker!Q8,Rækker!R15,IF(AD6=Rækker!T8,Rækker!U15,ES12)))))))</f>
        <v>1x</v>
      </c>
      <c r="ES12" s="25" t="str">
        <f>IF(AD6=Rækker!W8,Rækker!X15,IF(AD6=Rækker!Z8,Rækker!AA15,IF(AD6=Rækker!AC8,Rækker!AD15,IF(AD6=Rækker!AF8,Rækker!AG15,IF(AD6=Rækker!AI8,Rækker!AJ15,IF(AD6=Rækker!AL8,Rækker!AM15,IF(AD6=Rækker!AO8,Rækker!AP15,ET12)))))))</f>
        <v>1x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 t="str">
        <f t="shared" si="47"/>
        <v>X</v>
      </c>
      <c r="EV12" s="25" t="str">
        <f t="shared" si="48"/>
        <v>1X2</v>
      </c>
      <c r="EW12" s="25" t="str">
        <f>IF(AF6=Rækker!B8,Rækker!B15,IF(AF6=Rækker!E8,Rækker!E15,IF(AF6=Rækker!H8,Rækker!H15,IF(AF6=Rækker!K8,Rækker!K15,IF(AF6=Rækker!N8,Rækker!N15,IF(AF6=Rækker!Q8,Rækker!Q15,IF(AF6=Rækker!T8,Rækker!T15,EX12)))))))</f>
        <v>x</v>
      </c>
      <c r="EX12" s="25" t="str">
        <f>IF(AF6=Rækker!W8,Rækker!W15,IF(AF6=Rækker!Z8,Rækker!Z15,IF(AF6=Rækker!AC8,Rækker!AC15,IF(AF6=Rækker!AF8,Rækker!AF15,IF(AF6=Rækker!AI8,Rækker!AI15,IF(AF6=Rækker!AL8,Rækker!AL15,IF(AF6=Rækker!AO8,Rækker!AO15,EY12)))))))</f>
        <v>x</v>
      </c>
      <c r="EY12" s="25" t="str">
        <f>IF(AF6=Rækker!AR8,Rækker!AR15,IF(AF6=Rækker!AU8,Rækker!AU15,IF(AF6=Rækker!AX8,Rækker!AX15,IF(AF6=Rækker!BA8,Rækker!BA15,IF(AF6=Rækker!BD8,Rækker!BD15,IF(AF6=Rækker!BG8,Rækker!BG15,0))))))</f>
        <v>x</v>
      </c>
      <c r="EZ12" s="25" t="str">
        <f>IF(AF6=Rækker!B8,Rækker!C15,IF(AF6=Rækker!E8,Rækker!F15,IF(AF6=Rækker!H8,Rækker!I15,IF(AF6=Rækker!K8,Rækker!L15,IF(AF6=Rækker!N8,Rækker!O15,IF(AF6=Rækker!Q8,Rækker!R15,IF(AF6=Rækker!T8,Rækker!U15,FA12)))))))</f>
        <v>1x2</v>
      </c>
      <c r="FA12" s="25" t="str">
        <f>IF(AF6=Rækker!W8,Rækker!X15,IF(AF6=Rækker!Z8,Rækker!AA15,IF(AF6=Rækker!AC8,Rækker!AD15,IF(AF6=Rækker!AF8,Rækker!AG15,IF(AF6=Rækker!AI8,Rækker!AJ15,IF(AF6=Rækker!AL8,Rækker!AM15,IF(AF6=Rækker!AO8,Rækker!AP15,FB12)))))))</f>
        <v>1x2</v>
      </c>
      <c r="FB12" s="25" t="str">
        <f>IF(AF6=Rækker!AR8,Rækker!AS15,IF(AF6=Rækker!AU8,Rækker!AV15,IF(AF6=Rækker!AX8,Rækker!AY15,IF(AF6=Rækker!BA8,Rækker!BB15,IF(AF6=Rækker!BD8,Rækker!BE15,IF(AF6=Rækker!BG8,Rækker!BH15,0))))))</f>
        <v>1x2</v>
      </c>
      <c r="FC12" s="25">
        <f t="shared" si="49"/>
        <v>1</v>
      </c>
      <c r="FD12" s="25">
        <f t="shared" si="50"/>
        <v>1</v>
      </c>
      <c r="FE12" s="25">
        <f>IF(AH6=Rækker!B8,Rækker!B15,IF(AH6=Rækker!E8,Rækker!E15,IF(AH6=Rækker!H8,Rækker!H15,IF(AH6=Rækker!K8,Rækker!K15,IF(AH6=Rækker!N8,Rækker!N15,IF(AH6=Rækker!Q8,Rækker!Q15,IF(AH6=Rækker!T8,Rækker!T15,FF12)))))))</f>
        <v>1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1</v>
      </c>
      <c r="FG12" s="25">
        <f>IF(AH6=Rækker!AR8,Rækker!AR15,IF(AH6=Rækker!AU8,Rækker!AU15,IF(AH6=Rækker!AX8,Rækker!AX15,IF(AH6=Rækker!BA8,Rækker!BA15,IF(AH6=Rækker!BD8,Rækker!BD15,IF(AH6=Rækker!BG8,Rækker!BG15,0))))))</f>
        <v>1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</v>
      </c>
      <c r="FJ12" s="25">
        <f>IF(AH6=Rækker!AR8,Rækker!AS15,IF(AH6=Rækker!AU8,Rækker!AV15,IF(AH6=Rækker!AX8,Rækker!AY15,IF(AH6=Rækker!BA8,Rækker!BB15,IF(AH6=Rækker!BD8,Rækker!BE15,IF(AH6=Rækker!BG8,Rækker!BH15,0))))))</f>
        <v>1</v>
      </c>
      <c r="FK12" s="25">
        <f t="shared" si="51"/>
        <v>1</v>
      </c>
      <c r="FL12" s="25" t="str">
        <f t="shared" si="52"/>
        <v>1X</v>
      </c>
      <c r="FM12" s="25">
        <f>IF(AJ6=Rækker!B8,Rækker!B15,IF(AJ6=Rækker!E8,Rækker!E15,IF(AJ6=Rækker!H8,Rækker!H15,IF(AJ6=Rækker!K8,Rækker!K15,IF(AJ6=Rækker!N8,Rækker!N15,IF(AJ6=Rækker!Q8,Rækker!Q15,IF(AJ6=Rækker!T8,Rækker!T15,FN12)))))))</f>
        <v>1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1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 t="str">
        <f>IF(AJ6=Rækker!B8,Rækker!C15,IF(AJ6=Rækker!E8,Rækker!F15,IF(AJ6=Rækker!H8,Rækker!I15,IF(AJ6=Rækker!K8,Rækker!L15,IF(AJ6=Rækker!N8,Rækker!O15,IF(AJ6=Rækker!Q8,Rækker!R15,IF(AJ6=Rækker!T8,Rækker!U15,FQ12)))))))</f>
        <v>1x</v>
      </c>
      <c r="FQ12" s="25" t="str">
        <f>IF(AJ6=Rækker!W8,Rækker!X15,IF(AJ6=Rækker!Z8,Rækker!AA15,IF(AJ6=Rækker!AC8,Rækker!AD15,IF(AJ6=Rækker!AF8,Rækker!AG15,IF(AJ6=Rækker!AI8,Rækker!AJ15,IF(AJ6=Rækker!AL8,Rækker!AM15,IF(AJ6=Rækker!AO8,Rækker!AP15,FR12)))))))</f>
        <v>1x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>
        <f t="shared" si="53"/>
        <v>1</v>
      </c>
      <c r="FT12" s="25" t="str">
        <f t="shared" si="54"/>
        <v>1X</v>
      </c>
      <c r="FU12" s="25">
        <f>IF(AL6=Rækker!B8,Rækker!B15,IF(AL6=Rækker!E8,Rækker!E15,IF(AL6=Rækker!H8,Rækker!H15,IF(AL6=Rækker!K8,Rækker!K15,IF(AL6=Rækker!N8,Rækker!N15,IF(AL6=Rækker!Q8,Rækker!Q15,IF(AL6=Rækker!T8,Rækker!T15,FV12)))))))</f>
        <v>1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1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 t="str">
        <f>IF(AL6=Rækker!B8,Rækker!C15,IF(AL6=Rækker!E8,Rækker!F15,IF(AL6=Rækker!H8,Rækker!I15,IF(AL6=Rækker!K8,Rækker!L15,IF(AL6=Rækker!N8,Rækker!O15,IF(AL6=Rækker!Q8,Rækker!R15,IF(AL6=Rækker!T8,Rækker!U15,FY12)))))))</f>
        <v>1x</v>
      </c>
      <c r="FY12" s="25" t="str">
        <f>IF(AL6=Rækker!W8,Rækker!X15,IF(AL6=Rækker!Z8,Rækker!AA15,IF(AL6=Rækker!AC8,Rækker!AD15,IF(AL6=Rækker!AF8,Rækker!AG15,IF(AL6=Rækker!AI8,Rækker!AJ15,IF(AL6=Rækker!AL8,Rækker!AM15,IF(AL6=Rækker!AO8,Rækker!AP15,FZ12)))))))</f>
        <v>1x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>
        <f t="shared" si="55"/>
        <v>1</v>
      </c>
      <c r="GB12" s="25">
        <f t="shared" si="56"/>
        <v>1</v>
      </c>
      <c r="GC12" s="25">
        <f>IF(AN6=Rækker!B8,Rækker!B15,IF(AN6=Rækker!E8,Rækker!E15,IF(AN6=Rækker!H8,Rækker!H15,IF(AN6=Rækker!K8,Rækker!K15,IF(AN6=Rækker!N8,Rækker!N15,IF(AN6=Rækker!Q8,Rækker!Q15,IF(AN6=Rækker!T8,Rækker!T15,GD12)))))))</f>
        <v>1</v>
      </c>
      <c r="GD12" s="25">
        <f>IF(AN6=Rækker!W8,Rækker!W15,IF(AN6=Rækker!Z8,Rækker!Z15,IF(AN6=Rækker!AC8,Rækker!AC15,IF(AN6=Rækker!AF8,Rækker!AF15,IF(AN6=Rækker!AI8,Rækker!AI15,IF(AN6=Rækker!AL8,Rækker!AL15,IF(AN6=Rækker!AO8,Rækker!AO15,GE12)))))))</f>
        <v>0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0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>
        <f t="shared" si="57"/>
        <v>1</v>
      </c>
      <c r="GJ12" s="25">
        <f t="shared" si="58"/>
        <v>1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1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1</v>
      </c>
      <c r="GM12" s="25">
        <f>IF(AP6=Rækker!AR8,Rækker!AR15,IF(AP6=Rækker!AU8,Rækker!AU15,IF(AP6=Rækker!AX8,Rækker!AX15,IF(AP6=Rækker!BA8,Rækker!BA15,IF(AP6=Rækker!BD8,Rækker!BD15,IF(AP6=Rækker!BG8,Rækker!BG15,0))))))</f>
        <v>0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</v>
      </c>
      <c r="GP12" s="25">
        <f>IF(AP6=Rækker!AR8,Rækker!AS15,IF(AP6=Rækker!AU8,Rækker!AV15,IF(AP6=Rækker!AX8,Rækker!AY15,IF(AP6=Rækker!BA8,Rækker!BB15,IF(AP6=Rækker!BD8,Rækker!BE15,IF(AP6=Rækker!BG8,Rækker!BH15,0))))))</f>
        <v>0</v>
      </c>
      <c r="GQ12" s="25" t="str">
        <f t="shared" si="59"/>
        <v>1*</v>
      </c>
      <c r="GR12" s="25">
        <f t="shared" si="60"/>
        <v>1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1*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3" s="121" t="s">
        <v>109</v>
      </c>
      <c r="E13" s="89" t="s">
        <v>151</v>
      </c>
      <c r="F13" s="36" t="str">
        <f t="shared" si="0"/>
        <v>1*</v>
      </c>
      <c r="G13" s="38">
        <f t="shared" si="0"/>
        <v>1</v>
      </c>
      <c r="H13" s="36">
        <f t="shared" si="1"/>
        <v>1</v>
      </c>
      <c r="I13" s="37">
        <f t="shared" si="1"/>
        <v>1</v>
      </c>
      <c r="J13" s="36">
        <f t="shared" si="2"/>
        <v>1</v>
      </c>
      <c r="K13" s="38">
        <f t="shared" si="2"/>
        <v>1</v>
      </c>
      <c r="L13" s="36">
        <f t="shared" si="3"/>
        <v>1</v>
      </c>
      <c r="M13" s="38">
        <f t="shared" si="3"/>
        <v>1</v>
      </c>
      <c r="N13" s="36">
        <f t="shared" si="4"/>
        <v>1</v>
      </c>
      <c r="O13" s="38">
        <f t="shared" si="4"/>
        <v>1</v>
      </c>
      <c r="P13" s="36">
        <f t="shared" si="5"/>
        <v>1</v>
      </c>
      <c r="Q13" s="38">
        <f t="shared" si="5"/>
        <v>1</v>
      </c>
      <c r="R13" s="36">
        <f t="shared" si="6"/>
        <v>1</v>
      </c>
      <c r="S13" s="38">
        <f t="shared" si="6"/>
        <v>1</v>
      </c>
      <c r="T13" s="36">
        <f t="shared" si="7"/>
        <v>1</v>
      </c>
      <c r="U13" s="38">
        <f t="shared" si="7"/>
        <v>1</v>
      </c>
      <c r="V13" s="36">
        <f t="shared" si="8"/>
        <v>1</v>
      </c>
      <c r="W13" s="38">
        <f t="shared" si="8"/>
        <v>1</v>
      </c>
      <c r="X13" s="36">
        <f t="shared" si="9"/>
        <v>1</v>
      </c>
      <c r="Y13" s="38">
        <f t="shared" si="9"/>
        <v>1</v>
      </c>
      <c r="Z13" s="36">
        <f t="shared" si="10"/>
        <v>1</v>
      </c>
      <c r="AA13" s="38">
        <f t="shared" si="10"/>
        <v>1</v>
      </c>
      <c r="AB13" s="36">
        <f t="shared" si="11"/>
        <v>1</v>
      </c>
      <c r="AC13" s="38">
        <f t="shared" si="11"/>
        <v>1</v>
      </c>
      <c r="AD13" s="36" t="str">
        <f t="shared" si="12"/>
        <v>1*</v>
      </c>
      <c r="AE13" s="38">
        <f t="shared" si="12"/>
        <v>1</v>
      </c>
      <c r="AF13" s="36">
        <f t="shared" si="13"/>
        <v>1</v>
      </c>
      <c r="AG13" s="38">
        <f t="shared" si="13"/>
        <v>1</v>
      </c>
      <c r="AH13" s="36">
        <f t="shared" si="14"/>
        <v>1</v>
      </c>
      <c r="AI13" s="38">
        <f t="shared" si="14"/>
        <v>1</v>
      </c>
      <c r="AJ13" s="36">
        <f t="shared" si="15"/>
        <v>1</v>
      </c>
      <c r="AK13" s="38">
        <f t="shared" si="15"/>
        <v>1</v>
      </c>
      <c r="AL13" s="36">
        <f t="shared" si="16"/>
        <v>1</v>
      </c>
      <c r="AM13" s="38">
        <f t="shared" si="16"/>
        <v>1</v>
      </c>
      <c r="AN13" s="36">
        <f t="shared" si="17"/>
        <v>1</v>
      </c>
      <c r="AO13" s="38">
        <f t="shared" si="17"/>
        <v>1</v>
      </c>
      <c r="AP13" s="36">
        <f t="shared" si="18"/>
        <v>1</v>
      </c>
      <c r="AQ13" s="38">
        <f t="shared" si="18"/>
        <v>1</v>
      </c>
      <c r="AR13" s="36">
        <f t="shared" si="19"/>
        <v>1</v>
      </c>
      <c r="AS13" s="37">
        <f t="shared" si="19"/>
        <v>1</v>
      </c>
      <c r="AT13" s="21">
        <f t="shared" si="20"/>
        <v>1</v>
      </c>
      <c r="AU13" s="25" t="str">
        <f t="shared" si="21"/>
        <v>1*</v>
      </c>
      <c r="AV13" s="25">
        <f t="shared" si="22"/>
        <v>1</v>
      </c>
      <c r="AW13" s="25" t="str">
        <f>IF(F6=Rækker!B8,Rækker!B16,IF(F6=Rækker!E8,Rækker!E16,IF(F6=Rækker!H8,Rækker!H16,IF(F6=Rækker!K8,Rækker!K16,IF(F6=Rækker!N8,Rækker!N16,IF(F6=Rækker!Q8,Rækker!Q16,IF(F6=Rækker!T8,Rækker!T16,AX13)))))))</f>
        <v>1*</v>
      </c>
      <c r="AX13" s="25" t="str">
        <f>IF(F6=Rækker!W8,Rækker!W16,IF(F6=Rækker!Z8,Rækker!Z16,IF(F6=Rækker!AC8,Rækker!AC16,IF(F6=Rækker!AF8,Rækker!AF16,IF(F6=Rækker!AI8,Rækker!AI16,IF(F6=Rækker!AL8,Rækker!AL16,IF(F6=Rækker!AO8,Rækker!AO16,AY13)))))))</f>
        <v>1*</v>
      </c>
      <c r="AY13" s="25" t="str">
        <f>IF(F6=Rækker!AR8,Rækker!AR16,IF(F6=Rækker!AU8,Rækker!AU16,IF(F6=Rækker!AX8,Rækker!AX16,IF(F6=Rækker!BA8,Rækker!BA16,IF(F6=Rækker!BD8,Rækker!BD16,IF(F6=Rækker!BG8,Rækker!BG16,0))))))</f>
        <v>1*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1</v>
      </c>
      <c r="BB13" s="25">
        <f>IF(F6=Rækker!AR8,Rækker!AS16,IF(F6=Rækker!AU8,Rækker!AV16,IF(F6=Rækker!AX8,Rækker!AY16,IF(F6=Rækker!BA8,Rækker!BB16,IF(F6=Rækker!BD8,Rækker!BE16,IF(F6=Rækker!BG8,Rækker!BH16,0))))))</f>
        <v>1</v>
      </c>
      <c r="BC13" s="25">
        <f t="shared" si="23"/>
        <v>1</v>
      </c>
      <c r="BD13" s="25">
        <f t="shared" si="24"/>
        <v>1</v>
      </c>
      <c r="BE13" s="25">
        <f>IF(H6=Rækker!B8,Rækker!B16,IF(H6=Rækker!E8,Rækker!E16,IF(H6=Rækker!H8,Rækker!H16,IF(H6=Rækker!K8,Rækker!K16,IF(H6=Rækker!N8,Rækker!N16,IF(H6=Rækker!Q8,Rækker!Q16,IF(H6=Rækker!T8,Rækker!T16,BF13)))))))</f>
        <v>1</v>
      </c>
      <c r="BF13" s="25">
        <f>IF(H6=Rækker!W8,Rækker!W16,IF(H6=Rækker!Z8,Rækker!Z16,IF(H6=Rækker!AC8,Rækker!AC16,IF(H6=Rækker!AF8,Rækker!AF16,IF(H6=Rækker!AI8,Rækker!AI16,IF(H6=Rækker!AL8,Rækker!AL16,IF(H6=Rækker!AO8,Rækker!AO16,BG13)))))))</f>
        <v>0</v>
      </c>
      <c r="BG13" s="25">
        <f>IF(H6=Rækker!AR8,Rækker!AR16,IF(H6=Rækker!AU8,Rækker!AU16,IF(H6=Rækker!AX8,Rækker!AX16,IF(H6=Rækker!BA8,Rækker!BA16,IF(H6=Rækker!BD8,Rækker!BD16,IF(H6=Rækker!BG8,Rækker!BG16,0))))))</f>
        <v>0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0</v>
      </c>
      <c r="BJ13" s="25">
        <f>IF(H6=Rækker!AR8,Rækker!AS16,IF(H6=Rækker!AU8,Rækker!AV16,IF(H6=Rækker!AX8,Rækker!AY16,IF(H6=Rækker!BA8,Rækker!BB16,IF(H6=Rækker!BD8,Rækker!BE16,IF(H6=Rækker!BG8,Rækker!BH16,0))))))</f>
        <v>0</v>
      </c>
      <c r="BK13" s="25">
        <f t="shared" si="25"/>
        <v>1</v>
      </c>
      <c r="BL13" s="25">
        <f t="shared" si="26"/>
        <v>1</v>
      </c>
      <c r="BM13" s="25">
        <f>IF(J6=Rækker!B8,Rækker!B16,IF(J6=Rækker!E8,Rækker!E16,IF(J6=Rækker!H8,Rækker!H16,IF(J6=Rækker!K8,Rækker!K16,IF(J6=Rækker!N8,Rækker!N16,IF(J6=Rækker!Q8,Rækker!Q16,IF(J6=Rækker!T8,Rækker!T16,BN13)))))))</f>
        <v>1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1</v>
      </c>
      <c r="BO13" s="25">
        <f>IF(J6=Rækker!AR8,Rækker!AR16,IF(J6=Rækker!AU8,Rækker!AU16,IF(J6=Rækker!AX8,Rækker!AX16,IF(J6=Rækker!BA8,Rækker!BA16,IF(J6=Rækker!BD8,Rækker!BD16,IF(J6=Rækker!BG8,Rækker!BG16,0))))))</f>
        <v>1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1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1</v>
      </c>
      <c r="BR13" s="25">
        <f>IF(J6=Rækker!AR8,Rækker!AS16,IF(J6=Rækker!AU8,Rækker!AV16,IF(J6=Rækker!AX8,Rækker!AY16,IF(J6=Rækker!BA8,Rækker!BB16,IF(J6=Rækker!BD8,Rækker!BE16,IF(J6=Rækker!BG8,Rækker!BH16,0))))))</f>
        <v>1</v>
      </c>
      <c r="BS13" s="25">
        <f t="shared" si="27"/>
        <v>1</v>
      </c>
      <c r="BT13" s="25">
        <f t="shared" si="28"/>
        <v>1</v>
      </c>
      <c r="BU13" s="25">
        <f>IF(L6=Rækker!B8,Rækker!B16,IF(L6=Rækker!E8,Rækker!E16,IF(L6=Rækker!H8,Rækker!H16,IF(L6=Rækker!K8,Rækker!K16,IF(L6=Rækker!N8,Rækker!N16,IF(L6=Rækker!Q8,Rækker!Q16,IF(L6=Rækker!T8,Rækker!T16,BV13)))))))</f>
        <v>1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1</v>
      </c>
      <c r="BW13" s="25">
        <f>IF(L6=Rækker!AR8,Rækker!AR16,IF(L6=Rækker!AU8,Rækker!AU16,IF(L6=Rækker!AX8,Rækker!AX16,IF(L6=Rækker!BA8,Rækker!BA16,IF(L6=Rækker!BD8,Rækker!BD16,IF(L6=Rækker!BG8,Rækker!BG16,0))))))</f>
        <v>1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1</v>
      </c>
      <c r="BZ13" s="25">
        <f>IF(L6=Rækker!AR8,Rækker!AS16,IF(L6=Rækker!AU8,Rækker!AV16,IF(L6=Rækker!AX8,Rækker!AY16,IF(L6=Rækker!BA8,Rækker!BB16,IF(L6=Rækker!BD8,Rækker!BE16,IF(L6=Rækker!BG8,Rækker!BH16,0))))))</f>
        <v>1</v>
      </c>
      <c r="CA13" s="25">
        <f t="shared" si="29"/>
        <v>1</v>
      </c>
      <c r="CB13" s="25">
        <f t="shared" si="30"/>
        <v>1</v>
      </c>
      <c r="CC13" s="25">
        <f>IF(N6=Rækker!B8,Rækker!B16,IF(N6=Rækker!E8,Rækker!E16,IF(N6=Rækker!H8,Rækker!H16,IF(N6=Rækker!K8,Rækker!K16,IF(N6=Rækker!N8,Rækker!N16,IF(N6=Rækker!Q8,Rækker!Q16,IF(N6=Rækker!T8,Rækker!T16,CD13)))))))</f>
        <v>1</v>
      </c>
      <c r="CD13" s="25">
        <f>IF(N6=Rækker!W8,Rækker!W16,IF(N6=Rækker!Z8,Rækker!Z16,IF(N6=Rækker!AC8,Rækker!AC16,IF(N6=Rækker!AF8,Rækker!AF16,IF(N6=Rækker!AI8,Rækker!AI16,IF(N6=Rækker!AL8,Rækker!AL16,IF(N6=Rækker!AO8,Rækker!AO16,CE13)))))))</f>
        <v>0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0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>
        <f t="shared" si="31"/>
        <v>1</v>
      </c>
      <c r="CJ13" s="25">
        <f t="shared" si="32"/>
        <v>1</v>
      </c>
      <c r="CK13" s="25">
        <f>IF(P6=Rækker!B8,Rækker!B16,IF(P6=Rækker!E8,Rækker!E16,IF(P6=Rækker!H8,Rækker!H16,IF(P6=Rækker!K8,Rækker!K16,IF(P6=Rækker!N8,Rækker!N16,IF(P6=Rækker!Q8,Rækker!Q16,IF(P6=Rækker!T8,Rækker!T16,CL13)))))))</f>
        <v>1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0</v>
      </c>
      <c r="CM13" s="25">
        <f>IF(P6=Rækker!AR8,Rækker!AR16,IF(P6=Rækker!AU8,Rækker!AU16,IF(P6=Rækker!AX8,Rækker!AX16,IF(P6=Rækker!BA8,Rækker!BA16,IF(P6=Rækker!BD8,Rækker!BD16,IF(P6=Rækker!BG8,Rækker!BG16,0))))))</f>
        <v>0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0</v>
      </c>
      <c r="CP13" s="25">
        <f>IF(P6=Rækker!AR8,Rækker!AS16,IF(P6=Rækker!AU8,Rækker!AV16,IF(P6=Rækker!AX8,Rækker!AY16,IF(P6=Rækker!BA8,Rækker!BB16,IF(P6=Rækker!BD8,Rækker!BE16,IF(P6=Rækker!BG8,Rækker!BH16,0))))))</f>
        <v>0</v>
      </c>
      <c r="CQ13" s="25">
        <f t="shared" si="33"/>
        <v>1</v>
      </c>
      <c r="CR13" s="25">
        <f t="shared" si="34"/>
        <v>1</v>
      </c>
      <c r="CS13" s="25">
        <f>IF(R6=Rækker!B8,Rækker!B16,IF(R6=Rækker!E8,Rækker!E16,IF(R6=Rækker!H8,Rækker!H16,IF(R6=Rækker!K8,Rækker!K16,IF(R6=Rækker!N8,Rækker!N16,IF(R6=Rækker!Q8,Rækker!Q16,IF(R6=Rækker!T8,Rækker!T16,CT13)))))))</f>
        <v>1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1</v>
      </c>
      <c r="CU13" s="25">
        <f>IF(R6=Rækker!AR8,Rækker!AR16,IF(R6=Rækker!AU8,Rækker!AU16,IF(R6=Rækker!AX8,Rækker!AX16,IF(R6=Rækker!BA8,Rækker!BA16,IF(R6=Rækker!BD8,Rækker!BD16,IF(R6=Rækker!BG8,Rækker!BG16,0))))))</f>
        <v>1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1</v>
      </c>
      <c r="CX13" s="25">
        <f>IF(R6=Rækker!AR8,Rækker!AS16,IF(R6=Rækker!AU8,Rækker!AV16,IF(R6=Rækker!AX8,Rækker!AY16,IF(R6=Rækker!BA8,Rækker!BB16,IF(R6=Rækker!BD8,Rækker!BE16,IF(R6=Rækker!BG8,Rækker!BH16,0))))))</f>
        <v>1</v>
      </c>
      <c r="CY13" s="25">
        <f t="shared" si="35"/>
        <v>1</v>
      </c>
      <c r="CZ13" s="25">
        <f t="shared" si="36"/>
        <v>1</v>
      </c>
      <c r="DA13" s="25">
        <f>IF(T6=Rækker!B8,Rækker!B16,IF(T6=Rækker!E8,Rækker!E16,IF(T6=Rækker!H8,Rækker!H16,IF(T6=Rækker!K8,Rækker!K16,IF(T6=Rækker!N8,Rækker!N16,IF(T6=Rækker!Q8,Rækker!Q16,IF(T6=Rækker!T8,Rækker!T16,DB13)))))))</f>
        <v>1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1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1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>
        <f t="shared" si="37"/>
        <v>1</v>
      </c>
      <c r="DH13" s="25">
        <f t="shared" si="38"/>
        <v>1</v>
      </c>
      <c r="DI13" s="25">
        <f>IF(V6=Rækker!B8,Rækker!B16,IF(V6=Rækker!E8,Rækker!E16,IF(V6=Rækker!H8,Rækker!H16,IF(V6=Rækker!K8,Rækker!K16,IF(V6=Rækker!N8,Rækker!N16,IF(V6=Rækker!Q8,Rækker!Q16,IF(V6=Rækker!T8,Rækker!T16,DJ13)))))))</f>
        <v>1</v>
      </c>
      <c r="DJ13" s="25">
        <f>IF(V6=Rækker!W8,Rækker!W16,IF(V6=Rækker!Z8,Rækker!Z16,IF(V6=Rækker!AC8,Rækker!AC16,IF(V6=Rækker!AF8,Rækker!AF16,IF(V6=Rækker!AI8,Rækker!AI16,IF(V6=Rækker!AL8,Rækker!AL16,IF(V6=Rækker!AO8,Rækker!AO16,DK13)))))))</f>
        <v>1</v>
      </c>
      <c r="DK13" s="25">
        <f>IF(V6=Rækker!AR8,Rækker!AR16,IF(V6=Rækker!AU8,Rækker!AU16,IF(V6=Rækker!AX8,Rækker!AX16,IF(V6=Rækker!BA8,Rækker!BA16,IF(V6=Rækker!BD8,Rækker!BD16,IF(V6=Rækker!BG8,Rækker!BG16,0))))))</f>
        <v>0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</v>
      </c>
      <c r="DN13" s="25">
        <f>IF(V6=Rækker!AR8,Rækker!AS16,IF(V6=Rækker!AU8,Rækker!AV16,IF(V6=Rækker!AX8,Rækker!AY16,IF(V6=Rækker!BA8,Rækker!BB16,IF(V6=Rækker!BD8,Rækker!BE16,IF(V6=Rækker!BG8,Rækker!BH16,0))))))</f>
        <v>0</v>
      </c>
      <c r="DO13" s="25">
        <f t="shared" si="39"/>
        <v>1</v>
      </c>
      <c r="DP13" s="25">
        <f t="shared" si="40"/>
        <v>1</v>
      </c>
      <c r="DQ13" s="25">
        <f>IF(X6=Rækker!B8,Rækker!B16,IF(X6=Rækker!E8,Rækker!E16,IF(X6=Rækker!H8,Rækker!H16,IF(X6=Rækker!K8,Rækker!K16,IF(X6=Rækker!N8,Rækker!N16,IF(X6=Rækker!Q8,Rækker!Q16,IF(X6=Rækker!T8,Rækker!T16,DR13)))))))</f>
        <v>1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0</v>
      </c>
      <c r="DS13" s="25">
        <f>IF(X6=Rækker!AR8,Rækker!AR16,IF(X6=Rækker!AU8,Rækker!AU16,IF(X6=Rækker!AX8,Rækker!AX16,IF(X6=Rækker!BA8,Rækker!BA16,IF(X6=Rækker!BD8,Rækker!BD16,IF(X6=Rækker!BG8,Rækker!BG16,0))))))</f>
        <v>0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0</v>
      </c>
      <c r="DV13" s="25">
        <f>IF(X6=Rækker!AR8,Rækker!AS16,IF(X6=Rækker!AU8,Rækker!AV16,IF(X6=Rækker!AX8,Rækker!AY16,IF(X6=Rækker!BA8,Rækker!BB16,IF(X6=Rækker!BD8,Rækker!BE16,IF(X6=Rækker!BG8,Rækker!BH16,0))))))</f>
        <v>0</v>
      </c>
      <c r="DW13" s="25">
        <f t="shared" si="41"/>
        <v>1</v>
      </c>
      <c r="DX13" s="25">
        <f t="shared" si="42"/>
        <v>1</v>
      </c>
      <c r="DY13" s="25">
        <f>IF(Z6=Rækker!B8,Rækker!B16,IF(Z6=Rækker!E8,Rækker!E16,IF(Z6=Rækker!H8,Rækker!H16,IF(Z6=Rækker!K8,Rækker!K16,IF(Z6=Rækker!N8,Rækker!N16,IF(Z6=Rækker!Q8,Rækker!Q16,IF(Z6=Rækker!T8,Rækker!T16,DZ13)))))))</f>
        <v>1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1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1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1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>
        <f t="shared" si="43"/>
        <v>1</v>
      </c>
      <c r="EF13" s="25">
        <f t="shared" si="44"/>
        <v>1</v>
      </c>
      <c r="EG13" s="25">
        <f>IF(AB6=Rækker!B8,Rækker!B16,IF(AB6=Rækker!E8,Rækker!E16,IF(AB6=Rækker!H8,Rækker!H16,IF(AB6=Rækker!K8,Rækker!K16,IF(AB6=Rækker!N8,Rækker!N16,IF(AB6=Rækker!Q8,Rækker!Q16,IF(AB6=Rækker!T8,Rækker!T16,EH13)))))))</f>
        <v>1</v>
      </c>
      <c r="EH13" s="25">
        <f>IF(AB6=Rækker!W8,Rækker!W16,IF(AB6=Rækker!Z8,Rækker!Z16,IF(AB6=Rækker!AC8,Rækker!AC16,IF(AB6=Rækker!AF8,Rækker!AF16,IF(AB6=Rækker!AI8,Rækker!AI16,IF(AB6=Rækker!AL8,Rækker!AL16,IF(AB6=Rækker!AO8,Rækker!AO16,EI13)))))))</f>
        <v>0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1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0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 t="str">
        <f t="shared" si="45"/>
        <v>1*</v>
      </c>
      <c r="EN13" s="25">
        <f t="shared" si="46"/>
        <v>1</v>
      </c>
      <c r="EO13" s="25" t="str">
        <f>IF(AD6=Rækker!B8,Rækker!B16,IF(AD6=Rækker!E8,Rækker!E16,IF(AD6=Rækker!H8,Rækker!H16,IF(AD6=Rækker!K8,Rækker!K16,IF(AD6=Rækker!N8,Rækker!N16,IF(AD6=Rækker!Q8,Rækker!Q16,IF(AD6=Rækker!T8,Rækker!T16,EP13)))))))</f>
        <v>1*</v>
      </c>
      <c r="EP13" s="25" t="str">
        <f>IF(AD6=Rækker!W8,Rækker!W16,IF(AD6=Rækker!Z8,Rækker!Z16,IF(AD6=Rækker!AC8,Rækker!AC16,IF(AD6=Rækker!AF8,Rækker!AF16,IF(AD6=Rækker!AI8,Rækker!AI16,IF(AD6=Rækker!AL8,Rækker!AL16,IF(AD6=Rækker!AO8,Rækker!AO16,EQ13)))))))</f>
        <v>1*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>
        <f t="shared" si="47"/>
        <v>1</v>
      </c>
      <c r="EV13" s="25">
        <f t="shared" si="48"/>
        <v>1</v>
      </c>
      <c r="EW13" s="25">
        <f>IF(AF6=Rækker!B8,Rækker!B16,IF(AF6=Rækker!E8,Rækker!E16,IF(AF6=Rækker!H8,Rækker!H16,IF(AF6=Rækker!K8,Rækker!K16,IF(AF6=Rækker!N8,Rækker!N16,IF(AF6=Rækker!Q8,Rækker!Q16,IF(AF6=Rækker!T8,Rækker!T16,EX13)))))))</f>
        <v>1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1</v>
      </c>
      <c r="EY13" s="25">
        <f>IF(AF6=Rækker!AR8,Rækker!AR16,IF(AF6=Rækker!AU8,Rækker!AU16,IF(AF6=Rækker!AX8,Rækker!AX16,IF(AF6=Rækker!BA8,Rækker!BA16,IF(AF6=Rækker!BD8,Rækker!BD16,IF(AF6=Rækker!BG8,Rækker!BG16,0))))))</f>
        <v>1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1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1</v>
      </c>
      <c r="FB13" s="25">
        <f>IF(AF6=Rækker!AR8,Rækker!AS16,IF(AF6=Rækker!AU8,Rækker!AV16,IF(AF6=Rækker!AX8,Rækker!AY16,IF(AF6=Rækker!BA8,Rækker!BB16,IF(AF6=Rækker!BD8,Rækker!BE16,IF(AF6=Rækker!BG8,Rækker!BH16,0))))))</f>
        <v>1</v>
      </c>
      <c r="FC13" s="25">
        <f t="shared" si="49"/>
        <v>1</v>
      </c>
      <c r="FD13" s="25">
        <f t="shared" si="50"/>
        <v>1</v>
      </c>
      <c r="FE13" s="25">
        <f>IF(AH6=Rækker!B8,Rækker!B16,IF(AH6=Rækker!E8,Rækker!E16,IF(AH6=Rækker!H8,Rækker!H16,IF(AH6=Rækker!K8,Rækker!K16,IF(AH6=Rækker!N8,Rækker!N16,IF(AH6=Rækker!Q8,Rækker!Q16,IF(AH6=Rækker!T8,Rækker!T16,FF13)))))))</f>
        <v>1</v>
      </c>
      <c r="FF13" s="25">
        <f>IF(AH6=Rækker!W8,Rækker!W16,IF(AH6=Rækker!Z8,Rækker!Z16,IF(AH6=Rækker!AC8,Rækker!AC16,IF(AH6=Rækker!AF8,Rækker!AF16,IF(AH6=Rækker!AI8,Rækker!AI16,IF(AH6=Rækker!AL8,Rækker!AL16,IF(AH6=Rækker!AO8,Rækker!AO16,FG13)))))))</f>
        <v>1</v>
      </c>
      <c r="FG13" s="25">
        <f>IF(AH6=Rækker!AR8,Rækker!AR16,IF(AH6=Rækker!AU8,Rækker!AU16,IF(AH6=Rækker!AX8,Rækker!AX16,IF(AH6=Rækker!BA8,Rækker!BA16,IF(AH6=Rækker!BD8,Rækker!BD16,IF(AH6=Rækker!BG8,Rækker!BG16,0))))))</f>
        <v>1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1</v>
      </c>
      <c r="FJ13" s="25">
        <f>IF(AH6=Rækker!AR8,Rækker!AS16,IF(AH6=Rækker!AU8,Rækker!AV16,IF(AH6=Rækker!AX8,Rækker!AY16,IF(AH6=Rækker!BA8,Rækker!BB16,IF(AH6=Rækker!BD8,Rækker!BE16,IF(AH6=Rækker!BG8,Rækker!BH16,0))))))</f>
        <v>1</v>
      </c>
      <c r="FK13" s="25">
        <f t="shared" si="51"/>
        <v>1</v>
      </c>
      <c r="FL13" s="25">
        <f t="shared" si="52"/>
        <v>1</v>
      </c>
      <c r="FM13" s="25">
        <f>IF(AJ6=Rækker!B8,Rækker!B16,IF(AJ6=Rækker!E8,Rækker!E16,IF(AJ6=Rækker!H8,Rækker!H16,IF(AJ6=Rækker!K8,Rækker!K16,IF(AJ6=Rækker!N8,Rækker!N16,IF(AJ6=Rækker!Q8,Rækker!Q16,IF(AJ6=Rækker!T8,Rækker!T16,FN13)))))))</f>
        <v>1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1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1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>
        <f t="shared" si="53"/>
        <v>1</v>
      </c>
      <c r="FT13" s="25">
        <f t="shared" si="54"/>
        <v>1</v>
      </c>
      <c r="FU13" s="25">
        <f>IF(AL6=Rækker!B8,Rækker!B16,IF(AL6=Rækker!E8,Rækker!E16,IF(AL6=Rækker!H8,Rækker!H16,IF(AL6=Rækker!K8,Rækker!K16,IF(AL6=Rækker!N8,Rækker!N16,IF(AL6=Rækker!Q8,Rækker!Q16,IF(AL6=Rækker!T8,Rækker!T16,FV13)))))))</f>
        <v>1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1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1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1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>
        <f t="shared" si="55"/>
        <v>1</v>
      </c>
      <c r="GB13" s="25">
        <f t="shared" si="56"/>
        <v>1</v>
      </c>
      <c r="GC13" s="25">
        <f>IF(AN6=Rækker!B8,Rækker!B16,IF(AN6=Rækker!E8,Rækker!E16,IF(AN6=Rækker!H8,Rækker!H16,IF(AN6=Rækker!K8,Rækker!K16,IF(AN6=Rækker!N8,Rækker!N16,IF(AN6=Rækker!Q8,Rækker!Q16,IF(AN6=Rækker!T8,Rækker!T16,GD13)))))))</f>
        <v>1</v>
      </c>
      <c r="GD13" s="25">
        <f>IF(AN6=Rækker!W8,Rækker!W16,IF(AN6=Rækker!Z8,Rækker!Z16,IF(AN6=Rækker!AC8,Rækker!AC16,IF(AN6=Rækker!AF8,Rækker!AF16,IF(AN6=Rækker!AI8,Rækker!AI16,IF(AN6=Rækker!AL8,Rækker!AL16,IF(AN6=Rækker!AO8,Rækker!AO16,GE13)))))))</f>
        <v>0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0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>
        <f t="shared" si="57"/>
        <v>1</v>
      </c>
      <c r="GJ13" s="25">
        <f t="shared" si="58"/>
        <v>1</v>
      </c>
      <c r="GK13" s="25">
        <f>IF(AP6=Rækker!B8,Rækker!B16,IF(AP6=Rækker!E8,Rækker!E16,IF(AP6=Rækker!H8,Rækker!H16,IF(AP6=Rækker!K8,Rækker!K16,IF(AP6=Rækker!N8,Rækker!N16,IF(AP6=Rækker!Q8,Rækker!Q16,IF(AP6=Rækker!T8,Rækker!T16,GL13)))))))</f>
        <v>1</v>
      </c>
      <c r="GL13" s="25">
        <f>IF(AP6=Rækker!W8,Rækker!W16,IF(AP6=Rækker!Z8,Rækker!Z16,IF(AP6=Rækker!AC8,Rækker!AC16,IF(AP6=Rækker!AF8,Rækker!AF16,IF(AP6=Rækker!AI8,Rækker!AI16,IF(AP6=Rækker!AL8,Rækker!AL16,IF(AP6=Rækker!AO8,Rækker!AO16,GM13)))))))</f>
        <v>1</v>
      </c>
      <c r="GM13" s="25">
        <f>IF(AP6=Rækker!AR8,Rækker!AR16,IF(AP6=Rækker!AU8,Rækker!AU16,IF(AP6=Rækker!AX8,Rækker!AX16,IF(AP6=Rækker!BA8,Rækker!BA16,IF(AP6=Rækker!BD8,Rækker!BD16,IF(AP6=Rækker!BG8,Rækker!BG16,0))))))</f>
        <v>0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</v>
      </c>
      <c r="GP13" s="25">
        <f>IF(AP6=Rækker!AR8,Rækker!AS16,IF(AP6=Rækker!AU8,Rækker!AV16,IF(AP6=Rækker!AX8,Rækker!AY16,IF(AP6=Rækker!BA8,Rækker!BB16,IF(AP6=Rækker!BD8,Rækker!BE16,IF(AP6=Rækker!BG8,Rækker!BH16,0))))))</f>
        <v>0</v>
      </c>
      <c r="GQ13" s="25">
        <f t="shared" si="59"/>
        <v>1</v>
      </c>
      <c r="GR13" s="25">
        <f t="shared" si="60"/>
        <v>1</v>
      </c>
      <c r="GS13" s="25">
        <f>IF(AR6=Rækker!B8,Rækker!B16,IF(AR6=Rækker!E8,Rækker!E16,IF(AR6=Rækker!H8,Rækker!H16,IF(AR6=Rækker!K8,Rækker!K16,IF(AR6=Rækker!N8,Rækker!N16,IF(AR6=Rækker!Q8,Rækker!Q16,IF(AR6=Rækker!T8,Rækker!T16,GT13)))))))</f>
        <v>1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4" s="121" t="s">
        <v>109</v>
      </c>
      <c r="E14" s="90">
        <v>1</v>
      </c>
      <c r="F14" s="41">
        <f t="shared" si="0"/>
        <v>1</v>
      </c>
      <c r="G14" s="42">
        <f t="shared" si="0"/>
        <v>1</v>
      </c>
      <c r="H14" s="41" t="str">
        <f t="shared" si="1"/>
        <v>1*</v>
      </c>
      <c r="I14" s="42">
        <f t="shared" si="1"/>
        <v>1</v>
      </c>
      <c r="J14" s="41" t="str">
        <f t="shared" si="2"/>
        <v>1*</v>
      </c>
      <c r="K14" s="43">
        <f t="shared" si="2"/>
        <v>1</v>
      </c>
      <c r="L14" s="41" t="str">
        <f t="shared" si="3"/>
        <v>1*</v>
      </c>
      <c r="M14" s="43">
        <f t="shared" si="3"/>
        <v>1</v>
      </c>
      <c r="N14" s="41" t="str">
        <f t="shared" si="4"/>
        <v>1*</v>
      </c>
      <c r="O14" s="43">
        <f t="shared" si="4"/>
        <v>1</v>
      </c>
      <c r="P14" s="41" t="str">
        <f t="shared" si="5"/>
        <v>1*</v>
      </c>
      <c r="Q14" s="43">
        <f t="shared" si="5"/>
        <v>1</v>
      </c>
      <c r="R14" s="41" t="str">
        <f t="shared" si="6"/>
        <v>1*</v>
      </c>
      <c r="S14" s="43">
        <f t="shared" si="6"/>
        <v>1</v>
      </c>
      <c r="T14" s="41" t="str">
        <f t="shared" si="7"/>
        <v>1*</v>
      </c>
      <c r="U14" s="43">
        <f t="shared" si="7"/>
        <v>1</v>
      </c>
      <c r="V14" s="41" t="str">
        <f t="shared" si="8"/>
        <v>1*</v>
      </c>
      <c r="W14" s="43">
        <f t="shared" si="8"/>
        <v>1</v>
      </c>
      <c r="X14" s="41" t="str">
        <f t="shared" si="9"/>
        <v>1*</v>
      </c>
      <c r="Y14" s="43">
        <f t="shared" si="9"/>
        <v>1</v>
      </c>
      <c r="Z14" s="41" t="str">
        <f t="shared" si="10"/>
        <v>1*</v>
      </c>
      <c r="AA14" s="43">
        <f t="shared" si="10"/>
        <v>1</v>
      </c>
      <c r="AB14" s="41" t="str">
        <f t="shared" si="11"/>
        <v>1*</v>
      </c>
      <c r="AC14" s="43">
        <f t="shared" si="11"/>
        <v>1</v>
      </c>
      <c r="AD14" s="41">
        <f t="shared" si="12"/>
        <v>1</v>
      </c>
      <c r="AE14" s="43">
        <f t="shared" si="12"/>
        <v>1</v>
      </c>
      <c r="AF14" s="41">
        <f t="shared" si="13"/>
        <v>1</v>
      </c>
      <c r="AG14" s="43">
        <f t="shared" si="13"/>
        <v>1</v>
      </c>
      <c r="AH14" s="41" t="str">
        <f t="shared" si="14"/>
        <v>1*</v>
      </c>
      <c r="AI14" s="43">
        <f t="shared" si="14"/>
        <v>1</v>
      </c>
      <c r="AJ14" s="41" t="str">
        <f t="shared" si="15"/>
        <v>1*</v>
      </c>
      <c r="AK14" s="43">
        <f t="shared" si="15"/>
        <v>1</v>
      </c>
      <c r="AL14" s="41" t="str">
        <f t="shared" si="16"/>
        <v>1*</v>
      </c>
      <c r="AM14" s="43">
        <f t="shared" si="16"/>
        <v>1</v>
      </c>
      <c r="AN14" s="41" t="str">
        <f t="shared" si="17"/>
        <v>1*</v>
      </c>
      <c r="AO14" s="43">
        <f t="shared" si="17"/>
        <v>1</v>
      </c>
      <c r="AP14" s="41" t="str">
        <f t="shared" si="18"/>
        <v>1*</v>
      </c>
      <c r="AQ14" s="43">
        <f t="shared" si="18"/>
        <v>1</v>
      </c>
      <c r="AR14" s="41" t="str">
        <f t="shared" si="19"/>
        <v>1*</v>
      </c>
      <c r="AS14" s="42">
        <f t="shared" si="19"/>
        <v>1</v>
      </c>
      <c r="AT14" s="21">
        <f t="shared" si="20"/>
        <v>1</v>
      </c>
      <c r="AU14" s="25">
        <f t="shared" si="21"/>
        <v>1</v>
      </c>
      <c r="AV14" s="25">
        <f t="shared" si="22"/>
        <v>1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1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1</v>
      </c>
      <c r="AY14" s="25">
        <f>IF(F6=Rækker!AR8,Rækker!AR17,IF(F6=Rækker!AU8,Rækker!AU17,IF(F6=Rækker!AX8,Rækker!AX17,IF(F6=Rækker!BA8,Rækker!BA17,IF(F6=Rækker!BD8,Rækker!BD17,IF(F6=Rækker!BG8,Rækker!BG17,0))))))</f>
        <v>1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1</v>
      </c>
      <c r="BB14" s="25">
        <f>IF(F6=Rækker!AR8,Rækker!AS17,IF(F6=Rækker!AU8,Rækker!AV17,IF(F6=Rækker!AX8,Rækker!AY17,IF(F6=Rækker!BA8,Rækker!BB17,IF(F6=Rækker!BD8,Rækker!BE17,IF(F6=Rækker!BG8,Rækker!BH17,0))))))</f>
        <v>1</v>
      </c>
      <c r="BC14" s="25" t="str">
        <f t="shared" si="23"/>
        <v>1*</v>
      </c>
      <c r="BD14" s="25">
        <f t="shared" si="24"/>
        <v>1</v>
      </c>
      <c r="BE14" s="25" t="str">
        <f>IF(H6=Rækker!B8,Rækker!B17,IF(H6=Rækker!E8,Rækker!E17,IF(H6=Rækker!H8,Rækker!H17,IF(H6=Rækker!K8,Rækker!K17,IF(H6=Rækker!N8,Rækker!N17,IF(H6=Rækker!Q8,Rækker!Q17,IF(H6=Rækker!T8,Rækker!T17,BF14)))))))</f>
        <v>1*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0</v>
      </c>
      <c r="BG14" s="25">
        <f>IF(H6=Rækker!AR8,Rækker!AR17,IF(H6=Rækker!AU8,Rækker!AU17,IF(H6=Rækker!AX8,Rækker!AX17,IF(H6=Rækker!BA8,Rækker!BA17,IF(H6=Rækker!BD8,Rækker!BD17,IF(H6=Rækker!BG8,Rækker!BG17,0))))))</f>
        <v>0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0</v>
      </c>
      <c r="BJ14" s="25">
        <f>IF(H6=Rækker!AR8,Rækker!AS17,IF(H6=Rækker!AU8,Rækker!AV17,IF(H6=Rækker!AX8,Rækker!AY17,IF(H6=Rækker!BA8,Rækker!BB17,IF(H6=Rækker!BD8,Rækker!BE17,IF(H6=Rækker!BG8,Rækker!BH17,0))))))</f>
        <v>0</v>
      </c>
      <c r="BK14" s="25" t="str">
        <f t="shared" si="25"/>
        <v>1*</v>
      </c>
      <c r="BL14" s="25">
        <f t="shared" si="26"/>
        <v>1</v>
      </c>
      <c r="BM14" s="25" t="str">
        <f>IF(J6=Rækker!B8,Rækker!B17,IF(J6=Rækker!E8,Rækker!E17,IF(J6=Rækker!H8,Rækker!H17,IF(J6=Rækker!K8,Rækker!K17,IF(J6=Rækker!N8,Rækker!N17,IF(J6=Rækker!Q8,Rækker!Q17,IF(J6=Rækker!T8,Rækker!T17,BN14)))))))</f>
        <v>1*</v>
      </c>
      <c r="BN14" s="25" t="str">
        <f>IF(J6=Rækker!W8,Rækker!W17,IF(J6=Rækker!Z8,Rækker!Z17,IF(J6=Rækker!AC8,Rækker!AC17,IF(J6=Rækker!AF8,Rækker!AF17,IF(J6=Rækker!AI8,Rækker!AI17,IF(J6=Rækker!AL8,Rækker!AL17,IF(J6=Rækker!AO8,Rækker!AO17,BO14)))))))</f>
        <v>1*</v>
      </c>
      <c r="BO14" s="25" t="str">
        <f>IF(J6=Rækker!AR8,Rækker!AR17,IF(J6=Rækker!AU8,Rækker!AU17,IF(J6=Rækker!AX8,Rækker!AX17,IF(J6=Rækker!BA8,Rækker!BA17,IF(J6=Rækker!BD8,Rækker!BD17,IF(J6=Rækker!BG8,Rækker!BG17,0))))))</f>
        <v>1*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1</v>
      </c>
      <c r="BR14" s="25">
        <f>IF(J6=Rækker!AR8,Rækker!AS17,IF(J6=Rækker!AU8,Rækker!AV17,IF(J6=Rækker!AX8,Rækker!AY17,IF(J6=Rækker!BA8,Rækker!BB17,IF(J6=Rækker!BD8,Rækker!BE17,IF(J6=Rækker!BG8,Rækker!BH17,0))))))</f>
        <v>1</v>
      </c>
      <c r="BS14" s="25" t="str">
        <f t="shared" si="27"/>
        <v>1*</v>
      </c>
      <c r="BT14" s="25">
        <f t="shared" si="28"/>
        <v>1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1*</v>
      </c>
      <c r="BV14" s="25" t="str">
        <f>IF(L6=Rækker!W8,Rækker!W17,IF(L6=Rækker!Z8,Rækker!Z17,IF(L6=Rækker!AC8,Rækker!AC17,IF(L6=Rækker!AF8,Rækker!AF17,IF(L6=Rækker!AI8,Rækker!AI17,IF(L6=Rækker!AL8,Rækker!AL17,IF(L6=Rækker!AO8,Rækker!AO17,BW14)))))))</f>
        <v>1*</v>
      </c>
      <c r="BW14" s="25" t="str">
        <f>IF(L6=Rækker!AR8,Rækker!AR17,IF(L6=Rækker!AU8,Rækker!AU17,IF(L6=Rækker!AX8,Rækker!AX17,IF(L6=Rækker!BA8,Rækker!BA17,IF(L6=Rækker!BD8,Rækker!BD17,IF(L6=Rækker!BG8,Rækker!BG17,0))))))</f>
        <v>1*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1</v>
      </c>
      <c r="BZ14" s="25">
        <f>IF(L6=Rækker!AR8,Rækker!AS17,IF(L6=Rækker!AU8,Rækker!AV17,IF(L6=Rækker!AX8,Rækker!AY17,IF(L6=Rækker!BA8,Rækker!BB17,IF(L6=Rækker!BD8,Rækker!BE17,IF(L6=Rækker!BG8,Rækker!BH17,0))))))</f>
        <v>1</v>
      </c>
      <c r="CA14" s="25" t="str">
        <f t="shared" si="29"/>
        <v>1*</v>
      </c>
      <c r="CB14" s="25">
        <f t="shared" si="30"/>
        <v>1</v>
      </c>
      <c r="CC14" s="25" t="str">
        <f>IF(N6=Rækker!B8,Rækker!B17,IF(N6=Rækker!E8,Rækker!E17,IF(N6=Rækker!H8,Rækker!H17,IF(N6=Rækker!K8,Rækker!K17,IF(N6=Rækker!N8,Rækker!N17,IF(N6=Rækker!Q8,Rækker!Q17,IF(N6=Rækker!T8,Rækker!T17,CD14)))))))</f>
        <v>1*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0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0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 t="str">
        <f t="shared" si="31"/>
        <v>1*</v>
      </c>
      <c r="CJ14" s="25">
        <f t="shared" si="32"/>
        <v>1</v>
      </c>
      <c r="CK14" s="25" t="str">
        <f>IF(P6=Rækker!B8,Rækker!B17,IF(P6=Rækker!E8,Rækker!E17,IF(P6=Rækker!H8,Rækker!H17,IF(P6=Rækker!K8,Rækker!K17,IF(P6=Rækker!N8,Rækker!N17,IF(P6=Rækker!Q8,Rækker!Q17,IF(P6=Rækker!T8,Rækker!T17,CL14)))))))</f>
        <v>1*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0</v>
      </c>
      <c r="CM14" s="25">
        <f>IF(P6=Rækker!AR8,Rækker!AR17,IF(P6=Rækker!AU8,Rækker!AU17,IF(P6=Rækker!AX8,Rækker!AX17,IF(P6=Rækker!BA8,Rækker!BA17,IF(P6=Rækker!BD8,Rækker!BD17,IF(P6=Rækker!BG8,Rækker!BG17,0))))))</f>
        <v>0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1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0</v>
      </c>
      <c r="CP14" s="25">
        <f>IF(P6=Rækker!AR8,Rækker!AS17,IF(P6=Rækker!AU8,Rækker!AV17,IF(P6=Rækker!AX8,Rækker!AY17,IF(P6=Rækker!BA8,Rækker!BB17,IF(P6=Rækker!BD8,Rækker!BE17,IF(P6=Rækker!BG8,Rækker!BH17,0))))))</f>
        <v>0</v>
      </c>
      <c r="CQ14" s="25" t="str">
        <f t="shared" si="33"/>
        <v>1*</v>
      </c>
      <c r="CR14" s="25">
        <f t="shared" si="34"/>
        <v>1</v>
      </c>
      <c r="CS14" s="25" t="str">
        <f>IF(R6=Rækker!B8,Rækker!B17,IF(R6=Rækker!E8,Rækker!E17,IF(R6=Rækker!H8,Rækker!H17,IF(R6=Rækker!K8,Rækker!K17,IF(R6=Rækker!N8,Rækker!N17,IF(R6=Rækker!Q8,Rækker!Q17,IF(R6=Rækker!T8,Rækker!T17,CT14)))))))</f>
        <v>1*</v>
      </c>
      <c r="CT14" s="25" t="str">
        <f>IF(R6=Rækker!W8,Rækker!W17,IF(R6=Rækker!Z8,Rækker!Z17,IF(R6=Rækker!AC8,Rækker!AC17,IF(R6=Rækker!AF8,Rækker!AF17,IF(R6=Rækker!AI8,Rækker!AI17,IF(R6=Rækker!AL8,Rækker!AL17,IF(R6=Rækker!AO8,Rækker!AO17,CU14)))))))</f>
        <v>1*</v>
      </c>
      <c r="CU14" s="25" t="str">
        <f>IF(R6=Rækker!AR8,Rækker!AR17,IF(R6=Rækker!AU8,Rækker!AU17,IF(R6=Rækker!AX8,Rækker!AX17,IF(R6=Rækker!BA8,Rækker!BA17,IF(R6=Rækker!BD8,Rækker!BD17,IF(R6=Rækker!BG8,Rækker!BG17,0))))))</f>
        <v>1*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1</v>
      </c>
      <c r="CX14" s="25">
        <f>IF(R6=Rækker!AR8,Rækker!AS17,IF(R6=Rækker!AU8,Rækker!AV17,IF(R6=Rækker!AX8,Rækker!AY17,IF(R6=Rækker!BA8,Rækker!BB17,IF(R6=Rækker!BD8,Rækker!BE17,IF(R6=Rækker!BG8,Rækker!BH17,0))))))</f>
        <v>1</v>
      </c>
      <c r="CY14" s="25" t="str">
        <f t="shared" si="35"/>
        <v>1*</v>
      </c>
      <c r="CZ14" s="25">
        <f t="shared" si="36"/>
        <v>1</v>
      </c>
      <c r="DA14" s="25" t="str">
        <f>IF(T6=Rækker!B8,Rækker!B17,IF(T6=Rækker!E8,Rækker!E17,IF(T6=Rækker!H8,Rækker!H17,IF(T6=Rækker!K8,Rækker!K17,IF(T6=Rækker!N8,Rækker!N17,IF(T6=Rækker!Q8,Rækker!Q17,IF(T6=Rækker!T8,Rækker!T17,DB14)))))))</f>
        <v>1*</v>
      </c>
      <c r="DB14" s="25" t="str">
        <f>IF(T6=Rækker!W8,Rækker!W17,IF(T6=Rækker!Z8,Rækker!Z17,IF(T6=Rækker!AC8,Rækker!AC17,IF(T6=Rækker!AF8,Rækker!AF17,IF(T6=Rækker!AI8,Rækker!AI17,IF(T6=Rækker!AL8,Rækker!AL17,IF(T6=Rækker!AO8,Rækker!AO17,DC14)))))))</f>
        <v>1*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1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 t="str">
        <f t="shared" si="37"/>
        <v>1*</v>
      </c>
      <c r="DH14" s="25">
        <f t="shared" si="38"/>
        <v>1</v>
      </c>
      <c r="DI14" s="25" t="str">
        <f>IF(V6=Rækker!B8,Rækker!B17,IF(V6=Rækker!E8,Rækker!E17,IF(V6=Rækker!H8,Rækker!H17,IF(V6=Rækker!K8,Rækker!K17,IF(V6=Rækker!N8,Rækker!N17,IF(V6=Rækker!Q8,Rækker!Q17,IF(V6=Rækker!T8,Rækker!T17,DJ14)))))))</f>
        <v>1*</v>
      </c>
      <c r="DJ14" s="25" t="str">
        <f>IF(V6=Rækker!W8,Rækker!W17,IF(V6=Rækker!Z8,Rækker!Z17,IF(V6=Rækker!AC8,Rækker!AC17,IF(V6=Rækker!AF8,Rækker!AF17,IF(V6=Rækker!AI8,Rækker!AI17,IF(V6=Rækker!AL8,Rækker!AL17,IF(V6=Rækker!AO8,Rækker!AO17,DK14)))))))</f>
        <v>1*</v>
      </c>
      <c r="DK14" s="25">
        <f>IF(V6=Rækker!AR8,Rækker!AR17,IF(V6=Rækker!AU8,Rækker!AU17,IF(V6=Rækker!AX8,Rækker!AX17,IF(V6=Rækker!BA8,Rækker!BA17,IF(V6=Rækker!BD8,Rækker!BD17,IF(V6=Rækker!BG8,Rækker!BG17,0))))))</f>
        <v>0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1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1</v>
      </c>
      <c r="DN14" s="25">
        <f>IF(V6=Rækker!AR8,Rækker!AS17,IF(V6=Rækker!AU8,Rækker!AV17,IF(V6=Rækker!AX8,Rækker!AY17,IF(V6=Rækker!BA8,Rækker!BB17,IF(V6=Rækker!BD8,Rækker!BE17,IF(V6=Rækker!BG8,Rækker!BH17,0))))))</f>
        <v>0</v>
      </c>
      <c r="DO14" s="25" t="str">
        <f t="shared" si="39"/>
        <v>1*</v>
      </c>
      <c r="DP14" s="25">
        <f t="shared" si="40"/>
        <v>1</v>
      </c>
      <c r="DQ14" s="25" t="str">
        <f>IF(X6=Rækker!B8,Rækker!B17,IF(X6=Rækker!E8,Rækker!E17,IF(X6=Rækker!H8,Rækker!H17,IF(X6=Rækker!K8,Rækker!K17,IF(X6=Rækker!N8,Rækker!N17,IF(X6=Rækker!Q8,Rækker!Q17,IF(X6=Rækker!T8,Rækker!T17,DR14)))))))</f>
        <v>1*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0</v>
      </c>
      <c r="DS14" s="25">
        <f>IF(X6=Rækker!AR8,Rækker!AR17,IF(X6=Rækker!AU8,Rækker!AU17,IF(X6=Rækker!AX8,Rækker!AX17,IF(X6=Rækker!BA8,Rækker!BA17,IF(X6=Rækker!BD8,Rækker!BD17,IF(X6=Rækker!BG8,Rækker!BG17,0))))))</f>
        <v>0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0</v>
      </c>
      <c r="DV14" s="25">
        <f>IF(X6=Rækker!AR8,Rækker!AS17,IF(X6=Rækker!AU8,Rækker!AV17,IF(X6=Rækker!AX8,Rækker!AY17,IF(X6=Rækker!BA8,Rækker!BB17,IF(X6=Rækker!BD8,Rækker!BE17,IF(X6=Rækker!BG8,Rækker!BH17,0))))))</f>
        <v>0</v>
      </c>
      <c r="DW14" s="25" t="str">
        <f t="shared" si="41"/>
        <v>1*</v>
      </c>
      <c r="DX14" s="25">
        <f t="shared" si="42"/>
        <v>1</v>
      </c>
      <c r="DY14" s="25" t="str">
        <f>IF(Z6=Rækker!B8,Rækker!B17,IF(Z6=Rækker!E8,Rækker!E17,IF(Z6=Rækker!H8,Rækker!H17,IF(Z6=Rækker!K8,Rækker!K17,IF(Z6=Rækker!N8,Rækker!N17,IF(Z6=Rækker!Q8,Rækker!Q17,IF(Z6=Rækker!T8,Rækker!T17,DZ14)))))))</f>
        <v>1*</v>
      </c>
      <c r="DZ14" s="25" t="str">
        <f>IF(Z6=Rækker!W8,Rækker!W17,IF(Z6=Rækker!Z8,Rækker!Z17,IF(Z6=Rækker!AC8,Rækker!AC17,IF(Z6=Rækker!AF8,Rækker!AF17,IF(Z6=Rækker!AI8,Rækker!AI17,IF(Z6=Rækker!AL8,Rækker!AL17,IF(Z6=Rækker!AO8,Rækker!AO17,EA14)))))))</f>
        <v>1*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1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1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 t="str">
        <f t="shared" si="43"/>
        <v>1*</v>
      </c>
      <c r="EF14" s="25">
        <f t="shared" si="44"/>
        <v>1</v>
      </c>
      <c r="EG14" s="25" t="str">
        <f>IF(AB6=Rækker!B8,Rækker!B17,IF(AB6=Rækker!E8,Rækker!E17,IF(AB6=Rækker!H8,Rækker!H17,IF(AB6=Rækker!K8,Rækker!K17,IF(AB6=Rækker!N8,Rækker!N17,IF(AB6=Rækker!Q8,Rækker!Q17,IF(AB6=Rækker!T8,Rækker!T17,EH14)))))))</f>
        <v>1*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0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0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>
        <f t="shared" si="45"/>
        <v>1</v>
      </c>
      <c r="EN14" s="25">
        <f t="shared" si="46"/>
        <v>1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1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1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>
        <f t="shared" si="47"/>
        <v>1</v>
      </c>
      <c r="EV14" s="25">
        <f t="shared" si="48"/>
        <v>1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1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1</v>
      </c>
      <c r="EY14" s="25">
        <f>IF(AF6=Rækker!AR8,Rækker!AR17,IF(AF6=Rækker!AU8,Rækker!AU17,IF(AF6=Rækker!AX8,Rækker!AX17,IF(AF6=Rækker!BA8,Rækker!BA17,IF(AF6=Rækker!BD8,Rækker!BD17,IF(AF6=Rækker!BG8,Rækker!BG17,0))))))</f>
        <v>1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1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1</v>
      </c>
      <c r="FB14" s="25">
        <f>IF(AF6=Rækker!AR8,Rækker!AS17,IF(AF6=Rækker!AU8,Rækker!AV17,IF(AF6=Rækker!AX8,Rækker!AY17,IF(AF6=Rækker!BA8,Rækker!BB17,IF(AF6=Rækker!BD8,Rækker!BE17,IF(AF6=Rækker!BG8,Rækker!BH17,0))))))</f>
        <v>1</v>
      </c>
      <c r="FC14" s="25" t="str">
        <f t="shared" si="49"/>
        <v>1*</v>
      </c>
      <c r="FD14" s="25">
        <f t="shared" si="50"/>
        <v>1</v>
      </c>
      <c r="FE14" s="25" t="str">
        <f>IF(AH6=Rækker!B8,Rækker!B17,IF(AH6=Rækker!E8,Rækker!E17,IF(AH6=Rækker!H8,Rækker!H17,IF(AH6=Rækker!K8,Rækker!K17,IF(AH6=Rækker!N8,Rækker!N17,IF(AH6=Rækker!Q8,Rækker!Q17,IF(AH6=Rækker!T8,Rækker!T17,FF14)))))))</f>
        <v>1*</v>
      </c>
      <c r="FF14" s="25" t="str">
        <f>IF(AH6=Rækker!W8,Rækker!W17,IF(AH6=Rækker!Z8,Rækker!Z17,IF(AH6=Rækker!AC8,Rækker!AC17,IF(AH6=Rækker!AF8,Rækker!AF17,IF(AH6=Rækker!AI8,Rækker!AI17,IF(AH6=Rækker!AL8,Rækker!AL17,IF(AH6=Rækker!AO8,Rækker!AO17,FG14)))))))</f>
        <v>1*</v>
      </c>
      <c r="FG14" s="25" t="str">
        <f>IF(AH6=Rækker!AR8,Rækker!AR17,IF(AH6=Rækker!AU8,Rækker!AU17,IF(AH6=Rækker!AX8,Rækker!AX17,IF(AH6=Rækker!BA8,Rækker!BA17,IF(AH6=Rækker!BD8,Rækker!BD17,IF(AH6=Rækker!BG8,Rækker!BG17,0))))))</f>
        <v>1*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1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1</v>
      </c>
      <c r="FJ14" s="25">
        <f>IF(AH6=Rækker!AR8,Rækker!AS17,IF(AH6=Rækker!AU8,Rækker!AV17,IF(AH6=Rækker!AX8,Rækker!AY17,IF(AH6=Rækker!BA8,Rækker!BB17,IF(AH6=Rækker!BD8,Rækker!BE17,IF(AH6=Rækker!BG8,Rækker!BH17,0))))))</f>
        <v>1</v>
      </c>
      <c r="FK14" s="25" t="str">
        <f t="shared" si="51"/>
        <v>1*</v>
      </c>
      <c r="FL14" s="25">
        <f t="shared" si="52"/>
        <v>1</v>
      </c>
      <c r="FM14" s="25" t="str">
        <f>IF(AJ6=Rækker!B8,Rækker!B17,IF(AJ6=Rækker!E8,Rækker!E17,IF(AJ6=Rækker!H8,Rækker!H17,IF(AJ6=Rækker!K8,Rækker!K17,IF(AJ6=Rækker!N8,Rækker!N17,IF(AJ6=Rækker!Q8,Rækker!Q17,IF(AJ6=Rækker!T8,Rækker!T17,FN14)))))))</f>
        <v>1*</v>
      </c>
      <c r="FN14" s="25" t="str">
        <f>IF(AJ6=Rækker!W8,Rækker!W17,IF(AJ6=Rækker!Z8,Rækker!Z17,IF(AJ6=Rækker!AC8,Rækker!AC17,IF(AJ6=Rækker!AF8,Rækker!AF17,IF(AJ6=Rækker!AI8,Rækker!AI17,IF(AJ6=Rækker!AL8,Rækker!AL17,IF(AJ6=Rækker!AO8,Rækker!AO17,FO14)))))))</f>
        <v>1*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1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1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 t="str">
        <f t="shared" si="53"/>
        <v>1*</v>
      </c>
      <c r="FT14" s="25">
        <f t="shared" si="54"/>
        <v>1</v>
      </c>
      <c r="FU14" s="25" t="str">
        <f>IF(AL6=Rækker!B8,Rækker!B17,IF(AL6=Rækker!E8,Rækker!E17,IF(AL6=Rækker!H8,Rækker!H17,IF(AL6=Rækker!K8,Rækker!K17,IF(AL6=Rækker!N8,Rækker!N17,IF(AL6=Rækker!Q8,Rækker!Q17,IF(AL6=Rækker!T8,Rækker!T17,FV14)))))))</f>
        <v>1*</v>
      </c>
      <c r="FV14" s="25" t="str">
        <f>IF(AL6=Rækker!W8,Rækker!W17,IF(AL6=Rækker!Z8,Rækker!Z17,IF(AL6=Rækker!AC8,Rækker!AC17,IF(AL6=Rækker!AF8,Rækker!AF17,IF(AL6=Rækker!AI8,Rækker!AI17,IF(AL6=Rækker!AL8,Rækker!AL17,IF(AL6=Rækker!AO8,Rækker!AO17,FW14)))))))</f>
        <v>1*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1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1*</v>
      </c>
      <c r="GB14" s="25">
        <f t="shared" si="56"/>
        <v>1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1*</v>
      </c>
      <c r="GD14" s="25">
        <f>IF(AN6=Rækker!W8,Rækker!W17,IF(AN6=Rækker!Z8,Rækker!Z17,IF(AN6=Rækker!AC8,Rækker!AC17,IF(AN6=Rækker!AF8,Rækker!AF17,IF(AN6=Rækker!AI8,Rækker!AI17,IF(AN6=Rækker!AL8,Rækker!AL17,IF(AN6=Rækker!AO8,Rækker!AO17,GE14)))))))</f>
        <v>0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0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 t="str">
        <f t="shared" si="57"/>
        <v>1*</v>
      </c>
      <c r="GJ14" s="25">
        <f t="shared" si="58"/>
        <v>1</v>
      </c>
      <c r="GK14" s="25" t="str">
        <f>IF(AP6=Rækker!B8,Rækker!B17,IF(AP6=Rækker!E8,Rækker!E17,IF(AP6=Rækker!H8,Rækker!H17,IF(AP6=Rækker!K8,Rækker!K17,IF(AP6=Rækker!N8,Rækker!N17,IF(AP6=Rækker!Q8,Rækker!Q17,IF(AP6=Rækker!T8,Rækker!T17,GL14)))))))</f>
        <v>1*</v>
      </c>
      <c r="GL14" s="25" t="str">
        <f>IF(AP6=Rækker!W8,Rækker!W17,IF(AP6=Rækker!Z8,Rækker!Z17,IF(AP6=Rækker!AC8,Rækker!AC17,IF(AP6=Rækker!AF8,Rækker!AF17,IF(AP6=Rækker!AI8,Rækker!AI17,IF(AP6=Rækker!AL8,Rækker!AL17,IF(AP6=Rækker!AO8,Rækker!AO17,GM14)))))))</f>
        <v>1*</v>
      </c>
      <c r="GM14" s="25">
        <f>IF(AP6=Rækker!AR8,Rækker!AR17,IF(AP6=Rækker!AU8,Rækker!AU17,IF(AP6=Rækker!AX8,Rækker!AX17,IF(AP6=Rækker!BA8,Rækker!BA17,IF(AP6=Rækker!BD8,Rækker!BD17,IF(AP6=Rækker!BG8,Rækker!BG17,0))))))</f>
        <v>0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1</v>
      </c>
      <c r="GP14" s="25">
        <f>IF(AP6=Rækker!AR8,Rækker!AS17,IF(AP6=Rækker!AU8,Rækker!AV17,IF(AP6=Rækker!AX8,Rækker!AY17,IF(AP6=Rækker!BA8,Rækker!BB17,IF(AP6=Rækker!BD8,Rækker!BE17,IF(AP6=Rækker!BG8,Rækker!BH17,0))))))</f>
        <v>0</v>
      </c>
      <c r="GQ14" s="25" t="str">
        <f t="shared" si="59"/>
        <v>1*</v>
      </c>
      <c r="GR14" s="25">
        <f t="shared" si="60"/>
        <v>1</v>
      </c>
      <c r="GS14" s="25" t="str">
        <f>IF(AR6=Rækker!B8,Rækker!B17,IF(AR6=Rækker!E8,Rækker!E17,IF(AR6=Rækker!H8,Rækker!H17,IF(AR6=Rækker!K8,Rækker!K17,IF(AR6=Rækker!N8,Rækker!N17,IF(AR6=Rækker!Q8,Rækker!Q17,IF(AR6=Rækker!T8,Rækker!T17,GT14)))))))</f>
        <v>1*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5" s="121" t="s">
        <v>109</v>
      </c>
      <c r="E15" s="87">
        <v>2</v>
      </c>
      <c r="F15" s="44">
        <f t="shared" si="0"/>
        <v>1</v>
      </c>
      <c r="G15" s="45">
        <f t="shared" si="0"/>
        <v>12</v>
      </c>
      <c r="H15" s="44">
        <f t="shared" si="1"/>
        <v>2</v>
      </c>
      <c r="I15" s="46">
        <f t="shared" si="1"/>
        <v>12</v>
      </c>
      <c r="J15" s="44">
        <f t="shared" si="2"/>
        <v>1</v>
      </c>
      <c r="K15" s="45">
        <f t="shared" si="2"/>
        <v>12</v>
      </c>
      <c r="L15" s="44">
        <f t="shared" si="3"/>
        <v>1</v>
      </c>
      <c r="M15" s="45">
        <f t="shared" si="3"/>
        <v>12</v>
      </c>
      <c r="N15" s="44">
        <f t="shared" si="4"/>
        <v>2</v>
      </c>
      <c r="O15" s="45">
        <f t="shared" si="4"/>
        <v>12</v>
      </c>
      <c r="P15" s="44">
        <f t="shared" si="5"/>
        <v>2</v>
      </c>
      <c r="Q15" s="45">
        <f t="shared" si="5"/>
        <v>12</v>
      </c>
      <c r="R15" s="44">
        <f t="shared" si="6"/>
        <v>1</v>
      </c>
      <c r="S15" s="45">
        <f t="shared" si="6"/>
        <v>12</v>
      </c>
      <c r="T15" s="44">
        <f t="shared" si="7"/>
        <v>2</v>
      </c>
      <c r="U15" s="45">
        <f t="shared" si="7"/>
        <v>12</v>
      </c>
      <c r="V15" s="44">
        <f t="shared" si="8"/>
        <v>1</v>
      </c>
      <c r="W15" s="45" t="str">
        <f t="shared" si="8"/>
        <v>1X</v>
      </c>
      <c r="X15" s="44">
        <f t="shared" si="9"/>
        <v>2</v>
      </c>
      <c r="Y15" s="45">
        <f t="shared" si="9"/>
        <v>12</v>
      </c>
      <c r="Z15" s="44">
        <f t="shared" si="10"/>
        <v>2</v>
      </c>
      <c r="AA15" s="45">
        <f t="shared" si="10"/>
        <v>12</v>
      </c>
      <c r="AB15" s="44">
        <f t="shared" si="11"/>
        <v>2</v>
      </c>
      <c r="AC15" s="45" t="str">
        <f t="shared" si="11"/>
        <v>X2</v>
      </c>
      <c r="AD15" s="44">
        <f t="shared" si="12"/>
        <v>2</v>
      </c>
      <c r="AE15" s="45">
        <f t="shared" si="12"/>
        <v>12</v>
      </c>
      <c r="AF15" s="44">
        <f t="shared" si="13"/>
        <v>1</v>
      </c>
      <c r="AG15" s="45">
        <f t="shared" si="13"/>
        <v>12</v>
      </c>
      <c r="AH15" s="44">
        <f t="shared" si="14"/>
        <v>2</v>
      </c>
      <c r="AI15" s="45">
        <f t="shared" si="14"/>
        <v>12</v>
      </c>
      <c r="AJ15" s="44">
        <f t="shared" si="15"/>
        <v>2</v>
      </c>
      <c r="AK15" s="45">
        <f t="shared" si="15"/>
        <v>12</v>
      </c>
      <c r="AL15" s="44">
        <f t="shared" si="16"/>
        <v>2</v>
      </c>
      <c r="AM15" s="45" t="str">
        <f t="shared" si="16"/>
        <v>1X2</v>
      </c>
      <c r="AN15" s="44">
        <f t="shared" si="17"/>
        <v>2</v>
      </c>
      <c r="AO15" s="45">
        <f t="shared" si="17"/>
        <v>12</v>
      </c>
      <c r="AP15" s="44">
        <f t="shared" si="18"/>
        <v>1</v>
      </c>
      <c r="AQ15" s="45">
        <f t="shared" si="18"/>
        <v>12</v>
      </c>
      <c r="AR15" s="44">
        <f t="shared" si="19"/>
        <v>2</v>
      </c>
      <c r="AS15" s="46">
        <f t="shared" si="19"/>
        <v>12</v>
      </c>
      <c r="AT15" s="21">
        <f t="shared" si="20"/>
        <v>1</v>
      </c>
      <c r="AU15" s="25">
        <f t="shared" si="21"/>
        <v>1</v>
      </c>
      <c r="AV15" s="25">
        <f t="shared" si="22"/>
        <v>12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1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1</v>
      </c>
      <c r="AY15" s="25">
        <f>IF(F6=Rækker!AR8,Rækker!AR18,IF(F6=Rækker!AU8,Rækker!AU18,IF(F6=Rækker!AX8,Rækker!AX18,IF(F6=Rækker!BA8,Rækker!BA18,IF(F6=Rækker!BD8,Rækker!BD18,IF(F6=Rækker!BG8,Rækker!BG18,0))))))</f>
        <v>1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12</v>
      </c>
      <c r="BB15" s="25">
        <f>IF(F6=Rækker!AR8,Rækker!AS18,IF(F6=Rækker!AU8,Rækker!AV18,IF(F6=Rækker!AX8,Rækker!AY18,IF(F6=Rækker!BA8,Rækker!BB18,IF(F6=Rækker!BD8,Rækker!BE18,IF(F6=Rækker!BG8,Rækker!BH18,0))))))</f>
        <v>12</v>
      </c>
      <c r="BC15" s="25">
        <f t="shared" si="23"/>
        <v>2</v>
      </c>
      <c r="BD15" s="25">
        <f t="shared" si="24"/>
        <v>12</v>
      </c>
      <c r="BE15" s="25">
        <f>IF(H6=Rækker!B8,Rækker!B18,IF(H6=Rækker!E8,Rækker!E18,IF(H6=Rækker!H8,Rækker!H18,IF(H6=Rækker!K8,Rækker!K18,IF(H6=Rækker!N8,Rækker!N18,IF(H6=Rækker!Q8,Rækker!Q18,IF(H6=Rækker!T8,Rækker!T18,BF15)))))))</f>
        <v>2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0</v>
      </c>
      <c r="BG15" s="25">
        <f>IF(H6=Rækker!AR8,Rækker!AR18,IF(H6=Rækker!AU8,Rækker!AU18,IF(H6=Rækker!AX8,Rækker!AX18,IF(H6=Rækker!BA8,Rækker!BA18,IF(H6=Rækker!BD8,Rækker!BD18,IF(H6=Rækker!BG8,Rækker!BG18,0))))))</f>
        <v>0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12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0</v>
      </c>
      <c r="BJ15" s="25">
        <f>IF(H6=Rækker!AR8,Rækker!AS18,IF(H6=Rækker!AU8,Rækker!AV18,IF(H6=Rækker!AX8,Rækker!AY18,IF(H6=Rækker!BA8,Rækker!BB18,IF(H6=Rækker!BD8,Rækker!BE18,IF(H6=Rækker!BG8,Rækker!BH18,0))))))</f>
        <v>0</v>
      </c>
      <c r="BK15" s="25">
        <f t="shared" si="25"/>
        <v>1</v>
      </c>
      <c r="BL15" s="25">
        <f t="shared" si="26"/>
        <v>12</v>
      </c>
      <c r="BM15" s="25">
        <f>IF(J6=Rækker!B8,Rækker!B18,IF(J6=Rækker!E8,Rækker!E18,IF(J6=Rækker!H8,Rækker!H18,IF(J6=Rækker!K8,Rækker!K18,IF(J6=Rækker!N8,Rækker!N18,IF(J6=Rækker!Q8,Rækker!Q18,IF(J6=Rækker!T8,Rækker!T18,BN15)))))))</f>
        <v>1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1</v>
      </c>
      <c r="BO15" s="25">
        <f>IF(J6=Rækker!AR8,Rækker!AR18,IF(J6=Rækker!AU8,Rækker!AU18,IF(J6=Rækker!AX8,Rækker!AX18,IF(J6=Rækker!BA8,Rækker!BA18,IF(J6=Rækker!BD8,Rækker!BD18,IF(J6=Rækker!BG8,Rækker!BG18,0))))))</f>
        <v>1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12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12</v>
      </c>
      <c r="BR15" s="25">
        <f>IF(J6=Rækker!AR8,Rækker!AS18,IF(J6=Rækker!AU8,Rækker!AV18,IF(J6=Rækker!AX8,Rækker!AY18,IF(J6=Rækker!BA8,Rækker!BB18,IF(J6=Rækker!BD8,Rækker!BE18,IF(J6=Rækker!BG8,Rækker!BH18,0))))))</f>
        <v>12</v>
      </c>
      <c r="BS15" s="25">
        <f t="shared" si="27"/>
        <v>1</v>
      </c>
      <c r="BT15" s="25">
        <f t="shared" si="28"/>
        <v>12</v>
      </c>
      <c r="BU15" s="25">
        <f>IF(L6=Rækker!B8,Rækker!B18,IF(L6=Rækker!E8,Rækker!E18,IF(L6=Rækker!H8,Rækker!H18,IF(L6=Rækker!K8,Rækker!K18,IF(L6=Rækker!N8,Rækker!N18,IF(L6=Rækker!Q8,Rækker!Q18,IF(L6=Rækker!T8,Rækker!T18,BV15)))))))</f>
        <v>1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1</v>
      </c>
      <c r="BW15" s="25">
        <f>IF(L6=Rækker!AR8,Rækker!AR18,IF(L6=Rækker!AU8,Rækker!AU18,IF(L6=Rækker!AX8,Rækker!AX18,IF(L6=Rækker!BA8,Rækker!BA18,IF(L6=Rækker!BD8,Rækker!BD18,IF(L6=Rækker!BG8,Rækker!BG18,0))))))</f>
        <v>1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12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12</v>
      </c>
      <c r="BZ15" s="25">
        <f>IF(L6=Rækker!AR8,Rækker!AS18,IF(L6=Rækker!AU8,Rækker!AV18,IF(L6=Rækker!AX8,Rækker!AY18,IF(L6=Rækker!BA8,Rækker!BB18,IF(L6=Rækker!BD8,Rækker!BE18,IF(L6=Rækker!BG8,Rækker!BH18,0))))))</f>
        <v>12</v>
      </c>
      <c r="CA15" s="25">
        <f t="shared" si="29"/>
        <v>2</v>
      </c>
      <c r="CB15" s="25">
        <f t="shared" si="30"/>
        <v>12</v>
      </c>
      <c r="CC15" s="25">
        <f>IF(N6=Rækker!B8,Rækker!B18,IF(N6=Rækker!E8,Rækker!E18,IF(N6=Rækker!H8,Rækker!H18,IF(N6=Rækker!K8,Rækker!K18,IF(N6=Rækker!N8,Rækker!N18,IF(N6=Rækker!Q8,Rækker!Q18,IF(N6=Rækker!T8,Rækker!T18,CD15)))))))</f>
        <v>2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0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12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0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>
        <f t="shared" si="31"/>
        <v>2</v>
      </c>
      <c r="CJ15" s="25">
        <f t="shared" si="32"/>
        <v>12</v>
      </c>
      <c r="CK15" s="25">
        <f>IF(P6=Rækker!B8,Rækker!B18,IF(P6=Rækker!E8,Rækker!E18,IF(P6=Rækker!H8,Rækker!H18,IF(P6=Rækker!K8,Rækker!K18,IF(P6=Rækker!N8,Rækker!N18,IF(P6=Rækker!Q8,Rækker!Q18,IF(P6=Rækker!T8,Rækker!T18,CL15)))))))</f>
        <v>2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0</v>
      </c>
      <c r="CM15" s="25">
        <f>IF(P6=Rækker!AR8,Rækker!AR18,IF(P6=Rækker!AU8,Rækker!AU18,IF(P6=Rækker!AX8,Rækker!AX18,IF(P6=Rækker!BA8,Rækker!BA18,IF(P6=Rækker!BD8,Rækker!BD18,IF(P6=Rækker!BG8,Rækker!BG18,0))))))</f>
        <v>0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12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0</v>
      </c>
      <c r="CP15" s="25">
        <f>IF(P6=Rækker!AR8,Rækker!AS18,IF(P6=Rækker!AU8,Rækker!AV18,IF(P6=Rækker!AX8,Rækker!AY18,IF(P6=Rækker!BA8,Rækker!BB18,IF(P6=Rækker!BD8,Rækker!BE18,IF(P6=Rækker!BG8,Rækker!BH18,0))))))</f>
        <v>0</v>
      </c>
      <c r="CQ15" s="25">
        <f t="shared" si="33"/>
        <v>1</v>
      </c>
      <c r="CR15" s="25">
        <f t="shared" si="34"/>
        <v>12</v>
      </c>
      <c r="CS15" s="25">
        <f>IF(R6=Rækker!B8,Rækker!B18,IF(R6=Rækker!E8,Rækker!E18,IF(R6=Rækker!H8,Rækker!H18,IF(R6=Rækker!K8,Rækker!K18,IF(R6=Rækker!N8,Rækker!N18,IF(R6=Rækker!Q8,Rækker!Q18,IF(R6=Rækker!T8,Rækker!T18,CT15)))))))</f>
        <v>1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1</v>
      </c>
      <c r="CU15" s="25">
        <f>IF(R6=Rækker!AR8,Rækker!AR18,IF(R6=Rækker!AU8,Rækker!AU18,IF(R6=Rækker!AX8,Rækker!AX18,IF(R6=Rækker!BA8,Rækker!BA18,IF(R6=Rækker!BD8,Rækker!BD18,IF(R6=Rækker!BG8,Rækker!BG18,0))))))</f>
        <v>1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12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12</v>
      </c>
      <c r="CX15" s="25">
        <f>IF(R6=Rækker!AR8,Rækker!AS18,IF(R6=Rækker!AU8,Rækker!AV18,IF(R6=Rækker!AX8,Rækker!AY18,IF(R6=Rækker!BA8,Rækker!BB18,IF(R6=Rækker!BD8,Rækker!BE18,IF(R6=Rækker!BG8,Rækker!BH18,0))))))</f>
        <v>12</v>
      </c>
      <c r="CY15" s="25">
        <f t="shared" si="35"/>
        <v>2</v>
      </c>
      <c r="CZ15" s="25">
        <f t="shared" si="36"/>
        <v>12</v>
      </c>
      <c r="DA15" s="25">
        <f>IF(T6=Rækker!B8,Rækker!B18,IF(T6=Rækker!E8,Rækker!E18,IF(T6=Rækker!H8,Rækker!H18,IF(T6=Rækker!K8,Rækker!K18,IF(T6=Rækker!N8,Rækker!N18,IF(T6=Rækker!Q8,Rækker!Q18,IF(T6=Rækker!T8,Rækker!T18,DB15)))))))</f>
        <v>2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2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12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12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>
        <f t="shared" si="37"/>
        <v>1</v>
      </c>
      <c r="DH15" s="25" t="str">
        <f t="shared" si="38"/>
        <v>1X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1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1</v>
      </c>
      <c r="DK15" s="25">
        <f>IF(V6=Rækker!AR8,Rækker!AR18,IF(V6=Rækker!AU8,Rækker!AU18,IF(V6=Rækker!AX8,Rækker!AX18,IF(V6=Rækker!BA8,Rækker!BA18,IF(V6=Rækker!BD8,Rækker!BD18,IF(V6=Rækker!BG8,Rækker!BG18,0))))))</f>
        <v>0</v>
      </c>
      <c r="DL15" s="25" t="str">
        <f>IF(V6=Rækker!B8,Rækker!C18,IF(V6=Rækker!E8,Rækker!F18,IF(V6=Rækker!H8,Rækker!I18,IF(V6=Rækker!K8,Rækker!L18,IF(V6=Rækker!N8,Rækker!O18,IF(V6=Rækker!Q8,Rækker!R18,IF(V6=Rækker!T8,Rækker!U18,DM15)))))))</f>
        <v>1x</v>
      </c>
      <c r="DM15" s="25" t="str">
        <f>IF(V6=Rækker!W8,Rækker!X18,IF(V6=Rækker!Z8,Rækker!AA18,IF(V6=Rækker!AC8,Rækker!AD18,IF(V6=Rækker!AF8,Rækker!AG18,IF(V6=Rækker!AI8,Rækker!AJ18,IF(V6=Rækker!AL8,Rækker!AM18,IF(V6=Rækker!AO8,Rækker!AP18,DN15)))))))</f>
        <v>1x</v>
      </c>
      <c r="DN15" s="25">
        <f>IF(V6=Rækker!AR8,Rækker!AS18,IF(V6=Rækker!AU8,Rækker!AV18,IF(V6=Rækker!AX8,Rækker!AY18,IF(V6=Rækker!BA8,Rækker!BB18,IF(V6=Rækker!BD8,Rækker!BE18,IF(V6=Rækker!BG8,Rækker!BH18,0))))))</f>
        <v>0</v>
      </c>
      <c r="DO15" s="25">
        <f t="shared" si="39"/>
        <v>2</v>
      </c>
      <c r="DP15" s="25">
        <f t="shared" si="40"/>
        <v>12</v>
      </c>
      <c r="DQ15" s="25">
        <f>IF(X6=Rækker!B8,Rækker!B18,IF(X6=Rækker!E8,Rækker!E18,IF(X6=Rækker!H8,Rækker!H18,IF(X6=Rækker!K8,Rækker!K18,IF(X6=Rækker!N8,Rækker!N18,IF(X6=Rækker!Q8,Rækker!Q18,IF(X6=Rækker!T8,Rækker!T18,DR15)))))))</f>
        <v>2</v>
      </c>
      <c r="DR15" s="25">
        <f>IF(X6=Rækker!W8,Rækker!W18,IF(X6=Rækker!Z8,Rækker!Z18,IF(X6=Rækker!AC8,Rækker!AC18,IF(X6=Rækker!AF8,Rækker!AF18,IF(X6=Rækker!AI8,Rækker!AI18,IF(X6=Rækker!AL8,Rækker!AL18,IF(X6=Rækker!AO8,Rækker!AO18,DS15)))))))</f>
        <v>0</v>
      </c>
      <c r="DS15" s="25">
        <f>IF(X6=Rækker!AR8,Rækker!AR18,IF(X6=Rækker!AU8,Rækker!AU18,IF(X6=Rækker!AX8,Rækker!AX18,IF(X6=Rækker!BA8,Rækker!BA18,IF(X6=Rækker!BD8,Rækker!BD18,IF(X6=Rækker!BG8,Rækker!BG18,0))))))</f>
        <v>0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12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0</v>
      </c>
      <c r="DV15" s="25">
        <f>IF(X6=Rækker!AR8,Rækker!AS18,IF(X6=Rækker!AU8,Rækker!AV18,IF(X6=Rækker!AX8,Rækker!AY18,IF(X6=Rækker!BA8,Rækker!BB18,IF(X6=Rækker!BD8,Rækker!BE18,IF(X6=Rækker!BG8,Rækker!BH18,0))))))</f>
        <v>0</v>
      </c>
      <c r="DW15" s="25">
        <f t="shared" si="41"/>
        <v>2</v>
      </c>
      <c r="DX15" s="25">
        <f t="shared" si="42"/>
        <v>12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2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2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12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12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>
        <f t="shared" si="43"/>
        <v>2</v>
      </c>
      <c r="EF15" s="25" t="str">
        <f t="shared" si="44"/>
        <v>X2</v>
      </c>
      <c r="EG15" s="25">
        <f>IF(AB6=Rækker!B8,Rækker!B18,IF(AB6=Rækker!E8,Rækker!E18,IF(AB6=Rækker!H8,Rækker!H18,IF(AB6=Rækker!K8,Rækker!K18,IF(AB6=Rækker!N8,Rækker!N18,IF(AB6=Rækker!Q8,Rækker!Q18,IF(AB6=Rækker!T8,Rækker!T18,EH15)))))))</f>
        <v>2</v>
      </c>
      <c r="EH15" s="25">
        <f>IF(AB6=Rækker!W8,Rækker!W18,IF(AB6=Rækker!Z8,Rækker!Z18,IF(AB6=Rækker!AC8,Rækker!AC18,IF(AB6=Rækker!AF8,Rækker!AF18,IF(AB6=Rækker!AI8,Rækker!AI18,IF(AB6=Rækker!AL8,Rækker!AL18,IF(AB6=Rækker!AO8,Rækker!AO18,EI15)))))))</f>
        <v>0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 t="str">
        <f>IF(AB6=Rækker!B8,Rækker!C18,IF(AB6=Rækker!E8,Rækker!F18,IF(AB6=Rækker!H8,Rækker!I18,IF(AB6=Rækker!K8,Rækker!L18,IF(AB6=Rækker!N8,Rækker!O18,IF(AB6=Rækker!Q8,Rækker!R18,IF(AB6=Rækker!T8,Rækker!U18,EK15)))))))</f>
        <v>x2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0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>
        <f t="shared" si="45"/>
        <v>2</v>
      </c>
      <c r="EN15" s="25">
        <f t="shared" si="46"/>
        <v>12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2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2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12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12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>
        <f t="shared" si="47"/>
        <v>1</v>
      </c>
      <c r="EV15" s="25">
        <f t="shared" si="48"/>
        <v>12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1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1</v>
      </c>
      <c r="EY15" s="25">
        <f>IF(AF6=Rækker!AR8,Rækker!AR18,IF(AF6=Rækker!AU8,Rækker!AU18,IF(AF6=Rækker!AX8,Rækker!AX18,IF(AF6=Rækker!BA8,Rækker!BA18,IF(AF6=Rækker!BD8,Rækker!BD18,IF(AF6=Rækker!BG8,Rækker!BG18,0))))))</f>
        <v>1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12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12</v>
      </c>
      <c r="FB15" s="25">
        <f>IF(AF6=Rækker!AR8,Rækker!AS18,IF(AF6=Rækker!AU8,Rækker!AV18,IF(AF6=Rækker!AX8,Rækker!AY18,IF(AF6=Rækker!BA8,Rækker!BB18,IF(AF6=Rækker!BD8,Rækker!BE18,IF(AF6=Rækker!BG8,Rækker!BH18,0))))))</f>
        <v>12</v>
      </c>
      <c r="FC15" s="25">
        <f t="shared" si="49"/>
        <v>2</v>
      </c>
      <c r="FD15" s="25">
        <f t="shared" si="50"/>
        <v>12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2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2</v>
      </c>
      <c r="FG15" s="25">
        <f>IF(AH6=Rækker!AR8,Rækker!AR18,IF(AH6=Rækker!AU8,Rækker!AU18,IF(AH6=Rækker!AX8,Rækker!AX18,IF(AH6=Rækker!BA8,Rækker!BA18,IF(AH6=Rækker!BD8,Rækker!BD18,IF(AH6=Rækker!BG8,Rækker!BG18,0))))))</f>
        <v>2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12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12</v>
      </c>
      <c r="FJ15" s="25">
        <f>IF(AH6=Rækker!AR8,Rækker!AS18,IF(AH6=Rækker!AU8,Rækker!AV18,IF(AH6=Rækker!AX8,Rækker!AY18,IF(AH6=Rækker!BA8,Rækker!BB18,IF(AH6=Rækker!BD8,Rækker!BE18,IF(AH6=Rækker!BG8,Rækker!BH18,0))))))</f>
        <v>12</v>
      </c>
      <c r="FK15" s="25">
        <f t="shared" si="51"/>
        <v>2</v>
      </c>
      <c r="FL15" s="25">
        <f t="shared" si="52"/>
        <v>12</v>
      </c>
      <c r="FM15" s="25">
        <f>IF(AJ6=Rækker!B8,Rækker!B18,IF(AJ6=Rækker!E8,Rækker!E18,IF(AJ6=Rækker!H8,Rækker!H18,IF(AJ6=Rækker!K8,Rækker!K18,IF(AJ6=Rækker!N8,Rækker!N18,IF(AJ6=Rækker!Q8,Rækker!Q18,IF(AJ6=Rækker!T8,Rækker!T18,FN15)))))))</f>
        <v>2</v>
      </c>
      <c r="FN15" s="25">
        <f>IF(AJ6=Rækker!W8,Rækker!W18,IF(AJ6=Rækker!Z8,Rækker!Z18,IF(AJ6=Rækker!AC8,Rækker!AC18,IF(AJ6=Rækker!AF8,Rækker!AF18,IF(AJ6=Rækker!AI8,Rækker!AI18,IF(AJ6=Rækker!AL8,Rækker!AL18,IF(AJ6=Rækker!AO8,Rækker!AO18,FO15)))))))</f>
        <v>2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12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12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>
        <f t="shared" si="53"/>
        <v>2</v>
      </c>
      <c r="FT15" s="25" t="str">
        <f t="shared" si="54"/>
        <v>1X2</v>
      </c>
      <c r="FU15" s="25">
        <f>IF(AL6=Rækker!B8,Rækker!B18,IF(AL6=Rækker!E8,Rækker!E18,IF(AL6=Rækker!H8,Rækker!H18,IF(AL6=Rækker!K8,Rækker!K18,IF(AL6=Rækker!N8,Rækker!N18,IF(AL6=Rækker!Q8,Rækker!Q18,IF(AL6=Rækker!T8,Rækker!T18,FV15)))))))</f>
        <v>2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2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 t="str">
        <f>IF(AL6=Rækker!B8,Rækker!C18,IF(AL6=Rækker!E8,Rækker!F18,IF(AL6=Rækker!H8,Rækker!I18,IF(AL6=Rækker!K8,Rækker!L18,IF(AL6=Rækker!N8,Rækker!O18,IF(AL6=Rækker!Q8,Rækker!R18,IF(AL6=Rækker!T8,Rækker!U18,FY15)))))))</f>
        <v>1x2</v>
      </c>
      <c r="FY15" s="25" t="str">
        <f>IF(AL6=Rækker!W8,Rækker!X18,IF(AL6=Rækker!Z8,Rækker!AA18,IF(AL6=Rækker!AC8,Rækker!AD18,IF(AL6=Rækker!AF8,Rækker!AG18,IF(AL6=Rækker!AI8,Rækker!AJ18,IF(AL6=Rækker!AL8,Rækker!AM18,IF(AL6=Rækker!AO8,Rækker!AP18,FZ15)))))))</f>
        <v>1x2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2</v>
      </c>
      <c r="GB15" s="25">
        <f t="shared" si="56"/>
        <v>12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2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0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12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0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>
        <f t="shared" si="57"/>
        <v>1</v>
      </c>
      <c r="GJ15" s="25">
        <f t="shared" si="58"/>
        <v>12</v>
      </c>
      <c r="GK15" s="25">
        <f>IF(AP6=Rækker!B8,Rækker!B18,IF(AP6=Rækker!E8,Rækker!E18,IF(AP6=Rækker!H8,Rækker!H18,IF(AP6=Rækker!K8,Rækker!K18,IF(AP6=Rækker!N8,Rækker!N18,IF(AP6=Rækker!Q8,Rækker!Q18,IF(AP6=Rækker!T8,Rækker!T18,GL15)))))))</f>
        <v>1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1</v>
      </c>
      <c r="GM15" s="25">
        <f>IF(AP6=Rækker!AR8,Rækker!AR18,IF(AP6=Rækker!AU8,Rækker!AU18,IF(AP6=Rækker!AX8,Rækker!AX18,IF(AP6=Rækker!BA8,Rækker!BA18,IF(AP6=Rækker!BD8,Rækker!BD18,IF(AP6=Rækker!BG8,Rækker!BG18,0))))))</f>
        <v>0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12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12</v>
      </c>
      <c r="GP15" s="25">
        <f>IF(AP6=Rækker!AR8,Rækker!AS18,IF(AP6=Rækker!AU8,Rækker!AV18,IF(AP6=Rækker!AX8,Rækker!AY18,IF(AP6=Rækker!BA8,Rækker!BB18,IF(AP6=Rækker!BD8,Rækker!BE18,IF(AP6=Rækker!BG8,Rækker!BH18,0))))))</f>
        <v>0</v>
      </c>
      <c r="GQ15" s="25">
        <f t="shared" si="59"/>
        <v>2</v>
      </c>
      <c r="GR15" s="25">
        <f t="shared" si="60"/>
        <v>12</v>
      </c>
      <c r="GS15" s="25">
        <f>IF(AR6=Rækker!B8,Rækker!B18,IF(AR6=Rækker!E8,Rækker!E18,IF(AR6=Rækker!H8,Rækker!H18,IF(AR6=Rækker!K8,Rækker!K18,IF(AR6=Rækker!N8,Rækker!N18,IF(AR6=Rækker!Q8,Rækker!Q18,IF(AR6=Rækker!T8,Rækker!T18,GT15)))))))</f>
        <v>2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6" s="121" t="s">
        <v>109</v>
      </c>
      <c r="E16" s="89">
        <v>2</v>
      </c>
      <c r="F16" s="36" t="str">
        <f t="shared" si="0"/>
        <v>1*</v>
      </c>
      <c r="G16" s="38">
        <f t="shared" si="0"/>
        <v>1</v>
      </c>
      <c r="H16" s="36" t="str">
        <f t="shared" si="1"/>
        <v>1*</v>
      </c>
      <c r="I16" s="37">
        <f t="shared" si="1"/>
        <v>1</v>
      </c>
      <c r="J16" s="36" t="str">
        <f t="shared" si="2"/>
        <v>1*</v>
      </c>
      <c r="K16" s="38">
        <f t="shared" si="2"/>
        <v>1</v>
      </c>
      <c r="L16" s="36">
        <f t="shared" si="3"/>
        <v>1</v>
      </c>
      <c r="M16" s="38">
        <f t="shared" si="3"/>
        <v>1</v>
      </c>
      <c r="N16" s="36" t="str">
        <f t="shared" si="4"/>
        <v>1*</v>
      </c>
      <c r="O16" s="38">
        <f t="shared" si="4"/>
        <v>1</v>
      </c>
      <c r="P16" s="36" t="str">
        <f t="shared" si="5"/>
        <v>1*</v>
      </c>
      <c r="Q16" s="38">
        <f t="shared" si="5"/>
        <v>1</v>
      </c>
      <c r="R16" s="36" t="str">
        <f t="shared" si="6"/>
        <v>1*</v>
      </c>
      <c r="S16" s="38">
        <f t="shared" si="6"/>
        <v>1</v>
      </c>
      <c r="T16" s="36" t="str">
        <f t="shared" si="7"/>
        <v>1*</v>
      </c>
      <c r="U16" s="38">
        <f t="shared" si="7"/>
        <v>1</v>
      </c>
      <c r="V16" s="36">
        <f t="shared" si="8"/>
        <v>1</v>
      </c>
      <c r="W16" s="38">
        <f t="shared" si="8"/>
        <v>1</v>
      </c>
      <c r="X16" s="36" t="str">
        <f t="shared" si="9"/>
        <v>1*</v>
      </c>
      <c r="Y16" s="38">
        <f t="shared" si="9"/>
        <v>1</v>
      </c>
      <c r="Z16" s="36" t="str">
        <f t="shared" si="10"/>
        <v>1*</v>
      </c>
      <c r="AA16" s="38">
        <f t="shared" si="10"/>
        <v>1</v>
      </c>
      <c r="AB16" s="36" t="str">
        <f t="shared" si="11"/>
        <v>1*</v>
      </c>
      <c r="AC16" s="38">
        <f t="shared" si="11"/>
        <v>1</v>
      </c>
      <c r="AD16" s="36">
        <f t="shared" si="12"/>
        <v>1</v>
      </c>
      <c r="AE16" s="38">
        <f t="shared" si="12"/>
        <v>1</v>
      </c>
      <c r="AF16" s="36" t="str">
        <f t="shared" si="13"/>
        <v>1*</v>
      </c>
      <c r="AG16" s="38">
        <f t="shared" si="13"/>
        <v>1</v>
      </c>
      <c r="AH16" s="36" t="str">
        <f t="shared" si="14"/>
        <v>1*</v>
      </c>
      <c r="AI16" s="38">
        <f t="shared" si="14"/>
        <v>1</v>
      </c>
      <c r="AJ16" s="36" t="str">
        <f t="shared" si="15"/>
        <v>1*</v>
      </c>
      <c r="AK16" s="38">
        <f t="shared" si="15"/>
        <v>1</v>
      </c>
      <c r="AL16" s="36" t="str">
        <f t="shared" si="16"/>
        <v>1*</v>
      </c>
      <c r="AM16" s="38">
        <f t="shared" si="16"/>
        <v>1</v>
      </c>
      <c r="AN16" s="36" t="str">
        <f t="shared" si="17"/>
        <v>1*</v>
      </c>
      <c r="AO16" s="38">
        <f t="shared" si="17"/>
        <v>1</v>
      </c>
      <c r="AP16" s="36">
        <f t="shared" si="18"/>
        <v>1</v>
      </c>
      <c r="AQ16" s="38">
        <f t="shared" si="18"/>
        <v>1</v>
      </c>
      <c r="AR16" s="36">
        <f t="shared" si="19"/>
        <v>1</v>
      </c>
      <c r="AS16" s="37">
        <f t="shared" si="19"/>
        <v>12</v>
      </c>
      <c r="AT16" s="21">
        <f t="shared" si="20"/>
        <v>1</v>
      </c>
      <c r="AU16" s="25" t="str">
        <f t="shared" si="21"/>
        <v>1*</v>
      </c>
      <c r="AV16" s="25">
        <f t="shared" si="22"/>
        <v>1</v>
      </c>
      <c r="AW16" s="25" t="str">
        <f>IF(F6=Rækker!B8,Rækker!B19,IF(F6=Rækker!E8,Rækker!E19,IF(F6=Rækker!H8,Rækker!H19,IF(F6=Rækker!K8,Rækker!K19,IF(F6=Rækker!N8,Rækker!N19,IF(F6=Rækker!Q8,Rækker!Q19,IF(F6=Rækker!T8,Rækker!T19,AX16)))))))</f>
        <v>1*</v>
      </c>
      <c r="AX16" s="25" t="str">
        <f>IF(F6=Rækker!W8,Rækker!W19,IF(F6=Rækker!Z8,Rækker!Z19,IF(F6=Rækker!AC8,Rækker!AC19,IF(F6=Rækker!AF8,Rækker!AF19,IF(F6=Rækker!AI8,Rækker!AI19,IF(F6=Rækker!AL8,Rækker!AL19,IF(F6=Rækker!AO8,Rækker!AO19,AY16)))))))</f>
        <v>1*</v>
      </c>
      <c r="AY16" s="25" t="str">
        <f>IF(F6=Rækker!AR8,Rækker!AR19,IF(F6=Rækker!AU8,Rækker!AU19,IF(F6=Rækker!AX8,Rækker!AX19,IF(F6=Rækker!BA8,Rækker!BA19,IF(F6=Rækker!BD8,Rækker!BD19,IF(F6=Rækker!BG8,Rækker!BG19,0))))))</f>
        <v>1*</v>
      </c>
      <c r="AZ16" s="25">
        <f>IF(F6=Rækker!B8,Rækker!C19,IF(F6=Rækker!E8,Rækker!F19,IF(F6=Rækker!H8,Rækker!I19,IF(F6=Rækker!K8,Rækker!L19,IF(F6=Rækker!N8,Rækker!O19,IF(F6=Rækker!Q8,Rækker!R19,IF(F6=Rækker!T8,Rækker!U19,BA16)))))))</f>
        <v>1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1</v>
      </c>
      <c r="BB16" s="25">
        <f>IF(F6=Rækker!AR8,Rækker!AS19,IF(F6=Rækker!AU8,Rækker!AV19,IF(F6=Rækker!AX8,Rækker!AY19,IF(F6=Rækker!BA8,Rækker!BB19,IF(F6=Rækker!BD8,Rækker!BE19,IF(F6=Rækker!BG8,Rækker!BH19,0))))))</f>
        <v>1</v>
      </c>
      <c r="BC16" s="25" t="str">
        <f t="shared" si="23"/>
        <v>1*</v>
      </c>
      <c r="BD16" s="25">
        <f t="shared" si="24"/>
        <v>1</v>
      </c>
      <c r="BE16" s="25" t="str">
        <f>IF(H6=Rækker!B8,Rækker!B19,IF(H6=Rækker!E8,Rækker!E19,IF(H6=Rækker!H8,Rækker!H19,IF(H6=Rækker!K8,Rækker!K19,IF(H6=Rækker!N8,Rækker!N19,IF(H6=Rækker!Q8,Rækker!Q19,IF(H6=Rækker!T8,Rækker!T19,BF16)))))))</f>
        <v>1*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0</v>
      </c>
      <c r="BG16" s="25">
        <f>IF(H6=Rækker!AR8,Rækker!AR19,IF(H6=Rækker!AU8,Rækker!AU19,IF(H6=Rækker!AX8,Rækker!AX19,IF(H6=Rækker!BA8,Rækker!BA19,IF(H6=Rækker!BD8,Rækker!BD19,IF(H6=Rækker!BG8,Rækker!BG19,0))))))</f>
        <v>0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0</v>
      </c>
      <c r="BJ16" s="25">
        <f>IF(H6=Rækker!AR8,Rækker!AS19,IF(H6=Rækker!AU8,Rækker!AV19,IF(H6=Rækker!AX8,Rækker!AY19,IF(H6=Rækker!BA8,Rækker!BB19,IF(H6=Rækker!BD8,Rækker!BE19,IF(H6=Rækker!BG8,Rækker!BH19,0))))))</f>
        <v>0</v>
      </c>
      <c r="BK16" s="25" t="str">
        <f t="shared" si="25"/>
        <v>1*</v>
      </c>
      <c r="BL16" s="25">
        <f t="shared" si="26"/>
        <v>1</v>
      </c>
      <c r="BM16" s="25" t="str">
        <f>IF(J6=Rækker!B8,Rækker!B19,IF(J6=Rækker!E8,Rækker!E19,IF(J6=Rækker!H8,Rækker!H19,IF(J6=Rækker!K8,Rækker!K19,IF(J6=Rækker!N8,Rækker!N19,IF(J6=Rækker!Q8,Rækker!Q19,IF(J6=Rækker!T8,Rækker!T19,BN16)))))))</f>
        <v>1*</v>
      </c>
      <c r="BN16" s="25" t="str">
        <f>IF(J6=Rækker!W8,Rækker!W19,IF(J6=Rækker!Z8,Rækker!Z19,IF(J6=Rækker!AC8,Rækker!AC19,IF(J6=Rækker!AF8,Rækker!AF19,IF(J6=Rækker!AI8,Rækker!AI19,IF(J6=Rækker!AL8,Rækker!AL19,IF(J6=Rækker!AO8,Rækker!AO19,BO16)))))))</f>
        <v>1*</v>
      </c>
      <c r="BO16" s="25" t="str">
        <f>IF(J6=Rækker!AR8,Rækker!AR19,IF(J6=Rækker!AU8,Rækker!AU19,IF(J6=Rækker!AX8,Rækker!AX19,IF(J6=Rækker!BA8,Rækker!BA19,IF(J6=Rækker!BD8,Rækker!BD19,IF(J6=Rækker!BG8,Rækker!BG19,0))))))</f>
        <v>1*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1</v>
      </c>
      <c r="BR16" s="25">
        <f>IF(J6=Rækker!AR8,Rækker!AS19,IF(J6=Rækker!AU8,Rækker!AV19,IF(J6=Rækker!AX8,Rækker!AY19,IF(J6=Rækker!BA8,Rækker!BB19,IF(J6=Rækker!BD8,Rækker!BE19,IF(J6=Rækker!BG8,Rækker!BH19,0))))))</f>
        <v>1</v>
      </c>
      <c r="BS16" s="25">
        <f t="shared" si="27"/>
        <v>1</v>
      </c>
      <c r="BT16" s="25">
        <f t="shared" si="28"/>
        <v>1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1</v>
      </c>
      <c r="BW16" s="25">
        <f>IF(L6=Rækker!AR8,Rækker!AR19,IF(L6=Rækker!AU8,Rækker!AU19,IF(L6=Rækker!AX8,Rækker!AX19,IF(L6=Rækker!BA8,Rækker!BA19,IF(L6=Rækker!BD8,Rækker!BD19,IF(L6=Rækker!BG8,Rækker!BG19,0))))))</f>
        <v>1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1</v>
      </c>
      <c r="BZ16" s="25">
        <f>IF(L6=Rækker!AR8,Rækker!AS19,IF(L6=Rækker!AU8,Rækker!AV19,IF(L6=Rækker!AX8,Rækker!AY19,IF(L6=Rækker!BA8,Rækker!BB19,IF(L6=Rækker!BD8,Rækker!BE19,IF(L6=Rækker!BG8,Rækker!BH19,0))))))</f>
        <v>1</v>
      </c>
      <c r="CA16" s="25" t="str">
        <f t="shared" si="29"/>
        <v>1*</v>
      </c>
      <c r="CB16" s="25">
        <f t="shared" si="30"/>
        <v>1</v>
      </c>
      <c r="CC16" s="25" t="str">
        <f>IF(N6=Rækker!B8,Rækker!B19,IF(N6=Rækker!E8,Rækker!E19,IF(N6=Rækker!H8,Rækker!H19,IF(N6=Rækker!K8,Rækker!K19,IF(N6=Rækker!N8,Rækker!N19,IF(N6=Rækker!Q8,Rækker!Q19,IF(N6=Rækker!T8,Rækker!T19,CD16)))))))</f>
        <v>1*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0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>
        <f>IF(N6=Rækker!B8,Rækker!C19,IF(N6=Rækker!E8,Rækker!F19,IF(N6=Rækker!H8,Rækker!I19,IF(N6=Rækker!K8,Rækker!L19,IF(N6=Rækker!N8,Rækker!O19,IF(N6=Rækker!Q8,Rækker!R19,IF(N6=Rækker!T8,Rækker!U19,CG16)))))))</f>
        <v>1</v>
      </c>
      <c r="CG16" s="25">
        <f>IF(N6=Rækker!W8,Rækker!X19,IF(N6=Rækker!Z8,Rækker!AA19,IF(N6=Rækker!AC8,Rækker!AD19,IF(N6=Rækker!AF8,Rækker!AG19,IF(N6=Rækker!AI8,Rækker!AJ19,IF(N6=Rækker!AL8,Rækker!AM19,IF(N6=Rækker!AO8,Rækker!AP19,CH16)))))))</f>
        <v>0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 t="str">
        <f t="shared" si="31"/>
        <v>1*</v>
      </c>
      <c r="CJ16" s="25">
        <f t="shared" si="32"/>
        <v>1</v>
      </c>
      <c r="CK16" s="25" t="str">
        <f>IF(P6=Rækker!B8,Rækker!B19,IF(P6=Rækker!E8,Rækker!E19,IF(P6=Rækker!H8,Rækker!H19,IF(P6=Rækker!K8,Rækker!K19,IF(P6=Rækker!N8,Rækker!N19,IF(P6=Rækker!Q8,Rækker!Q19,IF(P6=Rækker!T8,Rækker!T19,CL16)))))))</f>
        <v>1*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0</v>
      </c>
      <c r="CM16" s="25">
        <f>IF(P6=Rækker!AR8,Rækker!AR19,IF(P6=Rækker!AU8,Rækker!AU19,IF(P6=Rækker!AX8,Rækker!AX19,IF(P6=Rækker!BA8,Rækker!BA19,IF(P6=Rækker!BD8,Rækker!BD19,IF(P6=Rækker!BG8,Rækker!BG19,0))))))</f>
        <v>0</v>
      </c>
      <c r="CN16" s="25">
        <f>IF(P6=Rækker!B8,Rækker!C19,IF(P6=Rækker!E8,Rækker!F19,IF(P6=Rækker!H8,Rækker!I19,IF(P6=Rækker!K8,Rækker!L19,IF(P6=Rækker!N8,Rækker!O19,IF(P6=Rækker!Q8,Rækker!R19,IF(P6=Rækker!T8,Rækker!U19,CO16)))))))</f>
        <v>1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0</v>
      </c>
      <c r="CP16" s="25">
        <f>IF(P6=Rækker!AR8,Rækker!AS19,IF(P6=Rækker!AU8,Rækker!AV19,IF(P6=Rækker!AX8,Rækker!AY19,IF(P6=Rækker!BA8,Rækker!BB19,IF(P6=Rækker!BD8,Rækker!BE19,IF(P6=Rækker!BG8,Rækker!BH19,0))))))</f>
        <v>0</v>
      </c>
      <c r="CQ16" s="25" t="str">
        <f t="shared" si="33"/>
        <v>1*</v>
      </c>
      <c r="CR16" s="25">
        <f t="shared" si="34"/>
        <v>1</v>
      </c>
      <c r="CS16" s="25" t="str">
        <f>IF(R6=Rækker!B8,Rækker!B19,IF(R6=Rækker!E8,Rækker!E19,IF(R6=Rækker!H8,Rækker!H19,IF(R6=Rækker!K8,Rækker!K19,IF(R6=Rækker!N8,Rækker!N19,IF(R6=Rækker!Q8,Rækker!Q19,IF(R6=Rækker!T8,Rækker!T19,CT16)))))))</f>
        <v>1*</v>
      </c>
      <c r="CT16" s="25" t="str">
        <f>IF(R6=Rækker!W8,Rækker!W19,IF(R6=Rækker!Z8,Rækker!Z19,IF(R6=Rækker!AC8,Rækker!AC19,IF(R6=Rækker!AF8,Rækker!AF19,IF(R6=Rækker!AI8,Rækker!AI19,IF(R6=Rækker!AL8,Rækker!AL19,IF(R6=Rækker!AO8,Rækker!AO19,CU16)))))))</f>
        <v>1*</v>
      </c>
      <c r="CU16" s="25" t="str">
        <f>IF(R6=Rækker!AR8,Rækker!AR19,IF(R6=Rækker!AU8,Rækker!AU19,IF(R6=Rækker!AX8,Rækker!AX19,IF(R6=Rækker!BA8,Rækker!BA19,IF(R6=Rækker!BD8,Rækker!BD19,IF(R6=Rækker!BG8,Rækker!BG19,0))))))</f>
        <v>1*</v>
      </c>
      <c r="CV16" s="25">
        <f>IF(R6=Rækker!B8,Rækker!C19,IF(R6=Rækker!E8,Rækker!F19,IF(R6=Rækker!H8,Rækker!I19,IF(R6=Rækker!K8,Rækker!L19,IF(R6=Rækker!N8,Rækker!O19,IF(R6=Rækker!Q8,Rækker!R19,IF(R6=Rækker!T8,Rækker!U19,CW16)))))))</f>
        <v>1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1</v>
      </c>
      <c r="CX16" s="25">
        <f>IF(R6=Rækker!AR8,Rækker!AS19,IF(R6=Rækker!AU8,Rækker!AV19,IF(R6=Rækker!AX8,Rækker!AY19,IF(R6=Rækker!BA8,Rækker!BB19,IF(R6=Rækker!BD8,Rækker!BE19,IF(R6=Rækker!BG8,Rækker!BH19,0))))))</f>
        <v>1</v>
      </c>
      <c r="CY16" s="25" t="str">
        <f t="shared" si="35"/>
        <v>1*</v>
      </c>
      <c r="CZ16" s="25">
        <f t="shared" si="36"/>
        <v>1</v>
      </c>
      <c r="DA16" s="25" t="str">
        <f>IF(T6=Rækker!B8,Rækker!B19,IF(T6=Rækker!E8,Rækker!E19,IF(T6=Rækker!H8,Rækker!H19,IF(T6=Rækker!K8,Rækker!K19,IF(T6=Rækker!N8,Rækker!N19,IF(T6=Rækker!Q8,Rækker!Q19,IF(T6=Rækker!T8,Rækker!T19,DB16)))))))</f>
        <v>1*</v>
      </c>
      <c r="DB16" s="25" t="str">
        <f>IF(T6=Rækker!W8,Rækker!W19,IF(T6=Rækker!Z8,Rækker!Z19,IF(T6=Rækker!AC8,Rækker!AC19,IF(T6=Rækker!AF8,Rækker!AF19,IF(T6=Rækker!AI8,Rækker!AI19,IF(T6=Rækker!AL8,Rækker!AL19,IF(T6=Rækker!AO8,Rækker!AO19,DC16)))))))</f>
        <v>1*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1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1</v>
      </c>
      <c r="DH16" s="25">
        <f t="shared" si="38"/>
        <v>1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1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1</v>
      </c>
      <c r="DK16" s="25">
        <f>IF(V6=Rækker!AR8,Rækker!AR19,IF(V6=Rækker!AU8,Rækker!AU19,IF(V6=Rækker!AX8,Rækker!AX19,IF(V6=Rækker!BA8,Rækker!BA19,IF(V6=Rækker!BD8,Rækker!BD19,IF(V6=Rækker!BG8,Rækker!BG19,0))))))</f>
        <v>0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1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1</v>
      </c>
      <c r="DN16" s="25">
        <f>IF(V6=Rækker!AR8,Rækker!AS19,IF(V6=Rækker!AU8,Rækker!AV19,IF(V6=Rækker!AX8,Rækker!AY19,IF(V6=Rækker!BA8,Rækker!BB19,IF(V6=Rækker!BD8,Rækker!BE19,IF(V6=Rækker!BG8,Rækker!BH19,0))))))</f>
        <v>0</v>
      </c>
      <c r="DO16" s="25" t="str">
        <f t="shared" si="39"/>
        <v>1*</v>
      </c>
      <c r="DP16" s="25">
        <f t="shared" si="40"/>
        <v>1</v>
      </c>
      <c r="DQ16" s="25" t="str">
        <f>IF(X6=Rækker!B8,Rækker!B19,IF(X6=Rækker!E8,Rækker!E19,IF(X6=Rækker!H8,Rækker!H19,IF(X6=Rækker!K8,Rækker!K19,IF(X6=Rækker!N8,Rækker!N19,IF(X6=Rækker!Q8,Rækker!Q19,IF(X6=Rækker!T8,Rækker!T19,DR16)))))))</f>
        <v>1*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0</v>
      </c>
      <c r="DS16" s="25">
        <f>IF(X6=Rækker!AR8,Rækker!AR19,IF(X6=Rækker!AU8,Rækker!AU19,IF(X6=Rækker!AX8,Rækker!AX19,IF(X6=Rækker!BA8,Rækker!BA19,IF(X6=Rækker!BD8,Rækker!BD19,IF(X6=Rækker!BG8,Rækker!BG19,0))))))</f>
        <v>0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1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0</v>
      </c>
      <c r="DV16" s="25">
        <f>IF(X6=Rækker!AR8,Rækker!AS19,IF(X6=Rækker!AU8,Rækker!AV19,IF(X6=Rækker!AX8,Rækker!AY19,IF(X6=Rækker!BA8,Rækker!BB19,IF(X6=Rækker!BD8,Rækker!BE19,IF(X6=Rækker!BG8,Rækker!BH19,0))))))</f>
        <v>0</v>
      </c>
      <c r="DW16" s="25" t="str">
        <f t="shared" si="41"/>
        <v>1*</v>
      </c>
      <c r="DX16" s="25">
        <f t="shared" si="42"/>
        <v>1</v>
      </c>
      <c r="DY16" s="25" t="str">
        <f>IF(Z6=Rækker!B8,Rækker!B19,IF(Z6=Rækker!E8,Rækker!E19,IF(Z6=Rækker!H8,Rækker!H19,IF(Z6=Rækker!K8,Rækker!K19,IF(Z6=Rækker!N8,Rækker!N19,IF(Z6=Rækker!Q8,Rækker!Q19,IF(Z6=Rækker!T8,Rækker!T19,DZ16)))))))</f>
        <v>1*</v>
      </c>
      <c r="DZ16" s="25" t="str">
        <f>IF(Z6=Rækker!W8,Rækker!W19,IF(Z6=Rækker!Z8,Rækker!Z19,IF(Z6=Rækker!AC8,Rækker!AC19,IF(Z6=Rækker!AF8,Rækker!AF19,IF(Z6=Rækker!AI8,Rækker!AI19,IF(Z6=Rækker!AL8,Rækker!AL19,IF(Z6=Rækker!AO8,Rækker!AO19,EA16)))))))</f>
        <v>1*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>
        <f>IF(Z6=Rækker!B8,Rækker!C19,IF(Z6=Rækker!E8,Rækker!F19,IF(Z6=Rækker!H8,Rækker!I19,IF(Z6=Rækker!K8,Rækker!L19,IF(Z6=Rækker!N8,Rækker!O19,IF(Z6=Rækker!Q8,Rækker!R19,IF(Z6=Rækker!T8,Rækker!U19,EC16)))))))</f>
        <v>1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1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 t="str">
        <f t="shared" si="43"/>
        <v>1*</v>
      </c>
      <c r="EF16" s="25">
        <f t="shared" si="44"/>
        <v>1</v>
      </c>
      <c r="EG16" s="25" t="str">
        <f>IF(AB6=Rækker!B8,Rækker!B19,IF(AB6=Rækker!E8,Rækker!E19,IF(AB6=Rækker!H8,Rækker!H19,IF(AB6=Rækker!K8,Rækker!K19,IF(AB6=Rækker!N8,Rækker!N19,IF(AB6=Rækker!Q8,Rækker!Q19,IF(AB6=Rækker!T8,Rækker!T19,EH16)))))))</f>
        <v>1*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0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>
        <f>IF(AB6=Rækker!B8,Rækker!C19,IF(AB6=Rækker!E8,Rækker!F19,IF(AB6=Rækker!H8,Rækker!I19,IF(AB6=Rækker!K8,Rækker!L19,IF(AB6=Rækker!N8,Rækker!O19,IF(AB6=Rækker!Q8,Rækker!R19,IF(AB6=Rækker!T8,Rækker!U19,EK16)))))))</f>
        <v>1</v>
      </c>
      <c r="EK16" s="25">
        <f>IF(AB6=Rækker!W8,Rækker!X19,IF(AB6=Rækker!Z8,Rækker!AA19,IF(AB6=Rækker!AC8,Rækker!AD19,IF(AB6=Rækker!AF8,Rækker!AG19,IF(AB6=Rækker!AI8,Rækker!AJ19,IF(AB6=Rækker!AL8,Rækker!AM19,IF(AB6=Rækker!AO8,Rækker!AP19,EL16)))))))</f>
        <v>0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1</v>
      </c>
      <c r="EN16" s="25">
        <f t="shared" si="46"/>
        <v>1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>
        <f>IF(AD6=Rækker!B8,Rækker!C19,IF(AD6=Rækker!E8,Rækker!F19,IF(AD6=Rækker!H8,Rækker!I19,IF(AD6=Rækker!K8,Rækker!L19,IF(AD6=Rækker!N8,Rækker!O19,IF(AD6=Rækker!Q8,Rækker!R19,IF(AD6=Rækker!T8,Rækker!U19,ES16)))))))</f>
        <v>1</v>
      </c>
      <c r="ES16" s="25">
        <f>IF(AD6=Rækker!W8,Rækker!X19,IF(AD6=Rækker!Z8,Rækker!AA19,IF(AD6=Rækker!AC8,Rækker!AD19,IF(AD6=Rækker!AF8,Rækker!AG19,IF(AD6=Rækker!AI8,Rækker!AJ19,IF(AD6=Rækker!AL8,Rækker!AM19,IF(AD6=Rækker!AO8,Rækker!AP19,ET16)))))))</f>
        <v>1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 t="str">
        <f t="shared" si="47"/>
        <v>1*</v>
      </c>
      <c r="EV16" s="25">
        <f t="shared" si="48"/>
        <v>1</v>
      </c>
      <c r="EW16" s="25" t="str">
        <f>IF(AF6=Rækker!B8,Rækker!B19,IF(AF6=Rækker!E8,Rækker!E19,IF(AF6=Rækker!H8,Rækker!H19,IF(AF6=Rækker!K8,Rækker!K19,IF(AF6=Rækker!N8,Rækker!N19,IF(AF6=Rækker!Q8,Rækker!Q19,IF(AF6=Rækker!T8,Rækker!T19,EX16)))))))</f>
        <v>1*</v>
      </c>
      <c r="EX16" s="25" t="str">
        <f>IF(AF6=Rækker!W8,Rækker!W19,IF(AF6=Rækker!Z8,Rækker!Z19,IF(AF6=Rækker!AC8,Rækker!AC19,IF(AF6=Rækker!AF8,Rækker!AF19,IF(AF6=Rækker!AI8,Rækker!AI19,IF(AF6=Rækker!AL8,Rækker!AL19,IF(AF6=Rækker!AO8,Rækker!AO19,EY16)))))))</f>
        <v>1*</v>
      </c>
      <c r="EY16" s="25" t="str">
        <f>IF(AF6=Rækker!AR8,Rækker!AR19,IF(AF6=Rækker!AU8,Rækker!AU19,IF(AF6=Rækker!AX8,Rækker!AX19,IF(AF6=Rækker!BA8,Rækker!BA19,IF(AF6=Rækker!BD8,Rækker!BD19,IF(AF6=Rækker!BG8,Rækker!BG19,0))))))</f>
        <v>1*</v>
      </c>
      <c r="EZ16" s="25">
        <f>IF(AF6=Rækker!B8,Rækker!C19,IF(AF6=Rækker!E8,Rækker!F19,IF(AF6=Rækker!H8,Rækker!I19,IF(AF6=Rækker!K8,Rækker!L19,IF(AF6=Rækker!N8,Rækker!O19,IF(AF6=Rækker!Q8,Rækker!R19,IF(AF6=Rækker!T8,Rækker!U19,FA16)))))))</f>
        <v>1</v>
      </c>
      <c r="FA16" s="25">
        <f>IF(AF6=Rækker!W8,Rækker!X19,IF(AF6=Rækker!Z8,Rækker!AA19,IF(AF6=Rækker!AC8,Rækker!AD19,IF(AF6=Rækker!AF8,Rækker!AG19,IF(AF6=Rækker!AI8,Rækker!AJ19,IF(AF6=Rækker!AL8,Rækker!AM19,IF(AF6=Rækker!AO8,Rækker!AP19,FB16)))))))</f>
        <v>1</v>
      </c>
      <c r="FB16" s="25">
        <f>IF(AF6=Rækker!AR8,Rækker!AS19,IF(AF6=Rækker!AU8,Rækker!AV19,IF(AF6=Rækker!AX8,Rækker!AY19,IF(AF6=Rækker!BA8,Rækker!BB19,IF(AF6=Rækker!BD8,Rækker!BE19,IF(AF6=Rækker!BG8,Rækker!BH19,0))))))</f>
        <v>1</v>
      </c>
      <c r="FC16" s="25" t="str">
        <f t="shared" si="49"/>
        <v>1*</v>
      </c>
      <c r="FD16" s="25">
        <f t="shared" si="50"/>
        <v>1</v>
      </c>
      <c r="FE16" s="25" t="str">
        <f>IF(AH6=Rækker!B8,Rækker!B19,IF(AH6=Rækker!E8,Rækker!E19,IF(AH6=Rækker!H8,Rækker!H19,IF(AH6=Rækker!K8,Rækker!K19,IF(AH6=Rækker!N8,Rækker!N19,IF(AH6=Rækker!Q8,Rækker!Q19,IF(AH6=Rækker!T8,Rækker!T19,FF16)))))))</f>
        <v>1*</v>
      </c>
      <c r="FF16" s="25" t="str">
        <f>IF(AH6=Rækker!W8,Rækker!W19,IF(AH6=Rækker!Z8,Rækker!Z19,IF(AH6=Rækker!AC8,Rækker!AC19,IF(AH6=Rækker!AF8,Rækker!AF19,IF(AH6=Rækker!AI8,Rækker!AI19,IF(AH6=Rækker!AL8,Rækker!AL19,IF(AH6=Rækker!AO8,Rækker!AO19,FG16)))))))</f>
        <v>1*</v>
      </c>
      <c r="FG16" s="25" t="str">
        <f>IF(AH6=Rækker!AR8,Rækker!AR19,IF(AH6=Rækker!AU8,Rækker!AU19,IF(AH6=Rækker!AX8,Rækker!AX19,IF(AH6=Rækker!BA8,Rækker!BA19,IF(AH6=Rækker!BD8,Rækker!BD19,IF(AH6=Rækker!BG8,Rækker!BG19,0))))))</f>
        <v>1*</v>
      </c>
      <c r="FH16" s="25">
        <f>IF(AH6=Rækker!B8,Rækker!C19,IF(AH6=Rækker!E8,Rækker!F19,IF(AH6=Rækker!H8,Rækker!I19,IF(AH6=Rækker!K8,Rækker!L19,IF(AH6=Rækker!N8,Rækker!O19,IF(AH6=Rækker!Q8,Rækker!R19,IF(AH6=Rækker!T8,Rækker!U19,FI16)))))))</f>
        <v>1</v>
      </c>
      <c r="FI16" s="25">
        <f>IF(AH6=Rækker!W8,Rækker!X19,IF(AH6=Rækker!Z8,Rækker!AA19,IF(AH6=Rækker!AC8,Rækker!AD19,IF(AH6=Rækker!AF8,Rækker!AG19,IF(AH6=Rækker!AI8,Rækker!AJ19,IF(AH6=Rækker!AL8,Rækker!AM19,IF(AH6=Rækker!AO8,Rækker!AP19,FJ16)))))))</f>
        <v>1</v>
      </c>
      <c r="FJ16" s="25">
        <f>IF(AH6=Rækker!AR8,Rækker!AS19,IF(AH6=Rækker!AU8,Rækker!AV19,IF(AH6=Rækker!AX8,Rækker!AY19,IF(AH6=Rækker!BA8,Rækker!BB19,IF(AH6=Rækker!BD8,Rækker!BE19,IF(AH6=Rækker!BG8,Rækker!BH19,0))))))</f>
        <v>1</v>
      </c>
      <c r="FK16" s="25" t="str">
        <f t="shared" si="51"/>
        <v>1*</v>
      </c>
      <c r="FL16" s="25">
        <f t="shared" si="52"/>
        <v>1</v>
      </c>
      <c r="FM16" s="25" t="str">
        <f>IF(AJ6=Rækker!B8,Rækker!B19,IF(AJ6=Rækker!E8,Rækker!E19,IF(AJ6=Rækker!H8,Rækker!H19,IF(AJ6=Rækker!K8,Rækker!K19,IF(AJ6=Rækker!N8,Rækker!N19,IF(AJ6=Rækker!Q8,Rækker!Q19,IF(AJ6=Rækker!T8,Rækker!T19,FN16)))))))</f>
        <v>1*</v>
      </c>
      <c r="FN16" s="25" t="str">
        <f>IF(AJ6=Rækker!W8,Rækker!W19,IF(AJ6=Rækker!Z8,Rækker!Z19,IF(AJ6=Rækker!AC8,Rækker!AC19,IF(AJ6=Rækker!AF8,Rækker!AF19,IF(AJ6=Rækker!AI8,Rækker!AI19,IF(AJ6=Rækker!AL8,Rækker!AL19,IF(AJ6=Rækker!AO8,Rækker!AO19,FO16)))))))</f>
        <v>1*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>
        <f>IF(AJ6=Rækker!B8,Rækker!C19,IF(AJ6=Rækker!E8,Rækker!F19,IF(AJ6=Rækker!H8,Rækker!I19,IF(AJ6=Rækker!K8,Rækker!L19,IF(AJ6=Rækker!N8,Rækker!O19,IF(AJ6=Rækker!Q8,Rækker!R19,IF(AJ6=Rækker!T8,Rækker!U19,FQ16)))))))</f>
        <v>1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1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 t="str">
        <f t="shared" si="53"/>
        <v>1*</v>
      </c>
      <c r="FT16" s="25">
        <f t="shared" si="54"/>
        <v>1</v>
      </c>
      <c r="FU16" s="25" t="str">
        <f>IF(AL6=Rækker!B8,Rækker!B19,IF(AL6=Rækker!E8,Rækker!E19,IF(AL6=Rækker!H8,Rækker!H19,IF(AL6=Rækker!K8,Rækker!K19,IF(AL6=Rækker!N8,Rækker!N19,IF(AL6=Rækker!Q8,Rækker!Q19,IF(AL6=Rækker!T8,Rækker!T19,FV16)))))))</f>
        <v>1*</v>
      </c>
      <c r="FV16" s="25" t="str">
        <f>IF(AL6=Rækker!W8,Rækker!W19,IF(AL6=Rækker!Z8,Rækker!Z19,IF(AL6=Rækker!AC8,Rækker!AC19,IF(AL6=Rækker!AF8,Rækker!AF19,IF(AL6=Rækker!AI8,Rækker!AI19,IF(AL6=Rækker!AL8,Rækker!AL19,IF(AL6=Rækker!AO8,Rækker!AO19,FW16)))))))</f>
        <v>1*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>
        <f>IF(AL6=Rækker!B8,Rækker!C19,IF(AL6=Rækker!E8,Rækker!F19,IF(AL6=Rækker!H8,Rækker!I19,IF(AL6=Rækker!K8,Rækker!L19,IF(AL6=Rækker!N8,Rækker!O19,IF(AL6=Rækker!Q8,Rækker!R19,IF(AL6=Rækker!T8,Rækker!U19,FY16)))))))</f>
        <v>1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1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 t="str">
        <f t="shared" si="55"/>
        <v>1*</v>
      </c>
      <c r="GB16" s="25">
        <f t="shared" si="56"/>
        <v>1</v>
      </c>
      <c r="GC16" s="25" t="str">
        <f>IF(AN6=Rækker!B8,Rækker!B19,IF(AN6=Rækker!E8,Rækker!E19,IF(AN6=Rækker!H8,Rækker!H19,IF(AN6=Rækker!K8,Rækker!K19,IF(AN6=Rækker!N8,Rækker!N19,IF(AN6=Rækker!Q8,Rækker!Q19,IF(AN6=Rækker!T8,Rækker!T19,GD16)))))))</f>
        <v>1*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0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>
        <f>IF(AN6=Rækker!B8,Rækker!C19,IF(AN6=Rækker!E8,Rækker!F19,IF(AN6=Rækker!H8,Rækker!I19,IF(AN6=Rækker!K8,Rækker!L19,IF(AN6=Rækker!N8,Rækker!O19,IF(AN6=Rækker!Q8,Rækker!R19,IF(AN6=Rækker!T8,Rækker!U19,GG16)))))))</f>
        <v>1</v>
      </c>
      <c r="GG16" s="25">
        <f>IF(AN6=Rækker!W8,Rækker!X19,IF(AN6=Rækker!Z8,Rækker!AA19,IF(AN6=Rækker!AC8,Rækker!AD19,IF(AN6=Rækker!AF8,Rækker!AG19,IF(AN6=Rækker!AI8,Rækker!AJ19,IF(AN6=Rækker!AL8,Rækker!AM19,IF(AN6=Rækker!AO8,Rækker!AP19,GH16)))))))</f>
        <v>0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1</v>
      </c>
      <c r="GJ16" s="25">
        <f t="shared" si="58"/>
        <v>1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1</v>
      </c>
      <c r="GM16" s="25">
        <f>IF(AP6=Rækker!AR8,Rækker!AR19,IF(AP6=Rækker!AU8,Rækker!AU19,IF(AP6=Rækker!AX8,Rækker!AX19,IF(AP6=Rækker!BA8,Rækker!BA19,IF(AP6=Rækker!BD8,Rækker!BD19,IF(AP6=Rækker!BG8,Rækker!BG19,0))))))</f>
        <v>0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</v>
      </c>
      <c r="GP16" s="25">
        <f>IF(AP6=Rækker!AR8,Rækker!AS19,IF(AP6=Rækker!AU8,Rækker!AV19,IF(AP6=Rækker!AX8,Rækker!AY19,IF(AP6=Rækker!BA8,Rækker!BB19,IF(AP6=Rækker!BD8,Rækker!BE19,IF(AP6=Rækker!BG8,Rækker!BH19,0))))))</f>
        <v>0</v>
      </c>
      <c r="GQ16" s="25">
        <f t="shared" si="59"/>
        <v>1</v>
      </c>
      <c r="GR16" s="25">
        <f t="shared" si="60"/>
        <v>12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1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7" s="121" t="s">
        <v>109</v>
      </c>
      <c r="E17" s="90">
        <v>2</v>
      </c>
      <c r="F17" s="41">
        <f t="shared" si="0"/>
        <v>2</v>
      </c>
      <c r="G17" s="42">
        <f t="shared" si="0"/>
        <v>12</v>
      </c>
      <c r="H17" s="41" t="str">
        <f t="shared" si="1"/>
        <v>X</v>
      </c>
      <c r="I17" s="42" t="str">
        <f t="shared" si="1"/>
        <v>1X2</v>
      </c>
      <c r="J17" s="41" t="str">
        <f t="shared" si="2"/>
        <v>X</v>
      </c>
      <c r="K17" s="43" t="str">
        <f t="shared" si="2"/>
        <v>1X2</v>
      </c>
      <c r="L17" s="41">
        <f t="shared" si="3"/>
        <v>1</v>
      </c>
      <c r="M17" s="43" t="str">
        <f t="shared" si="3"/>
        <v>1X</v>
      </c>
      <c r="N17" s="41">
        <f t="shared" si="4"/>
        <v>1</v>
      </c>
      <c r="O17" s="43" t="str">
        <f t="shared" si="4"/>
        <v>1X</v>
      </c>
      <c r="P17" s="41" t="str">
        <f t="shared" si="5"/>
        <v>X</v>
      </c>
      <c r="Q17" s="43" t="str">
        <f t="shared" si="5"/>
        <v>1X2</v>
      </c>
      <c r="R17" s="41" t="str">
        <f t="shared" si="6"/>
        <v>X</v>
      </c>
      <c r="S17" s="43" t="str">
        <f t="shared" si="6"/>
        <v>1X2</v>
      </c>
      <c r="T17" s="41">
        <f t="shared" si="7"/>
        <v>2</v>
      </c>
      <c r="U17" s="43">
        <f t="shared" si="7"/>
        <v>12</v>
      </c>
      <c r="V17" s="41" t="str">
        <f t="shared" si="8"/>
        <v>X</v>
      </c>
      <c r="W17" s="43" t="str">
        <f t="shared" si="8"/>
        <v>1X</v>
      </c>
      <c r="X17" s="41" t="str">
        <f t="shared" si="9"/>
        <v>X</v>
      </c>
      <c r="Y17" s="43" t="str">
        <f t="shared" si="9"/>
        <v>1X</v>
      </c>
      <c r="Z17" s="41">
        <f t="shared" si="10"/>
        <v>1</v>
      </c>
      <c r="AA17" s="43">
        <f t="shared" si="10"/>
        <v>12</v>
      </c>
      <c r="AB17" s="41">
        <f t="shared" si="11"/>
        <v>1</v>
      </c>
      <c r="AC17" s="43">
        <f t="shared" si="11"/>
        <v>12</v>
      </c>
      <c r="AD17" s="41" t="str">
        <f t="shared" si="12"/>
        <v>X</v>
      </c>
      <c r="AE17" s="43" t="str">
        <f t="shared" si="12"/>
        <v>1X</v>
      </c>
      <c r="AF17" s="41">
        <f t="shared" si="13"/>
        <v>1</v>
      </c>
      <c r="AG17" s="43">
        <f t="shared" si="13"/>
        <v>12</v>
      </c>
      <c r="AH17" s="41" t="str">
        <f t="shared" si="14"/>
        <v>X</v>
      </c>
      <c r="AI17" s="43" t="str">
        <f t="shared" si="14"/>
        <v>1X2</v>
      </c>
      <c r="AJ17" s="41">
        <f t="shared" si="15"/>
        <v>1</v>
      </c>
      <c r="AK17" s="43" t="str">
        <f t="shared" si="15"/>
        <v>1X2</v>
      </c>
      <c r="AL17" s="41">
        <f t="shared" si="16"/>
        <v>1</v>
      </c>
      <c r="AM17" s="43" t="str">
        <f t="shared" si="16"/>
        <v>1X</v>
      </c>
      <c r="AN17" s="41">
        <f t="shared" si="17"/>
        <v>1</v>
      </c>
      <c r="AO17" s="43">
        <f t="shared" si="17"/>
        <v>12</v>
      </c>
      <c r="AP17" s="41">
        <f t="shared" si="18"/>
        <v>1</v>
      </c>
      <c r="AQ17" s="43">
        <f t="shared" si="18"/>
        <v>12</v>
      </c>
      <c r="AR17" s="41" t="str">
        <f t="shared" si="19"/>
        <v>X</v>
      </c>
      <c r="AS17" s="42" t="str">
        <f t="shared" si="19"/>
        <v>1X2</v>
      </c>
      <c r="AT17" s="21">
        <f t="shared" si="20"/>
        <v>1</v>
      </c>
      <c r="AU17" s="25">
        <f t="shared" si="21"/>
        <v>2</v>
      </c>
      <c r="AV17" s="25">
        <f t="shared" si="22"/>
        <v>12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2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2</v>
      </c>
      <c r="AY17" s="25">
        <f>IF(F6=Rækker!AR8,Rækker!AR20,IF(F6=Rækker!AU8,Rækker!AU20,IF(F6=Rækker!AX8,Rækker!AX20,IF(F6=Rækker!BA8,Rækker!BA20,IF(F6=Rækker!BD8,Rækker!BD20,IF(F6=Rækker!BG8,Rækker!BG20,0))))))</f>
        <v>2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12</v>
      </c>
      <c r="BB17" s="25">
        <f>IF(F6=Rækker!AR8,Rækker!AS20,IF(F6=Rækker!AU8,Rækker!AV20,IF(F6=Rækker!AX8,Rækker!AY20,IF(F6=Rækker!BA8,Rækker!BB20,IF(F6=Rækker!BD8,Rækker!BE20,IF(F6=Rækker!BG8,Rækker!BH20,0))))))</f>
        <v>12</v>
      </c>
      <c r="BC17" s="25" t="str">
        <f t="shared" si="23"/>
        <v>X</v>
      </c>
      <c r="BD17" s="25" t="str">
        <f t="shared" si="24"/>
        <v>1X2</v>
      </c>
      <c r="BE17" s="25" t="str">
        <f>IF(H6=Rækker!B8,Rækker!B20,IF(H6=Rækker!E8,Rækker!E20,IF(H6=Rækker!H8,Rækker!H20,IF(H6=Rækker!K8,Rækker!K20,IF(H6=Rækker!N8,Rækker!N20,IF(H6=Rækker!Q8,Rækker!Q20,IF(H6=Rækker!T8,Rækker!T20,BF17)))))))</f>
        <v>x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0</v>
      </c>
      <c r="BG17" s="25">
        <f>IF(H6=Rækker!AR8,Rækker!AR20,IF(H6=Rækker!AU8,Rækker!AU20,IF(H6=Rækker!AX8,Rækker!AX20,IF(H6=Rækker!BA8,Rækker!BA20,IF(H6=Rækker!BD8,Rækker!BD20,IF(H6=Rækker!BG8,Rækker!BG20,0))))))</f>
        <v>0</v>
      </c>
      <c r="BH17" s="25" t="str">
        <f>IF(H6=Rækker!B8,Rækker!C20,IF(H6=Rækker!E8,Rækker!F20,IF(H6=Rækker!H8,Rækker!I20,IF(H6=Rækker!K8,Rækker!L20,IF(H6=Rækker!N8,Rækker!O20,IF(H6=Rækker!Q8,Rækker!R20,IF(H6=Rækker!T8,Rækker!U20,BI17)))))))</f>
        <v>1x2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0</v>
      </c>
      <c r="BJ17" s="25">
        <f>IF(H6=Rækker!AR8,Rækker!AS20,IF(H6=Rækker!AU8,Rækker!AV20,IF(H6=Rækker!AX8,Rækker!AY20,IF(H6=Rækker!BA8,Rækker!BB20,IF(H6=Rækker!BD8,Rækker!BE20,IF(H6=Rækker!BG8,Rækker!BH20,0))))))</f>
        <v>0</v>
      </c>
      <c r="BK17" s="25" t="str">
        <f t="shared" si="25"/>
        <v>X</v>
      </c>
      <c r="BL17" s="25" t="str">
        <f t="shared" si="26"/>
        <v>1X2</v>
      </c>
      <c r="BM17" s="25" t="str">
        <f>IF(J6=Rækker!B8,Rækker!B20,IF(J6=Rækker!E8,Rækker!E20,IF(J6=Rækker!H8,Rækker!H20,IF(J6=Rækker!K8,Rækker!K20,IF(J6=Rækker!N8,Rækker!N20,IF(J6=Rækker!Q8,Rækker!Q20,IF(J6=Rækker!T8,Rækker!T20,BN17)))))))</f>
        <v>x</v>
      </c>
      <c r="BN17" s="25" t="str">
        <f>IF(J6=Rækker!W8,Rækker!W20,IF(J6=Rækker!Z8,Rækker!Z20,IF(J6=Rækker!AC8,Rækker!AC20,IF(J6=Rækker!AF8,Rækker!AF20,IF(J6=Rækker!AI8,Rækker!AI20,IF(J6=Rækker!AL8,Rækker!AL20,IF(J6=Rækker!AO8,Rækker!AO20,BO17)))))))</f>
        <v>x</v>
      </c>
      <c r="BO17" s="25" t="str">
        <f>IF(J6=Rækker!AR8,Rækker!AR20,IF(J6=Rækker!AU8,Rækker!AU20,IF(J6=Rækker!AX8,Rækker!AX20,IF(J6=Rækker!BA8,Rækker!BA20,IF(J6=Rækker!BD8,Rækker!BD20,IF(J6=Rækker!BG8,Rækker!BG20,0))))))</f>
        <v>x</v>
      </c>
      <c r="BP17" s="25" t="str">
        <f>IF(J6=Rækker!B8,Rækker!C20,IF(J6=Rækker!E8,Rækker!F20,IF(J6=Rækker!H8,Rækker!I20,IF(J6=Rækker!K8,Rækker!L20,IF(J6=Rækker!N8,Rækker!O20,IF(J6=Rækker!Q8,Rækker!R20,IF(J6=Rækker!T8,Rækker!U20,BQ17)))))))</f>
        <v>1x2</v>
      </c>
      <c r="BQ17" s="25" t="str">
        <f>IF(J6=Rækker!W8,Rækker!X20,IF(J6=Rækker!Z8,Rækker!AA20,IF(J6=Rækker!AC8,Rækker!AD20,IF(J6=Rækker!AF8,Rækker!AG20,IF(J6=Rækker!AI8,Rækker!AJ20,IF(J6=Rækker!AL8,Rækker!AM20,IF(J6=Rækker!AO8,Rækker!AP20,BR17)))))))</f>
        <v>1x2</v>
      </c>
      <c r="BR17" s="25" t="str">
        <f>IF(J6=Rækker!AR8,Rækker!AS20,IF(J6=Rækker!AU8,Rækker!AV20,IF(J6=Rækker!AX8,Rækker!AY20,IF(J6=Rækker!BA8,Rækker!BB20,IF(J6=Rækker!BD8,Rækker!BE20,IF(J6=Rækker!BG8,Rækker!BH20,0))))))</f>
        <v>1x2</v>
      </c>
      <c r="BS17" s="25">
        <f t="shared" si="27"/>
        <v>1</v>
      </c>
      <c r="BT17" s="25" t="str">
        <f t="shared" si="28"/>
        <v>1X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1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1</v>
      </c>
      <c r="BW17" s="25">
        <f>IF(L6=Rækker!AR8,Rækker!AR20,IF(L6=Rækker!AU8,Rækker!AU20,IF(L6=Rækker!AX8,Rækker!AX20,IF(L6=Rækker!BA8,Rækker!BA20,IF(L6=Rækker!BD8,Rækker!BD20,IF(L6=Rækker!BG8,Rækker!BG20,0))))))</f>
        <v>1</v>
      </c>
      <c r="BX17" s="25" t="str">
        <f>IF(L6=Rækker!B8,Rækker!C20,IF(L6=Rækker!E8,Rækker!F20,IF(L6=Rækker!H8,Rækker!I20,IF(L6=Rækker!K8,Rækker!L20,IF(L6=Rækker!N8,Rækker!O20,IF(L6=Rækker!Q8,Rækker!R20,IF(L6=Rækker!T8,Rækker!U20,BY17)))))))</f>
        <v>1x</v>
      </c>
      <c r="BY17" s="25" t="str">
        <f>IF(L6=Rækker!W8,Rækker!X20,IF(L6=Rækker!Z8,Rækker!AA20,IF(L6=Rækker!AC8,Rækker!AD20,IF(L6=Rækker!AF8,Rækker!AG20,IF(L6=Rækker!AI8,Rækker!AJ20,IF(L6=Rækker!AL8,Rækker!AM20,IF(L6=Rækker!AO8,Rækker!AP20,BZ17)))))))</f>
        <v>1x</v>
      </c>
      <c r="BZ17" s="25" t="str">
        <f>IF(L6=Rækker!AR8,Rækker!AS20,IF(L6=Rækker!AU8,Rækker!AV20,IF(L6=Rækker!AX8,Rækker!AY20,IF(L6=Rækker!BA8,Rækker!BB20,IF(L6=Rækker!BD8,Rækker!BE20,IF(L6=Rækker!BG8,Rækker!BH20,0))))))</f>
        <v>1x</v>
      </c>
      <c r="CA17" s="25">
        <f t="shared" si="29"/>
        <v>1</v>
      </c>
      <c r="CB17" s="25" t="str">
        <f t="shared" si="30"/>
        <v>1X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1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0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 t="str">
        <f>IF(N6=Rækker!B8,Rækker!C20,IF(N6=Rækker!E8,Rækker!F20,IF(N6=Rækker!H8,Rækker!I20,IF(N6=Rækker!K8,Rækker!L20,IF(N6=Rækker!N8,Rækker!O20,IF(N6=Rækker!Q8,Rækker!R20,IF(N6=Rækker!T8,Rækker!U20,CG17)))))))</f>
        <v>1x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0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 t="str">
        <f t="shared" si="31"/>
        <v>X</v>
      </c>
      <c r="CJ17" s="25" t="str">
        <f t="shared" si="32"/>
        <v>1X2</v>
      </c>
      <c r="CK17" s="25" t="str">
        <f>IF(P6=Rækker!B8,Rækker!B20,IF(P6=Rækker!E8,Rækker!E20,IF(P6=Rækker!H8,Rækker!H20,IF(P6=Rækker!K8,Rækker!K20,IF(P6=Rækker!N8,Rækker!N20,IF(P6=Rækker!Q8,Rækker!Q20,IF(P6=Rækker!T8,Rækker!T20,CL17)))))))</f>
        <v>x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0</v>
      </c>
      <c r="CM17" s="25">
        <f>IF(P6=Rækker!AR8,Rækker!AR20,IF(P6=Rækker!AU8,Rækker!AU20,IF(P6=Rækker!AX8,Rækker!AX20,IF(P6=Rækker!BA8,Rækker!BA20,IF(P6=Rækker!BD8,Rækker!BD20,IF(P6=Rækker!BG8,Rækker!BG20,0))))))</f>
        <v>0</v>
      </c>
      <c r="CN17" s="25" t="str">
        <f>IF(P6=Rækker!B8,Rækker!C20,IF(P6=Rækker!E8,Rækker!F20,IF(P6=Rækker!H8,Rækker!I20,IF(P6=Rækker!K8,Rækker!L20,IF(P6=Rækker!N8,Rækker!O20,IF(P6=Rækker!Q8,Rækker!R20,IF(P6=Rækker!T8,Rækker!U20,CO17)))))))</f>
        <v>1x2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0</v>
      </c>
      <c r="CP17" s="25">
        <f>IF(P6=Rækker!AR8,Rækker!AS20,IF(P6=Rækker!AU8,Rækker!AV20,IF(P6=Rækker!AX8,Rækker!AY20,IF(P6=Rækker!BA8,Rækker!BB20,IF(P6=Rækker!BD8,Rækker!BE20,IF(P6=Rækker!BG8,Rækker!BH20,0))))))</f>
        <v>0</v>
      </c>
      <c r="CQ17" s="25" t="str">
        <f t="shared" si="33"/>
        <v>X</v>
      </c>
      <c r="CR17" s="25" t="str">
        <f t="shared" si="34"/>
        <v>1X2</v>
      </c>
      <c r="CS17" s="25" t="str">
        <f>IF(R6=Rækker!B8,Rækker!B20,IF(R6=Rækker!E8,Rækker!E20,IF(R6=Rækker!H8,Rækker!H20,IF(R6=Rækker!K8,Rækker!K20,IF(R6=Rækker!N8,Rækker!N20,IF(R6=Rækker!Q8,Rækker!Q20,IF(R6=Rækker!T8,Rækker!T20,CT17)))))))</f>
        <v>x</v>
      </c>
      <c r="CT17" s="25" t="str">
        <f>IF(R6=Rækker!W8,Rækker!W20,IF(R6=Rækker!Z8,Rækker!Z20,IF(R6=Rækker!AC8,Rækker!AC20,IF(R6=Rækker!AF8,Rækker!AF20,IF(R6=Rækker!AI8,Rækker!AI20,IF(R6=Rækker!AL8,Rækker!AL20,IF(R6=Rækker!AO8,Rækker!AO20,CU17)))))))</f>
        <v>x</v>
      </c>
      <c r="CU17" s="25" t="str">
        <f>IF(R6=Rækker!AR8,Rækker!AR20,IF(R6=Rækker!AU8,Rækker!AU20,IF(R6=Rækker!AX8,Rækker!AX20,IF(R6=Rækker!BA8,Rækker!BA20,IF(R6=Rækker!BD8,Rækker!BD20,IF(R6=Rækker!BG8,Rækker!BG20,0))))))</f>
        <v>x</v>
      </c>
      <c r="CV17" s="25" t="str">
        <f>IF(R6=Rækker!B8,Rækker!C20,IF(R6=Rækker!E8,Rækker!F20,IF(R6=Rækker!H8,Rækker!I20,IF(R6=Rækker!K8,Rækker!L20,IF(R6=Rækker!N8,Rækker!O20,IF(R6=Rækker!Q8,Rækker!R20,IF(R6=Rækker!T8,Rækker!U20,CW17)))))))</f>
        <v>1x2</v>
      </c>
      <c r="CW17" s="25" t="str">
        <f>IF(R6=Rækker!W8,Rækker!X20,IF(R6=Rækker!Z8,Rækker!AA20,IF(R6=Rækker!AC8,Rækker!AD20,IF(R6=Rækker!AF8,Rækker!AG20,IF(R6=Rækker!AI8,Rækker!AJ20,IF(R6=Rækker!AL8,Rækker!AM20,IF(R6=Rækker!AO8,Rækker!AP20,CX17)))))))</f>
        <v>1x2</v>
      </c>
      <c r="CX17" s="25" t="str">
        <f>IF(R6=Rækker!AR8,Rækker!AS20,IF(R6=Rækker!AU8,Rækker!AV20,IF(R6=Rækker!AX8,Rækker!AY20,IF(R6=Rækker!BA8,Rækker!BB20,IF(R6=Rækker!BD8,Rækker!BE20,IF(R6=Rækker!BG8,Rækker!BH20,0))))))</f>
        <v>1x2</v>
      </c>
      <c r="CY17" s="25">
        <f t="shared" si="35"/>
        <v>2</v>
      </c>
      <c r="CZ17" s="25">
        <f t="shared" si="36"/>
        <v>12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2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2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12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12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 t="str">
        <f t="shared" si="37"/>
        <v>X</v>
      </c>
      <c r="DH17" s="25" t="str">
        <f t="shared" si="38"/>
        <v>1X</v>
      </c>
      <c r="DI17" s="25" t="str">
        <f>IF(V6=Rækker!B8,Rækker!B20,IF(V6=Rækker!E8,Rækker!E20,IF(V6=Rækker!H8,Rækker!H20,IF(V6=Rækker!K8,Rækker!K20,IF(V6=Rækker!N8,Rækker!N20,IF(V6=Rækker!Q8,Rækker!Q20,IF(V6=Rækker!T8,Rækker!T20,DJ17)))))))</f>
        <v>x</v>
      </c>
      <c r="DJ17" s="25" t="str">
        <f>IF(V6=Rækker!W8,Rækker!W20,IF(V6=Rækker!Z8,Rækker!Z20,IF(V6=Rækker!AC8,Rækker!AC20,IF(V6=Rækker!AF8,Rækker!AF20,IF(V6=Rækker!AI8,Rækker!AI20,IF(V6=Rækker!AL8,Rækker!AL20,IF(V6=Rækker!AO8,Rækker!AO20,DK17)))))))</f>
        <v>x</v>
      </c>
      <c r="DK17" s="25">
        <f>IF(V6=Rækker!AR8,Rækker!AR20,IF(V6=Rækker!AU8,Rækker!AU20,IF(V6=Rækker!AX8,Rækker!AX20,IF(V6=Rækker!BA8,Rækker!BA20,IF(V6=Rækker!BD8,Rækker!BD20,IF(V6=Rækker!BG8,Rækker!BG20,0))))))</f>
        <v>0</v>
      </c>
      <c r="DL17" s="25" t="str">
        <f>IF(V6=Rækker!B8,Rækker!C20,IF(V6=Rækker!E8,Rækker!F20,IF(V6=Rækker!H8,Rækker!I20,IF(V6=Rækker!K8,Rækker!L20,IF(V6=Rækker!N8,Rækker!O20,IF(V6=Rækker!Q8,Rækker!R20,IF(V6=Rækker!T8,Rækker!U20,DM17)))))))</f>
        <v>1x</v>
      </c>
      <c r="DM17" s="25" t="str">
        <f>IF(V6=Rækker!W8,Rækker!X20,IF(V6=Rækker!Z8,Rækker!AA20,IF(V6=Rækker!AC8,Rækker!AD20,IF(V6=Rækker!AF8,Rækker!AG20,IF(V6=Rækker!AI8,Rækker!AJ20,IF(V6=Rækker!AL8,Rækker!AM20,IF(V6=Rækker!AO8,Rækker!AP20,DN17)))))))</f>
        <v>1x</v>
      </c>
      <c r="DN17" s="25">
        <f>IF(V6=Rækker!AR8,Rækker!AS20,IF(V6=Rækker!AU8,Rækker!AV20,IF(V6=Rækker!AX8,Rækker!AY20,IF(V6=Rækker!BA8,Rækker!BB20,IF(V6=Rækker!BD8,Rækker!BE20,IF(V6=Rækker!BG8,Rækker!BH20,0))))))</f>
        <v>0</v>
      </c>
      <c r="DO17" s="25" t="str">
        <f t="shared" si="39"/>
        <v>X</v>
      </c>
      <c r="DP17" s="25" t="str">
        <f t="shared" si="40"/>
        <v>1X</v>
      </c>
      <c r="DQ17" s="25" t="str">
        <f>IF(X6=Rækker!B8,Rækker!B20,IF(X6=Rækker!E8,Rækker!E20,IF(X6=Rækker!H8,Rækker!H20,IF(X6=Rækker!K8,Rækker!K20,IF(X6=Rækker!N8,Rækker!N20,IF(X6=Rækker!Q8,Rækker!Q20,IF(X6=Rækker!T8,Rækker!T20,DR17)))))))</f>
        <v>x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0</v>
      </c>
      <c r="DS17" s="25">
        <f>IF(X6=Rækker!AR8,Rækker!AR20,IF(X6=Rækker!AU8,Rækker!AU20,IF(X6=Rækker!AX8,Rækker!AX20,IF(X6=Rækker!BA8,Rækker!BA20,IF(X6=Rækker!BD8,Rækker!BD20,IF(X6=Rækker!BG8,Rækker!BG20,0))))))</f>
        <v>0</v>
      </c>
      <c r="DT17" s="25" t="str">
        <f>IF(X6=Rækker!B8,Rækker!C20,IF(X6=Rækker!E8,Rækker!F20,IF(X6=Rækker!H8,Rækker!I20,IF(X6=Rækker!K8,Rækker!L20,IF(X6=Rækker!N8,Rækker!O20,IF(X6=Rækker!Q8,Rækker!R20,IF(X6=Rækker!T8,Rækker!U20,DU17)))))))</f>
        <v>1x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0</v>
      </c>
      <c r="DV17" s="25">
        <f>IF(X6=Rækker!AR8,Rækker!AS20,IF(X6=Rækker!AU8,Rækker!AV20,IF(X6=Rækker!AX8,Rækker!AY20,IF(X6=Rækker!BA8,Rækker!BB20,IF(X6=Rækker!BD8,Rækker!BE20,IF(X6=Rækker!BG8,Rækker!BH20,0))))))</f>
        <v>0</v>
      </c>
      <c r="DW17" s="25">
        <f t="shared" si="41"/>
        <v>1</v>
      </c>
      <c r="DX17" s="25">
        <f t="shared" si="42"/>
        <v>12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1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1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>
        <f>IF(Z6=Rækker!B8,Rækker!C20,IF(Z6=Rækker!E8,Rækker!F20,IF(Z6=Rækker!H8,Rækker!I20,IF(Z6=Rækker!K8,Rækker!L20,IF(Z6=Rækker!N8,Rækker!O20,IF(Z6=Rækker!Q8,Rækker!R20,IF(Z6=Rækker!T8,Rækker!U20,EC17)))))))</f>
        <v>12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12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1</v>
      </c>
      <c r="EF17" s="25">
        <f t="shared" si="44"/>
        <v>12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1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0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0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 t="str">
        <f t="shared" si="45"/>
        <v>X</v>
      </c>
      <c r="EN17" s="25" t="str">
        <f t="shared" si="46"/>
        <v>1X</v>
      </c>
      <c r="EO17" s="25" t="str">
        <f>IF(AD6=Rækker!B8,Rækker!B20,IF(AD6=Rækker!E8,Rækker!E20,IF(AD6=Rækker!H8,Rækker!H20,IF(AD6=Rækker!K8,Rækker!K20,IF(AD6=Rækker!N8,Rækker!N20,IF(AD6=Rækker!Q8,Rækker!Q20,IF(AD6=Rækker!T8,Rækker!T20,EP17)))))))</f>
        <v>x</v>
      </c>
      <c r="EP17" s="25" t="str">
        <f>IF(AD6=Rækker!W8,Rækker!W20,IF(AD6=Rækker!Z8,Rækker!Z20,IF(AD6=Rækker!AC8,Rækker!AC20,IF(AD6=Rækker!AF8,Rækker!AF20,IF(AD6=Rækker!AI8,Rækker!AI20,IF(AD6=Rækker!AL8,Rækker!AL20,IF(AD6=Rækker!AO8,Rækker!AO20,EQ17)))))))</f>
        <v>x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 t="str">
        <f>IF(AD6=Rækker!B8,Rækker!C20,IF(AD6=Rækker!E8,Rækker!F20,IF(AD6=Rækker!H8,Rækker!I20,IF(AD6=Rækker!K8,Rækker!L20,IF(AD6=Rækker!N8,Rækker!O20,IF(AD6=Rækker!Q8,Rækker!R20,IF(AD6=Rækker!T8,Rækker!U20,ES17)))))))</f>
        <v>1x</v>
      </c>
      <c r="ES17" s="25" t="str">
        <f>IF(AD6=Rækker!W8,Rækker!X20,IF(AD6=Rækker!Z8,Rækker!AA20,IF(AD6=Rækker!AC8,Rækker!AD20,IF(AD6=Rækker!AF8,Rækker!AG20,IF(AD6=Rækker!AI8,Rækker!AJ20,IF(AD6=Rækker!AL8,Rækker!AM20,IF(AD6=Rækker!AO8,Rækker!AP20,ET17)))))))</f>
        <v>1x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1</v>
      </c>
      <c r="EV17" s="25">
        <f t="shared" si="48"/>
        <v>12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1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1</v>
      </c>
      <c r="EY17" s="25">
        <f>IF(AF6=Rækker!AR8,Rækker!AR20,IF(AF6=Rækker!AU8,Rækker!AU20,IF(AF6=Rækker!AX8,Rækker!AX20,IF(AF6=Rækker!BA8,Rækker!BA20,IF(AF6=Rækker!BD8,Rækker!BD20,IF(AF6=Rækker!BG8,Rækker!BG20,0))))))</f>
        <v>1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12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12</v>
      </c>
      <c r="FB17" s="25">
        <f>IF(AF6=Rækker!AR8,Rækker!AS20,IF(AF6=Rækker!AU8,Rækker!AV20,IF(AF6=Rækker!AX8,Rækker!AY20,IF(AF6=Rækker!BA8,Rækker!BB20,IF(AF6=Rækker!BD8,Rækker!BE20,IF(AF6=Rækker!BG8,Rækker!BH20,0))))))</f>
        <v>12</v>
      </c>
      <c r="FC17" s="25" t="str">
        <f t="shared" si="49"/>
        <v>X</v>
      </c>
      <c r="FD17" s="25" t="str">
        <f t="shared" si="50"/>
        <v>1X2</v>
      </c>
      <c r="FE17" s="25" t="str">
        <f>IF(AH6=Rækker!B8,Rækker!B20,IF(AH6=Rækker!E8,Rækker!E20,IF(AH6=Rækker!H8,Rækker!H20,IF(AH6=Rækker!K8,Rækker!K20,IF(AH6=Rækker!N8,Rækker!N20,IF(AH6=Rækker!Q8,Rækker!Q20,IF(AH6=Rækker!T8,Rækker!T20,FF17)))))))</f>
        <v>x</v>
      </c>
      <c r="FF17" s="25" t="str">
        <f>IF(AH6=Rækker!W8,Rækker!W20,IF(AH6=Rækker!Z8,Rækker!Z20,IF(AH6=Rækker!AC8,Rækker!AC20,IF(AH6=Rækker!AF8,Rækker!AF20,IF(AH6=Rækker!AI8,Rækker!AI20,IF(AH6=Rækker!AL8,Rækker!AL20,IF(AH6=Rækker!AO8,Rækker!AO20,FG17)))))))</f>
        <v>x</v>
      </c>
      <c r="FG17" s="25" t="str">
        <f>IF(AH6=Rækker!AR8,Rækker!AR20,IF(AH6=Rækker!AU8,Rækker!AU20,IF(AH6=Rækker!AX8,Rækker!AX20,IF(AH6=Rækker!BA8,Rækker!BA20,IF(AH6=Rækker!BD8,Rækker!BD20,IF(AH6=Rækker!BG8,Rækker!BG20,0))))))</f>
        <v>x</v>
      </c>
      <c r="FH17" s="25" t="str">
        <f>IF(AH6=Rækker!B8,Rækker!C20,IF(AH6=Rækker!E8,Rækker!F20,IF(AH6=Rækker!H8,Rækker!I20,IF(AH6=Rækker!K8,Rækker!L20,IF(AH6=Rækker!N8,Rækker!O20,IF(AH6=Rækker!Q8,Rækker!R20,IF(AH6=Rækker!T8,Rækker!U20,FI17)))))))</f>
        <v>1x2</v>
      </c>
      <c r="FI17" s="25" t="str">
        <f>IF(AH6=Rækker!W8,Rækker!X20,IF(AH6=Rækker!Z8,Rækker!AA20,IF(AH6=Rækker!AC8,Rækker!AD20,IF(AH6=Rækker!AF8,Rækker!AG20,IF(AH6=Rækker!AI8,Rækker!AJ20,IF(AH6=Rækker!AL8,Rækker!AM20,IF(AH6=Rækker!AO8,Rækker!AP20,FJ17)))))))</f>
        <v>1x2</v>
      </c>
      <c r="FJ17" s="25" t="str">
        <f>IF(AH6=Rækker!AR8,Rækker!AS20,IF(AH6=Rækker!AU8,Rækker!AV20,IF(AH6=Rækker!AX8,Rækker!AY20,IF(AH6=Rækker!BA8,Rækker!BB20,IF(AH6=Rækker!BD8,Rækker!BE20,IF(AH6=Rækker!BG8,Rækker!BH20,0))))))</f>
        <v>1x2</v>
      </c>
      <c r="FK17" s="25">
        <f t="shared" si="51"/>
        <v>1</v>
      </c>
      <c r="FL17" s="25" t="str">
        <f t="shared" si="52"/>
        <v>1X2</v>
      </c>
      <c r="FM17" s="25">
        <f>IF(AJ6=Rækker!B8,Rækker!B20,IF(AJ6=Rækker!E8,Rækker!E20,IF(AJ6=Rækker!H8,Rækker!H20,IF(AJ6=Rækker!K8,Rækker!K20,IF(AJ6=Rækker!N8,Rækker!N20,IF(AJ6=Rækker!Q8,Rækker!Q20,IF(AJ6=Rækker!T8,Rækker!T20,FN17)))))))</f>
        <v>1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1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 t="str">
        <f>IF(AJ6=Rækker!B8,Rækker!C20,IF(AJ6=Rækker!E8,Rækker!F20,IF(AJ6=Rækker!H8,Rækker!I20,IF(AJ6=Rækker!K8,Rækker!L20,IF(AJ6=Rækker!N8,Rækker!O20,IF(AJ6=Rækker!Q8,Rækker!R20,IF(AJ6=Rækker!T8,Rækker!U20,FQ17)))))))</f>
        <v>1x2</v>
      </c>
      <c r="FQ17" s="25" t="str">
        <f>IF(AJ6=Rækker!W8,Rækker!X20,IF(AJ6=Rækker!Z8,Rækker!AA20,IF(AJ6=Rækker!AC8,Rækker!AD20,IF(AJ6=Rækker!AF8,Rækker!AG20,IF(AJ6=Rækker!AI8,Rækker!AJ20,IF(AJ6=Rækker!AL8,Rækker!AM20,IF(AJ6=Rækker!AO8,Rækker!AP20,FR17)))))))</f>
        <v>1x2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>
        <f t="shared" si="53"/>
        <v>1</v>
      </c>
      <c r="FT17" s="25" t="str">
        <f t="shared" si="54"/>
        <v>1X</v>
      </c>
      <c r="FU17" s="25">
        <f>IF(AL6=Rækker!B8,Rækker!B20,IF(AL6=Rækker!E8,Rækker!E20,IF(AL6=Rækker!H8,Rækker!H20,IF(AL6=Rækker!K8,Rækker!K20,IF(AL6=Rækker!N8,Rækker!N20,IF(AL6=Rækker!Q8,Rækker!Q20,IF(AL6=Rækker!T8,Rækker!T20,FV17)))))))</f>
        <v>1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1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 t="str">
        <f>IF(AL6=Rækker!B8,Rækker!C20,IF(AL6=Rækker!E8,Rækker!F20,IF(AL6=Rækker!H8,Rækker!I20,IF(AL6=Rækker!K8,Rækker!L20,IF(AL6=Rækker!N8,Rækker!O20,IF(AL6=Rækker!Q8,Rækker!R20,IF(AL6=Rækker!T8,Rækker!U20,FY17)))))))</f>
        <v>1x</v>
      </c>
      <c r="FY17" s="25" t="str">
        <f>IF(AL6=Rækker!W8,Rækker!X20,IF(AL6=Rækker!Z8,Rækker!AA20,IF(AL6=Rækker!AC8,Rækker!AD20,IF(AL6=Rækker!AF8,Rækker!AG20,IF(AL6=Rækker!AI8,Rækker!AJ20,IF(AL6=Rækker!AL8,Rækker!AM20,IF(AL6=Rækker!AO8,Rækker!AP20,FZ17)))))))</f>
        <v>1x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>
        <f t="shared" si="55"/>
        <v>1</v>
      </c>
      <c r="GB17" s="25">
        <f t="shared" si="56"/>
        <v>12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1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0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12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0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>
        <f t="shared" si="57"/>
        <v>1</v>
      </c>
      <c r="GJ17" s="25">
        <f t="shared" si="58"/>
        <v>12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1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1</v>
      </c>
      <c r="GM17" s="25">
        <f>IF(AP6=Rækker!AR8,Rækker!AR20,IF(AP6=Rækker!AU8,Rækker!AU20,IF(AP6=Rækker!AX8,Rækker!AX20,IF(AP6=Rækker!BA8,Rækker!BA20,IF(AP6=Rækker!BD8,Rækker!BD20,IF(AP6=Rækker!BG8,Rækker!BG20,0))))))</f>
        <v>0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12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12</v>
      </c>
      <c r="GP17" s="25">
        <f>IF(AP6=Rækker!AR8,Rækker!AS20,IF(AP6=Rækker!AU8,Rækker!AV20,IF(AP6=Rækker!AX8,Rækker!AY20,IF(AP6=Rækker!BA8,Rækker!BB20,IF(AP6=Rækker!BD8,Rækker!BE20,IF(AP6=Rækker!BG8,Rækker!BH20,0))))))</f>
        <v>0</v>
      </c>
      <c r="GQ17" s="25" t="str">
        <f t="shared" si="59"/>
        <v>X</v>
      </c>
      <c r="GR17" s="25" t="str">
        <f t="shared" si="60"/>
        <v>1X2</v>
      </c>
      <c r="GS17" s="25" t="str">
        <f>IF(AR6=Rækker!B8,Rækker!B20,IF(AR6=Rækker!E8,Rækker!E20,IF(AR6=Rækker!H8,Rækker!H20,IF(AR6=Rækker!K8,Rækker!K20,IF(AR6=Rækker!N8,Rækker!N20,IF(AR6=Rækker!Q8,Rækker!Q20,IF(AR6=Rækker!T8,Rækker!T20,GT17)))))))</f>
        <v>x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 t="str">
        <f>IF(AR6=Rækker!B8,Rækker!C20,IF(AR6=Rækker!E8,Rækker!F20,IF(AR6=Rækker!H8,Rækker!I20,IF(AR6=Rækker!K8,Rækker!L20,IF(AR6=Rækker!N8,Rækker!O20,IF(AR6=Rækker!Q8,Rækker!R20,IF(AR6=Rækker!T8,Rækker!U20,GW17)))))))</f>
        <v>1x2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18" s="121" t="s">
        <v>109</v>
      </c>
      <c r="E18" s="87">
        <v>1</v>
      </c>
      <c r="F18" s="44" t="str">
        <f t="shared" si="0"/>
        <v>1*</v>
      </c>
      <c r="G18" s="45">
        <f t="shared" si="0"/>
        <v>1</v>
      </c>
      <c r="H18" s="44" t="str">
        <f t="shared" si="1"/>
        <v>1*</v>
      </c>
      <c r="I18" s="46">
        <f t="shared" si="1"/>
        <v>1</v>
      </c>
      <c r="J18" s="44" t="str">
        <f t="shared" si="2"/>
        <v>1*</v>
      </c>
      <c r="K18" s="45">
        <f t="shared" si="2"/>
        <v>1</v>
      </c>
      <c r="L18" s="44" t="str">
        <f t="shared" si="3"/>
        <v>1*</v>
      </c>
      <c r="M18" s="45">
        <f t="shared" si="3"/>
        <v>1</v>
      </c>
      <c r="N18" s="44" t="str">
        <f t="shared" si="4"/>
        <v>1*</v>
      </c>
      <c r="O18" s="45">
        <f t="shared" si="4"/>
        <v>1</v>
      </c>
      <c r="P18" s="44" t="str">
        <f t="shared" si="5"/>
        <v>1*</v>
      </c>
      <c r="Q18" s="45">
        <f t="shared" si="5"/>
        <v>1</v>
      </c>
      <c r="R18" s="44" t="str">
        <f t="shared" si="6"/>
        <v>1*</v>
      </c>
      <c r="S18" s="45">
        <f t="shared" si="6"/>
        <v>1</v>
      </c>
      <c r="T18" s="44" t="str">
        <f t="shared" si="7"/>
        <v>1*</v>
      </c>
      <c r="U18" s="45">
        <f t="shared" si="7"/>
        <v>1</v>
      </c>
      <c r="V18" s="44" t="str">
        <f t="shared" si="8"/>
        <v>1*</v>
      </c>
      <c r="W18" s="45">
        <f t="shared" si="8"/>
        <v>1</v>
      </c>
      <c r="X18" s="44" t="str">
        <f t="shared" si="9"/>
        <v>1*</v>
      </c>
      <c r="Y18" s="45">
        <f t="shared" si="9"/>
        <v>1</v>
      </c>
      <c r="Z18" s="44" t="str">
        <f t="shared" si="10"/>
        <v>1*</v>
      </c>
      <c r="AA18" s="45">
        <f t="shared" si="10"/>
        <v>1</v>
      </c>
      <c r="AB18" s="44" t="str">
        <f t="shared" si="11"/>
        <v>1*</v>
      </c>
      <c r="AC18" s="45">
        <f t="shared" si="11"/>
        <v>1</v>
      </c>
      <c r="AD18" s="44" t="str">
        <f t="shared" si="12"/>
        <v>1*</v>
      </c>
      <c r="AE18" s="45">
        <f t="shared" si="12"/>
        <v>1</v>
      </c>
      <c r="AF18" s="44" t="str">
        <f t="shared" si="13"/>
        <v>1*</v>
      </c>
      <c r="AG18" s="45">
        <f t="shared" si="13"/>
        <v>1</v>
      </c>
      <c r="AH18" s="44" t="str">
        <f t="shared" si="14"/>
        <v>1*</v>
      </c>
      <c r="AI18" s="45">
        <f t="shared" si="14"/>
        <v>1</v>
      </c>
      <c r="AJ18" s="44" t="str">
        <f t="shared" si="15"/>
        <v>1*</v>
      </c>
      <c r="AK18" s="45">
        <f t="shared" si="15"/>
        <v>1</v>
      </c>
      <c r="AL18" s="44" t="str">
        <f t="shared" si="16"/>
        <v>1*</v>
      </c>
      <c r="AM18" s="45">
        <f t="shared" si="16"/>
        <v>1</v>
      </c>
      <c r="AN18" s="44" t="str">
        <f t="shared" si="17"/>
        <v>1*</v>
      </c>
      <c r="AO18" s="45">
        <f t="shared" si="17"/>
        <v>1</v>
      </c>
      <c r="AP18" s="44" t="str">
        <f t="shared" si="18"/>
        <v>1*</v>
      </c>
      <c r="AQ18" s="45">
        <f t="shared" si="18"/>
        <v>1</v>
      </c>
      <c r="AR18" s="44" t="str">
        <f t="shared" si="19"/>
        <v>1*</v>
      </c>
      <c r="AS18" s="46">
        <f t="shared" si="19"/>
        <v>1</v>
      </c>
      <c r="AT18" s="21">
        <f t="shared" si="20"/>
        <v>1</v>
      </c>
      <c r="AU18" s="25" t="str">
        <f t="shared" si="21"/>
        <v>1*</v>
      </c>
      <c r="AV18" s="25">
        <f t="shared" si="22"/>
        <v>1</v>
      </c>
      <c r="AW18" s="25" t="str">
        <f>IF(F6=Rækker!B8,Rækker!B21,IF(F6=Rækker!E8,Rækker!E21,IF(F6=Rækker!H8,Rækker!H21,IF(F6=Rækker!K8,Rækker!K21,IF(F6=Rækker!N8,Rækker!N21,IF(F6=Rækker!Q8,Rækker!Q21,IF(F6=Rækker!T8,Rækker!T21,AX18)))))))</f>
        <v>1*</v>
      </c>
      <c r="AX18" s="25" t="str">
        <f>IF(F6=Rækker!W8,Rækker!W21,IF(F6=Rækker!Z8,Rækker!Z21,IF(F6=Rækker!AC8,Rækker!AC21,IF(F6=Rækker!AF8,Rækker!AF21,IF(F6=Rækker!AI8,Rækker!AI21,IF(F6=Rækker!AL8,Rækker!AL21,IF(F6=Rækker!AO8,Rækker!AO21,AY18)))))))</f>
        <v>1*</v>
      </c>
      <c r="AY18" s="25" t="str">
        <f>IF(F6=Rækker!AR8,Rækker!AR21,IF(F6=Rækker!AU8,Rækker!AU21,IF(F6=Rækker!AX8,Rækker!AX21,IF(F6=Rækker!BA8,Rækker!BA21,IF(F6=Rækker!BD8,Rækker!BD21,IF(F6=Rækker!BG8,Rækker!BG21,0))))))</f>
        <v>1*</v>
      </c>
      <c r="AZ18" s="25">
        <f>IF(F6=Rækker!B8,Rækker!C21,IF(F6=Rækker!E8,Rækker!F21,IF(F6=Rækker!H8,Rækker!I21,IF(F6=Rækker!K8,Rækker!L21,IF(F6=Rækker!N8,Rækker!O21,IF(F6=Rækker!Q8,Rækker!R21,IF(F6=Rækker!T8,Rækker!U21,BA18)))))))</f>
        <v>1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1</v>
      </c>
      <c r="BB18" s="25">
        <f>IF(F6=Rækker!AR8,Rækker!AS21,IF(F6=Rækker!AU8,Rækker!AV21,IF(F6=Rækker!AX8,Rækker!AY21,IF(F6=Rækker!BA8,Rækker!BB21,IF(F6=Rækker!BD8,Rækker!BE21,IF(F6=Rækker!BG8,Rækker!BH21,0))))))</f>
        <v>1</v>
      </c>
      <c r="BC18" s="25" t="str">
        <f t="shared" si="23"/>
        <v>1*</v>
      </c>
      <c r="BD18" s="25">
        <f t="shared" si="24"/>
        <v>1</v>
      </c>
      <c r="BE18" s="25" t="str">
        <f>IF(H6=Rækker!B8,Rækker!B21,IF(H6=Rækker!E8,Rækker!E21,IF(H6=Rækker!H8,Rækker!H21,IF(H6=Rækker!K8,Rækker!K21,IF(H6=Rækker!N8,Rækker!N21,IF(H6=Rækker!Q8,Rækker!Q21,IF(H6=Rækker!T8,Rækker!T21,BF18)))))))</f>
        <v>1*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0</v>
      </c>
      <c r="BG18" s="25">
        <f>IF(H6=Rækker!AR8,Rækker!AR21,IF(H6=Rækker!AU8,Rækker!AU21,IF(H6=Rækker!AX8,Rækker!AX21,IF(H6=Rækker!BA8,Rækker!BA21,IF(H6=Rækker!BD8,Rækker!BD21,IF(H6=Rækker!BG8,Rækker!BG21,0))))))</f>
        <v>0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0</v>
      </c>
      <c r="BJ18" s="25">
        <f>IF(H6=Rækker!AR8,Rækker!AS21,IF(H6=Rækker!AU8,Rækker!AV21,IF(H6=Rækker!AX8,Rækker!AY21,IF(H6=Rækker!BA8,Rækker!BB21,IF(H6=Rækker!BD8,Rækker!BE21,IF(H6=Rækker!BG8,Rækker!BH21,0))))))</f>
        <v>0</v>
      </c>
      <c r="BK18" s="25" t="str">
        <f t="shared" si="25"/>
        <v>1*</v>
      </c>
      <c r="BL18" s="25">
        <f t="shared" si="26"/>
        <v>1</v>
      </c>
      <c r="BM18" s="25" t="str">
        <f>IF(J6=Rækker!B8,Rækker!B21,IF(J6=Rækker!E8,Rækker!E21,IF(J6=Rækker!H8,Rækker!H21,IF(J6=Rækker!K8,Rækker!K21,IF(J6=Rækker!N8,Rækker!N21,IF(J6=Rækker!Q8,Rækker!Q21,IF(J6=Rækker!T8,Rækker!T21,BN18)))))))</f>
        <v>1*</v>
      </c>
      <c r="BN18" s="25" t="str">
        <f>IF(J6=Rækker!W8,Rækker!W21,IF(J6=Rækker!Z8,Rækker!Z21,IF(J6=Rækker!AC8,Rækker!AC21,IF(J6=Rækker!AF8,Rækker!AF21,IF(J6=Rækker!AI8,Rækker!AI21,IF(J6=Rækker!AL8,Rækker!AL21,IF(J6=Rækker!AO8,Rækker!AO21,BO18)))))))</f>
        <v>1*</v>
      </c>
      <c r="BO18" s="25" t="str">
        <f>IF(J6=Rækker!AR8,Rækker!AR21,IF(J6=Rækker!AU8,Rækker!AU21,IF(J6=Rækker!AX8,Rækker!AX21,IF(J6=Rækker!BA8,Rækker!BA21,IF(J6=Rækker!BD8,Rækker!BD21,IF(J6=Rækker!BG8,Rækker!BG21,0))))))</f>
        <v>1*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1</v>
      </c>
      <c r="BR18" s="25">
        <f>IF(J6=Rækker!AR8,Rækker!AS21,IF(J6=Rækker!AU8,Rækker!AV21,IF(J6=Rækker!AX8,Rækker!AY21,IF(J6=Rækker!BA8,Rækker!BB21,IF(J6=Rækker!BD8,Rækker!BE21,IF(J6=Rækker!BG8,Rækker!BH21,0))))))</f>
        <v>1</v>
      </c>
      <c r="BS18" s="25" t="str">
        <f t="shared" si="27"/>
        <v>1*</v>
      </c>
      <c r="BT18" s="25">
        <f t="shared" si="28"/>
        <v>1</v>
      </c>
      <c r="BU18" s="25" t="str">
        <f>IF(L6=Rækker!B8,Rækker!B21,IF(L6=Rækker!E8,Rækker!E21,IF(L6=Rækker!H8,Rækker!H21,IF(L6=Rækker!K8,Rækker!K21,IF(L6=Rækker!N8,Rækker!N21,IF(L6=Rækker!Q8,Rækker!Q21,IF(L6=Rækker!T8,Rækker!T21,BV18)))))))</f>
        <v>1*</v>
      </c>
      <c r="BV18" s="25" t="str">
        <f>IF(L6=Rækker!W8,Rækker!W21,IF(L6=Rækker!Z8,Rækker!Z21,IF(L6=Rækker!AC8,Rækker!AC21,IF(L6=Rækker!AF8,Rækker!AF21,IF(L6=Rækker!AI8,Rækker!AI21,IF(L6=Rækker!AL8,Rækker!AL21,IF(L6=Rækker!AO8,Rækker!AO21,BW18)))))))</f>
        <v>1*</v>
      </c>
      <c r="BW18" s="25" t="str">
        <f>IF(L6=Rækker!AR8,Rækker!AR21,IF(L6=Rækker!AU8,Rækker!AU21,IF(L6=Rækker!AX8,Rækker!AX21,IF(L6=Rækker!BA8,Rækker!BA21,IF(L6=Rækker!BD8,Rækker!BD21,IF(L6=Rækker!BG8,Rækker!BG21,0))))))</f>
        <v>1*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1</v>
      </c>
      <c r="BZ18" s="25">
        <f>IF(L6=Rækker!AR8,Rækker!AS21,IF(L6=Rækker!AU8,Rækker!AV21,IF(L6=Rækker!AX8,Rækker!AY21,IF(L6=Rækker!BA8,Rækker!BB21,IF(L6=Rækker!BD8,Rækker!BE21,IF(L6=Rækker!BG8,Rækker!BH21,0))))))</f>
        <v>1</v>
      </c>
      <c r="CA18" s="25" t="str">
        <f t="shared" si="29"/>
        <v>1*</v>
      </c>
      <c r="CB18" s="25">
        <f t="shared" si="30"/>
        <v>1</v>
      </c>
      <c r="CC18" s="25" t="str">
        <f>IF(N6=Rækker!B8,Rækker!B21,IF(N6=Rækker!E8,Rækker!E21,IF(N6=Rækker!H8,Rækker!H21,IF(N6=Rækker!K8,Rækker!K21,IF(N6=Rækker!N8,Rækker!N21,IF(N6=Rækker!Q8,Rækker!Q21,IF(N6=Rækker!T8,Rækker!T21,CD18)))))))</f>
        <v>1*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0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0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 t="str">
        <f t="shared" si="31"/>
        <v>1*</v>
      </c>
      <c r="CJ18" s="25">
        <f t="shared" si="32"/>
        <v>1</v>
      </c>
      <c r="CK18" s="25" t="str">
        <f>IF(P6=Rækker!B8,Rækker!B21,IF(P6=Rækker!E8,Rækker!E21,IF(P6=Rækker!H8,Rækker!H21,IF(P6=Rækker!K8,Rækker!K21,IF(P6=Rækker!N8,Rækker!N21,IF(P6=Rækker!Q8,Rækker!Q21,IF(P6=Rækker!T8,Rækker!T21,CL18)))))))</f>
        <v>1*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0</v>
      </c>
      <c r="CM18" s="25">
        <f>IF(P6=Rækker!AR8,Rækker!AR21,IF(P6=Rækker!AU8,Rækker!AU21,IF(P6=Rækker!AX8,Rækker!AX21,IF(P6=Rækker!BA8,Rækker!BA21,IF(P6=Rækker!BD8,Rækker!BD21,IF(P6=Rækker!BG8,Rækker!BG21,0))))))</f>
        <v>0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0</v>
      </c>
      <c r="CP18" s="25">
        <f>IF(P6=Rækker!AR8,Rækker!AS21,IF(P6=Rækker!AU8,Rækker!AV21,IF(P6=Rækker!AX8,Rækker!AY21,IF(P6=Rækker!BA8,Rækker!BB21,IF(P6=Rækker!BD8,Rækker!BE21,IF(P6=Rækker!BG8,Rækker!BH21,0))))))</f>
        <v>0</v>
      </c>
      <c r="CQ18" s="25" t="str">
        <f t="shared" si="33"/>
        <v>1*</v>
      </c>
      <c r="CR18" s="25">
        <f t="shared" si="34"/>
        <v>1</v>
      </c>
      <c r="CS18" s="25" t="str">
        <f>IF(R6=Rækker!B8,Rækker!B21,IF(R6=Rækker!E8,Rækker!E21,IF(R6=Rækker!H8,Rækker!H21,IF(R6=Rækker!K8,Rækker!K21,IF(R6=Rækker!N8,Rækker!N21,IF(R6=Rækker!Q8,Rækker!Q21,IF(R6=Rækker!T8,Rækker!T21,CT18)))))))</f>
        <v>1*</v>
      </c>
      <c r="CT18" s="25" t="str">
        <f>IF(R6=Rækker!W8,Rækker!W21,IF(R6=Rækker!Z8,Rækker!Z21,IF(R6=Rækker!AC8,Rækker!AC21,IF(R6=Rækker!AF8,Rækker!AF21,IF(R6=Rækker!AI8,Rækker!AI21,IF(R6=Rækker!AL8,Rækker!AL21,IF(R6=Rækker!AO8,Rækker!AO21,CU18)))))))</f>
        <v>1*</v>
      </c>
      <c r="CU18" s="25" t="str">
        <f>IF(R6=Rækker!AR8,Rækker!AR21,IF(R6=Rækker!AU8,Rækker!AU21,IF(R6=Rækker!AX8,Rækker!AX21,IF(R6=Rækker!BA8,Rækker!BA21,IF(R6=Rækker!BD8,Rækker!BD21,IF(R6=Rækker!BG8,Rækker!BG21,0))))))</f>
        <v>1*</v>
      </c>
      <c r="CV18" s="25">
        <f>IF(R6=Rækker!B8,Rækker!C21,IF(R6=Rækker!E8,Rækker!F21,IF(R6=Rækker!H8,Rækker!I21,IF(R6=Rækker!K8,Rækker!L21,IF(R6=Rækker!N8,Rækker!O21,IF(R6=Rækker!Q8,Rækker!R21,IF(R6=Rækker!T8,Rækker!U21,CW18)))))))</f>
        <v>1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1</v>
      </c>
      <c r="CX18" s="25">
        <f>IF(R6=Rækker!AR8,Rækker!AS21,IF(R6=Rækker!AU8,Rækker!AV21,IF(R6=Rækker!AX8,Rækker!AY21,IF(R6=Rækker!BA8,Rækker!BB21,IF(R6=Rækker!BD8,Rækker!BE21,IF(R6=Rækker!BG8,Rækker!BH21,0))))))</f>
        <v>1</v>
      </c>
      <c r="CY18" s="25" t="str">
        <f t="shared" si="35"/>
        <v>1*</v>
      </c>
      <c r="CZ18" s="25">
        <f t="shared" si="36"/>
        <v>1</v>
      </c>
      <c r="DA18" s="25" t="str">
        <f>IF(T6=Rækker!B8,Rækker!B21,IF(T6=Rækker!E8,Rækker!E21,IF(T6=Rækker!H8,Rækker!H21,IF(T6=Rækker!K8,Rækker!K21,IF(T6=Rækker!N8,Rækker!N21,IF(T6=Rækker!Q8,Rækker!Q21,IF(T6=Rækker!T8,Rækker!T21,DB18)))))))</f>
        <v>1*</v>
      </c>
      <c r="DB18" s="25" t="str">
        <f>IF(T6=Rækker!W8,Rækker!W21,IF(T6=Rækker!Z8,Rækker!Z21,IF(T6=Rækker!AC8,Rækker!AC21,IF(T6=Rækker!AF8,Rækker!AF21,IF(T6=Rækker!AI8,Rækker!AI21,IF(T6=Rækker!AL8,Rækker!AL21,IF(T6=Rækker!AO8,Rækker!AO21,DC18)))))))</f>
        <v>1*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1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1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 t="str">
        <f t="shared" si="37"/>
        <v>1*</v>
      </c>
      <c r="DH18" s="25">
        <f t="shared" si="38"/>
        <v>1</v>
      </c>
      <c r="DI18" s="25" t="str">
        <f>IF(V6=Rækker!B8,Rækker!B21,IF(V6=Rækker!E8,Rækker!E21,IF(V6=Rækker!H8,Rækker!H21,IF(V6=Rækker!K8,Rækker!K21,IF(V6=Rækker!N8,Rækker!N21,IF(V6=Rækker!Q8,Rækker!Q21,IF(V6=Rækker!T8,Rækker!T21,DJ18)))))))</f>
        <v>1*</v>
      </c>
      <c r="DJ18" s="25" t="str">
        <f>IF(V6=Rækker!W8,Rækker!W21,IF(V6=Rækker!Z8,Rækker!Z21,IF(V6=Rækker!AC8,Rækker!AC21,IF(V6=Rækker!AF8,Rækker!AF21,IF(V6=Rækker!AI8,Rækker!AI21,IF(V6=Rækker!AL8,Rækker!AL21,IF(V6=Rækker!AO8,Rækker!AO21,DK18)))))))</f>
        <v>1*</v>
      </c>
      <c r="DK18" s="25">
        <f>IF(V6=Rækker!AR8,Rækker!AR21,IF(V6=Rækker!AU8,Rækker!AU21,IF(V6=Rækker!AX8,Rækker!AX21,IF(V6=Rækker!BA8,Rækker!BA21,IF(V6=Rækker!BD8,Rækker!BD21,IF(V6=Rækker!BG8,Rækker!BG21,0))))))</f>
        <v>0</v>
      </c>
      <c r="DL18" s="25">
        <f>IF(V6=Rækker!B8,Rækker!C21,IF(V6=Rækker!E8,Rækker!F21,IF(V6=Rækker!H8,Rækker!I21,IF(V6=Rækker!K8,Rækker!L21,IF(V6=Rækker!N8,Rækker!O21,IF(V6=Rækker!Q8,Rækker!R21,IF(V6=Rækker!T8,Rækker!U21,DM18)))))))</f>
        <v>1</v>
      </c>
      <c r="DM18" s="25">
        <f>IF(V6=Rækker!W8,Rækker!X21,IF(V6=Rækker!Z8,Rækker!AA21,IF(V6=Rækker!AC8,Rækker!AD21,IF(V6=Rækker!AF8,Rækker!AG21,IF(V6=Rækker!AI8,Rækker!AJ21,IF(V6=Rækker!AL8,Rækker!AM21,IF(V6=Rækker!AO8,Rækker!AP21,DN18)))))))</f>
        <v>1</v>
      </c>
      <c r="DN18" s="25">
        <f>IF(V6=Rækker!AR8,Rækker!AS21,IF(V6=Rækker!AU8,Rækker!AV21,IF(V6=Rækker!AX8,Rækker!AY21,IF(V6=Rækker!BA8,Rækker!BB21,IF(V6=Rækker!BD8,Rækker!BE21,IF(V6=Rækker!BG8,Rækker!BH21,0))))))</f>
        <v>0</v>
      </c>
      <c r="DO18" s="25" t="str">
        <f t="shared" si="39"/>
        <v>1*</v>
      </c>
      <c r="DP18" s="25">
        <f t="shared" si="40"/>
        <v>1</v>
      </c>
      <c r="DQ18" s="25" t="str">
        <f>IF(X6=Rækker!B8,Rækker!B21,IF(X6=Rækker!E8,Rækker!E21,IF(X6=Rækker!H8,Rækker!H21,IF(X6=Rækker!K8,Rækker!K21,IF(X6=Rækker!N8,Rækker!N21,IF(X6=Rækker!Q8,Rækker!Q21,IF(X6=Rækker!T8,Rækker!T21,DR18)))))))</f>
        <v>1*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0</v>
      </c>
      <c r="DS18" s="25">
        <f>IF(X6=Rækker!AR8,Rækker!AR21,IF(X6=Rækker!AU8,Rækker!AU21,IF(X6=Rækker!AX8,Rækker!AX21,IF(X6=Rækker!BA8,Rækker!BA21,IF(X6=Rækker!BD8,Rækker!BD21,IF(X6=Rækker!BG8,Rækker!BG21,0))))))</f>
        <v>0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0</v>
      </c>
      <c r="DV18" s="25">
        <f>IF(X6=Rækker!AR8,Rækker!AS21,IF(X6=Rækker!AU8,Rækker!AV21,IF(X6=Rækker!AX8,Rækker!AY21,IF(X6=Rækker!BA8,Rækker!BB21,IF(X6=Rækker!BD8,Rækker!BE21,IF(X6=Rækker!BG8,Rækker!BH21,0))))))</f>
        <v>0</v>
      </c>
      <c r="DW18" s="25" t="str">
        <f t="shared" si="41"/>
        <v>1*</v>
      </c>
      <c r="DX18" s="25">
        <f t="shared" si="42"/>
        <v>1</v>
      </c>
      <c r="DY18" s="25" t="str">
        <f>IF(Z6=Rækker!B8,Rækker!B21,IF(Z6=Rækker!E8,Rækker!E21,IF(Z6=Rækker!H8,Rækker!H21,IF(Z6=Rækker!K8,Rækker!K21,IF(Z6=Rækker!N8,Rækker!N21,IF(Z6=Rækker!Q8,Rækker!Q21,IF(Z6=Rækker!T8,Rækker!T21,DZ18)))))))</f>
        <v>1*</v>
      </c>
      <c r="DZ18" s="25" t="str">
        <f>IF(Z6=Rækker!W8,Rækker!W21,IF(Z6=Rækker!Z8,Rækker!Z21,IF(Z6=Rækker!AC8,Rækker!AC21,IF(Z6=Rækker!AF8,Rækker!AF21,IF(Z6=Rækker!AI8,Rækker!AI21,IF(Z6=Rækker!AL8,Rækker!AL21,IF(Z6=Rækker!AO8,Rækker!AO21,EA18)))))))</f>
        <v>1*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>
        <f>IF(Z6=Rækker!B8,Rækker!C21,IF(Z6=Rækker!E8,Rækker!F21,IF(Z6=Rækker!H8,Rækker!I21,IF(Z6=Rækker!K8,Rækker!L21,IF(Z6=Rækker!N8,Rækker!O21,IF(Z6=Rækker!Q8,Rækker!R21,IF(Z6=Rækker!T8,Rækker!U21,EC18)))))))</f>
        <v>1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1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 t="str">
        <f t="shared" si="43"/>
        <v>1*</v>
      </c>
      <c r="EF18" s="25">
        <f t="shared" si="44"/>
        <v>1</v>
      </c>
      <c r="EG18" s="25" t="str">
        <f>IF(AB6=Rækker!B8,Rækker!B21,IF(AB6=Rækker!E8,Rækker!E21,IF(AB6=Rækker!H8,Rækker!H21,IF(AB6=Rækker!K8,Rækker!K21,IF(AB6=Rækker!N8,Rækker!N21,IF(AB6=Rækker!Q8,Rækker!Q21,IF(AB6=Rækker!T8,Rækker!T21,EH18)))))))</f>
        <v>1*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0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0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 t="str">
        <f t="shared" si="45"/>
        <v>1*</v>
      </c>
      <c r="EN18" s="25">
        <f t="shared" si="46"/>
        <v>1</v>
      </c>
      <c r="EO18" s="25" t="str">
        <f>IF(AD6=Rækker!B8,Rækker!B21,IF(AD6=Rækker!E8,Rækker!E21,IF(AD6=Rækker!H8,Rækker!H21,IF(AD6=Rækker!K8,Rækker!K21,IF(AD6=Rækker!N8,Rækker!N21,IF(AD6=Rækker!Q8,Rækker!Q21,IF(AD6=Rækker!T8,Rækker!T21,EP18)))))))</f>
        <v>1*</v>
      </c>
      <c r="EP18" s="25" t="str">
        <f>IF(AD6=Rækker!W8,Rækker!W21,IF(AD6=Rækker!Z8,Rækker!Z21,IF(AD6=Rækker!AC8,Rækker!AC21,IF(AD6=Rækker!AF8,Rækker!AF21,IF(AD6=Rækker!AI8,Rækker!AI21,IF(AD6=Rækker!AL8,Rækker!AL21,IF(AD6=Rækker!AO8,Rækker!AO21,EQ18)))))))</f>
        <v>1*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1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1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 t="str">
        <f t="shared" si="47"/>
        <v>1*</v>
      </c>
      <c r="EV18" s="25">
        <f t="shared" si="48"/>
        <v>1</v>
      </c>
      <c r="EW18" s="25" t="str">
        <f>IF(AF6=Rækker!B8,Rækker!B21,IF(AF6=Rækker!E8,Rækker!E21,IF(AF6=Rækker!H8,Rækker!H21,IF(AF6=Rækker!K8,Rækker!K21,IF(AF6=Rækker!N8,Rækker!N21,IF(AF6=Rækker!Q8,Rækker!Q21,IF(AF6=Rækker!T8,Rækker!T21,EX18)))))))</f>
        <v>1*</v>
      </c>
      <c r="EX18" s="25" t="str">
        <f>IF(AF6=Rækker!W8,Rækker!W21,IF(AF6=Rækker!Z8,Rækker!Z21,IF(AF6=Rækker!AC8,Rækker!AC21,IF(AF6=Rækker!AF8,Rækker!AF21,IF(AF6=Rækker!AI8,Rækker!AI21,IF(AF6=Rækker!AL8,Rækker!AL21,IF(AF6=Rækker!AO8,Rækker!AO21,EY18)))))))</f>
        <v>1*</v>
      </c>
      <c r="EY18" s="25" t="str">
        <f>IF(AF6=Rækker!AR8,Rækker!AR21,IF(AF6=Rækker!AU8,Rækker!AU21,IF(AF6=Rækker!AX8,Rækker!AX21,IF(AF6=Rækker!BA8,Rækker!BA21,IF(AF6=Rækker!BD8,Rækker!BD21,IF(AF6=Rækker!BG8,Rækker!BG21,0))))))</f>
        <v>1*</v>
      </c>
      <c r="EZ18" s="25">
        <f>IF(AF6=Rækker!B8,Rækker!C21,IF(AF6=Rækker!E8,Rækker!F21,IF(AF6=Rækker!H8,Rækker!I21,IF(AF6=Rækker!K8,Rækker!L21,IF(AF6=Rækker!N8,Rækker!O21,IF(AF6=Rækker!Q8,Rækker!R21,IF(AF6=Rækker!T8,Rækker!U21,FA18)))))))</f>
        <v>1</v>
      </c>
      <c r="FA18" s="25">
        <f>IF(AF6=Rækker!W8,Rækker!X21,IF(AF6=Rækker!Z8,Rækker!AA21,IF(AF6=Rækker!AC8,Rækker!AD21,IF(AF6=Rækker!AF8,Rækker!AG21,IF(AF6=Rækker!AI8,Rækker!AJ21,IF(AF6=Rækker!AL8,Rækker!AM21,IF(AF6=Rækker!AO8,Rækker!AP21,FB18)))))))</f>
        <v>1</v>
      </c>
      <c r="FB18" s="25">
        <f>IF(AF6=Rækker!AR8,Rækker!AS21,IF(AF6=Rækker!AU8,Rækker!AV21,IF(AF6=Rækker!AX8,Rækker!AY21,IF(AF6=Rækker!BA8,Rækker!BB21,IF(AF6=Rækker!BD8,Rækker!BE21,IF(AF6=Rækker!BG8,Rækker!BH21,0))))))</f>
        <v>1</v>
      </c>
      <c r="FC18" s="25" t="str">
        <f t="shared" si="49"/>
        <v>1*</v>
      </c>
      <c r="FD18" s="25">
        <f t="shared" si="50"/>
        <v>1</v>
      </c>
      <c r="FE18" s="25" t="str">
        <f>IF(AH6=Rækker!B8,Rækker!B21,IF(AH6=Rækker!E8,Rækker!E21,IF(AH6=Rækker!H8,Rækker!H21,IF(AH6=Rækker!K8,Rækker!K21,IF(AH6=Rækker!N8,Rækker!N21,IF(AH6=Rækker!Q8,Rækker!Q21,IF(AH6=Rækker!T8,Rækker!T21,FF18)))))))</f>
        <v>1*</v>
      </c>
      <c r="FF18" s="25" t="str">
        <f>IF(AH6=Rækker!W8,Rækker!W21,IF(AH6=Rækker!Z8,Rækker!Z21,IF(AH6=Rækker!AC8,Rækker!AC21,IF(AH6=Rækker!AF8,Rækker!AF21,IF(AH6=Rækker!AI8,Rækker!AI21,IF(AH6=Rækker!AL8,Rækker!AL21,IF(AH6=Rækker!AO8,Rækker!AO21,FG18)))))))</f>
        <v>1*</v>
      </c>
      <c r="FG18" s="25" t="str">
        <f>IF(AH6=Rækker!AR8,Rækker!AR21,IF(AH6=Rækker!AU8,Rækker!AU21,IF(AH6=Rækker!AX8,Rækker!AX21,IF(AH6=Rækker!BA8,Rækker!BA21,IF(AH6=Rækker!BD8,Rækker!BD21,IF(AH6=Rækker!BG8,Rækker!BG21,0))))))</f>
        <v>1*</v>
      </c>
      <c r="FH18" s="25">
        <f>IF(AH6=Rækker!B8,Rækker!C21,IF(AH6=Rækker!E8,Rækker!F21,IF(AH6=Rækker!H8,Rækker!I21,IF(AH6=Rækker!K8,Rækker!L21,IF(AH6=Rækker!N8,Rækker!O21,IF(AH6=Rækker!Q8,Rækker!R21,IF(AH6=Rækker!T8,Rækker!U21,FI18)))))))</f>
        <v>1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1</v>
      </c>
      <c r="FJ18" s="25">
        <f>IF(AH6=Rækker!AR8,Rækker!AS21,IF(AH6=Rækker!AU8,Rækker!AV21,IF(AH6=Rækker!AX8,Rækker!AY21,IF(AH6=Rækker!BA8,Rækker!BB21,IF(AH6=Rækker!BD8,Rækker!BE21,IF(AH6=Rækker!BG8,Rækker!BH21,0))))))</f>
        <v>1</v>
      </c>
      <c r="FK18" s="25" t="str">
        <f t="shared" si="51"/>
        <v>1*</v>
      </c>
      <c r="FL18" s="25">
        <f t="shared" si="52"/>
        <v>1</v>
      </c>
      <c r="FM18" s="25" t="str">
        <f>IF(AJ6=Rækker!B8,Rækker!B21,IF(AJ6=Rækker!E8,Rækker!E21,IF(AJ6=Rækker!H8,Rækker!H21,IF(AJ6=Rækker!K8,Rækker!K21,IF(AJ6=Rækker!N8,Rækker!N21,IF(AJ6=Rækker!Q8,Rækker!Q21,IF(AJ6=Rækker!T8,Rækker!T21,FN18)))))))</f>
        <v>1*</v>
      </c>
      <c r="FN18" s="25" t="str">
        <f>IF(AJ6=Rækker!W8,Rækker!W21,IF(AJ6=Rækker!Z8,Rækker!Z21,IF(AJ6=Rækker!AC8,Rækker!AC21,IF(AJ6=Rækker!AF8,Rækker!AF21,IF(AJ6=Rækker!AI8,Rækker!AI21,IF(AJ6=Rækker!AL8,Rækker!AL21,IF(AJ6=Rækker!AO8,Rækker!AO21,FO18)))))))</f>
        <v>1*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>
        <f>IF(AJ6=Rækker!B8,Rækker!C21,IF(AJ6=Rækker!E8,Rækker!F21,IF(AJ6=Rækker!H8,Rækker!I21,IF(AJ6=Rækker!K8,Rækker!L21,IF(AJ6=Rækker!N8,Rækker!O21,IF(AJ6=Rækker!Q8,Rækker!R21,IF(AJ6=Rækker!T8,Rækker!U21,FQ18)))))))</f>
        <v>1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1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 t="str">
        <f t="shared" si="53"/>
        <v>1*</v>
      </c>
      <c r="FT18" s="25">
        <f t="shared" si="54"/>
        <v>1</v>
      </c>
      <c r="FU18" s="25" t="str">
        <f>IF(AL6=Rækker!B8,Rækker!B21,IF(AL6=Rækker!E8,Rækker!E21,IF(AL6=Rækker!H8,Rækker!H21,IF(AL6=Rækker!K8,Rækker!K21,IF(AL6=Rækker!N8,Rækker!N21,IF(AL6=Rækker!Q8,Rækker!Q21,IF(AL6=Rækker!T8,Rækker!T21,FV18)))))))</f>
        <v>1*</v>
      </c>
      <c r="FV18" s="25" t="str">
        <f>IF(AL6=Rækker!W8,Rækker!W21,IF(AL6=Rækker!Z8,Rækker!Z21,IF(AL6=Rækker!AC8,Rækker!AC21,IF(AL6=Rækker!AF8,Rækker!AF21,IF(AL6=Rækker!AI8,Rækker!AI21,IF(AL6=Rækker!AL8,Rækker!AL21,IF(AL6=Rækker!AO8,Rækker!AO21,FW18)))))))</f>
        <v>1*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1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 t="str">
        <f t="shared" si="55"/>
        <v>1*</v>
      </c>
      <c r="GB18" s="25">
        <f t="shared" si="56"/>
        <v>1</v>
      </c>
      <c r="GC18" s="25" t="str">
        <f>IF(AN6=Rækker!B8,Rækker!B21,IF(AN6=Rækker!E8,Rækker!E21,IF(AN6=Rækker!H8,Rækker!H21,IF(AN6=Rækker!K8,Rækker!K21,IF(AN6=Rækker!N8,Rækker!N21,IF(AN6=Rækker!Q8,Rækker!Q21,IF(AN6=Rækker!T8,Rækker!T21,GD18)))))))</f>
        <v>1*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0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>
        <f>IF(AN6=Rækker!B8,Rækker!C21,IF(AN6=Rækker!E8,Rækker!F21,IF(AN6=Rækker!H8,Rækker!I21,IF(AN6=Rækker!K8,Rækker!L21,IF(AN6=Rækker!N8,Rækker!O21,IF(AN6=Rækker!Q8,Rækker!R21,IF(AN6=Rækker!T8,Rækker!U21,GG18)))))))</f>
        <v>1</v>
      </c>
      <c r="GG18" s="25">
        <f>IF(AN6=Rækker!W8,Rækker!X21,IF(AN6=Rækker!Z8,Rækker!AA21,IF(AN6=Rækker!AC8,Rækker!AD21,IF(AN6=Rækker!AF8,Rækker!AG21,IF(AN6=Rækker!AI8,Rækker!AJ21,IF(AN6=Rækker!AL8,Rækker!AM21,IF(AN6=Rækker!AO8,Rækker!AP21,GH18)))))))</f>
        <v>0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 t="str">
        <f t="shared" si="57"/>
        <v>1*</v>
      </c>
      <c r="GJ18" s="25">
        <f t="shared" si="58"/>
        <v>1</v>
      </c>
      <c r="GK18" s="25" t="str">
        <f>IF(AP6=Rækker!B8,Rækker!B21,IF(AP6=Rækker!E8,Rækker!E21,IF(AP6=Rækker!H8,Rækker!H21,IF(AP6=Rækker!K8,Rækker!K21,IF(AP6=Rækker!N8,Rækker!N21,IF(AP6=Rækker!Q8,Rækker!Q21,IF(AP6=Rækker!T8,Rækker!T21,GL18)))))))</f>
        <v>1*</v>
      </c>
      <c r="GL18" s="25" t="str">
        <f>IF(AP6=Rækker!W8,Rækker!W21,IF(AP6=Rækker!Z8,Rækker!Z21,IF(AP6=Rækker!AC8,Rækker!AC21,IF(AP6=Rækker!AF8,Rækker!AF21,IF(AP6=Rækker!AI8,Rækker!AI21,IF(AP6=Rækker!AL8,Rækker!AL21,IF(AP6=Rækker!AO8,Rækker!AO21,GM18)))))))</f>
        <v>1*</v>
      </c>
      <c r="GM18" s="25">
        <f>IF(AP6=Rækker!AR8,Rækker!AR21,IF(AP6=Rækker!AU8,Rækker!AU21,IF(AP6=Rækker!AX8,Rækker!AX21,IF(AP6=Rækker!BA8,Rækker!BA21,IF(AP6=Rækker!BD8,Rækker!BD21,IF(AP6=Rækker!BG8,Rækker!BG21,0))))))</f>
        <v>0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1</v>
      </c>
      <c r="GP18" s="25">
        <f>IF(AP6=Rækker!AR8,Rækker!AS21,IF(AP6=Rækker!AU8,Rækker!AV21,IF(AP6=Rækker!AX8,Rækker!AY21,IF(AP6=Rækker!BA8,Rækker!BB21,IF(AP6=Rækker!BD8,Rækker!BE21,IF(AP6=Rækker!BG8,Rækker!BH21,0))))))</f>
        <v>0</v>
      </c>
      <c r="GQ18" s="25" t="str">
        <f t="shared" si="59"/>
        <v>1*</v>
      </c>
      <c r="GR18" s="25">
        <f t="shared" si="60"/>
        <v>1</v>
      </c>
      <c r="GS18" s="25" t="str">
        <f>IF(AR6=Rækker!B8,Rækker!B21,IF(AR6=Rækker!E8,Rækker!E21,IF(AR6=Rækker!H8,Rækker!H21,IF(AR6=Rækker!K8,Rækker!K21,IF(AR6=Rækker!N8,Rækker!N21,IF(AR6=Rækker!Q8,Rækker!Q21,IF(AR6=Rækker!T8,Rækker!T21,GT18)))))))</f>
        <v>1*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1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19" s="121" t="s">
        <v>109</v>
      </c>
      <c r="E19" s="89">
        <v>1</v>
      </c>
      <c r="F19" s="36">
        <f t="shared" si="0"/>
        <v>1</v>
      </c>
      <c r="G19" s="38">
        <f t="shared" si="0"/>
        <v>12</v>
      </c>
      <c r="H19" s="36">
        <f t="shared" si="1"/>
        <v>1</v>
      </c>
      <c r="I19" s="37">
        <f t="shared" si="1"/>
        <v>12</v>
      </c>
      <c r="J19" s="36">
        <f t="shared" si="2"/>
        <v>2</v>
      </c>
      <c r="K19" s="38">
        <f t="shared" si="2"/>
        <v>12</v>
      </c>
      <c r="L19" s="36" t="str">
        <f t="shared" si="3"/>
        <v>X</v>
      </c>
      <c r="M19" s="38" t="str">
        <f t="shared" si="3"/>
        <v>1X2</v>
      </c>
      <c r="N19" s="36" t="str">
        <f t="shared" si="4"/>
        <v>X</v>
      </c>
      <c r="O19" s="38" t="str">
        <f t="shared" si="4"/>
        <v>1X2</v>
      </c>
      <c r="P19" s="36">
        <f t="shared" si="5"/>
        <v>1</v>
      </c>
      <c r="Q19" s="38">
        <f t="shared" si="5"/>
        <v>12</v>
      </c>
      <c r="R19" s="36">
        <f t="shared" si="6"/>
        <v>2</v>
      </c>
      <c r="S19" s="38">
        <f t="shared" si="6"/>
        <v>12</v>
      </c>
      <c r="T19" s="36" t="str">
        <f t="shared" si="7"/>
        <v>X</v>
      </c>
      <c r="U19" s="38" t="str">
        <f t="shared" si="7"/>
        <v>1X2</v>
      </c>
      <c r="V19" s="36">
        <f t="shared" si="8"/>
        <v>1</v>
      </c>
      <c r="W19" s="38" t="str">
        <f t="shared" si="8"/>
        <v>1X</v>
      </c>
      <c r="X19" s="36">
        <f t="shared" si="9"/>
        <v>1</v>
      </c>
      <c r="Y19" s="38" t="str">
        <f t="shared" si="9"/>
        <v>1X</v>
      </c>
      <c r="Z19" s="36">
        <f t="shared" si="10"/>
        <v>1</v>
      </c>
      <c r="AA19" s="38">
        <f t="shared" si="10"/>
        <v>12</v>
      </c>
      <c r="AB19" s="36">
        <f t="shared" si="11"/>
        <v>1</v>
      </c>
      <c r="AC19" s="38">
        <f t="shared" si="11"/>
        <v>12</v>
      </c>
      <c r="AD19" s="36">
        <f t="shared" si="12"/>
        <v>1</v>
      </c>
      <c r="AE19" s="38" t="str">
        <f t="shared" si="12"/>
        <v>1X</v>
      </c>
      <c r="AF19" s="36">
        <f t="shared" si="13"/>
        <v>1</v>
      </c>
      <c r="AG19" s="38">
        <f t="shared" si="13"/>
        <v>12</v>
      </c>
      <c r="AH19" s="36">
        <f t="shared" si="14"/>
        <v>1</v>
      </c>
      <c r="AI19" s="38" t="str">
        <f t="shared" si="14"/>
        <v>1X</v>
      </c>
      <c r="AJ19" s="36">
        <f t="shared" si="15"/>
        <v>1</v>
      </c>
      <c r="AK19" s="38">
        <f t="shared" si="15"/>
        <v>1</v>
      </c>
      <c r="AL19" s="36" t="str">
        <f t="shared" si="16"/>
        <v>X</v>
      </c>
      <c r="AM19" s="38" t="str">
        <f t="shared" si="16"/>
        <v>1X</v>
      </c>
      <c r="AN19" s="36">
        <f t="shared" si="17"/>
        <v>1</v>
      </c>
      <c r="AO19" s="38" t="str">
        <f t="shared" si="17"/>
        <v>1X</v>
      </c>
      <c r="AP19" s="36" t="str">
        <f t="shared" si="18"/>
        <v>X</v>
      </c>
      <c r="AQ19" s="38" t="str">
        <f t="shared" si="18"/>
        <v>1X2</v>
      </c>
      <c r="AR19" s="36">
        <f t="shared" si="19"/>
        <v>1</v>
      </c>
      <c r="AS19" s="37">
        <f t="shared" si="19"/>
        <v>1</v>
      </c>
      <c r="AT19" s="21">
        <f t="shared" si="20"/>
        <v>1</v>
      </c>
      <c r="AU19" s="25">
        <f t="shared" si="21"/>
        <v>1</v>
      </c>
      <c r="AV19" s="25">
        <f t="shared" si="22"/>
        <v>12</v>
      </c>
      <c r="AW19" s="25">
        <f>IF(F6=Rækker!B8,Rækker!B22,IF(F6=Rækker!E8,Rækker!E22,IF(F6=Rækker!H8,Rækker!H22,IF(F6=Rækker!K8,Rækker!K22,IF(F6=Rækker!N8,Rækker!N22,IF(F6=Rækker!Q8,Rækker!Q22,IF(F6=Rækker!T8,Rækker!T22,AX19)))))))</f>
        <v>1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1</v>
      </c>
      <c r="AY19" s="25">
        <f>IF(F6=Rækker!AR8,Rækker!AR22,IF(F6=Rækker!AU8,Rækker!AU22,IF(F6=Rækker!AX8,Rækker!AX22,IF(F6=Rækker!BA8,Rækker!BA22,IF(F6=Rækker!BD8,Rækker!BD22,IF(F6=Rækker!BG8,Rækker!BG22,0))))))</f>
        <v>1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12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12</v>
      </c>
      <c r="BB19" s="25">
        <f>IF(F6=Rækker!AR8,Rækker!AS22,IF(F6=Rækker!AU8,Rækker!AV22,IF(F6=Rækker!AX8,Rækker!AY22,IF(F6=Rækker!BA8,Rækker!BB22,IF(F6=Rækker!BD8,Rækker!BE22,IF(F6=Rækker!BG8,Rækker!BH22,0))))))</f>
        <v>12</v>
      </c>
      <c r="BC19" s="25">
        <f t="shared" si="23"/>
        <v>1</v>
      </c>
      <c r="BD19" s="25">
        <f t="shared" si="24"/>
        <v>12</v>
      </c>
      <c r="BE19" s="25">
        <f>IF(H6=Rækker!B8,Rækker!B22,IF(H6=Rækker!E8,Rækker!E22,IF(H6=Rækker!H8,Rækker!H22,IF(H6=Rækker!K8,Rækker!K22,IF(H6=Rækker!N8,Rækker!N22,IF(H6=Rækker!Q8,Rækker!Q22,IF(H6=Rækker!T8,Rækker!T22,BF19)))))))</f>
        <v>1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0</v>
      </c>
      <c r="BG19" s="25">
        <f>IF(H6=Rækker!AR8,Rækker!AR22,IF(H6=Rækker!AU8,Rækker!AU22,IF(H6=Rækker!AX8,Rækker!AX22,IF(H6=Rækker!BA8,Rækker!BA22,IF(H6=Rækker!BD8,Rækker!BD22,IF(H6=Rækker!BG8,Rækker!BG22,0))))))</f>
        <v>0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12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0</v>
      </c>
      <c r="BJ19" s="25">
        <f>IF(H6=Rækker!AR8,Rækker!AS22,IF(H6=Rækker!AU8,Rækker!AV22,IF(H6=Rækker!AX8,Rækker!AY22,IF(H6=Rækker!BA8,Rækker!BB22,IF(H6=Rækker!BD8,Rækker!BE22,IF(H6=Rækker!BG8,Rækker!BH22,0))))))</f>
        <v>0</v>
      </c>
      <c r="BK19" s="25">
        <f t="shared" si="25"/>
        <v>2</v>
      </c>
      <c r="BL19" s="25">
        <f t="shared" si="26"/>
        <v>12</v>
      </c>
      <c r="BM19" s="25">
        <f>IF(J6=Rækker!B8,Rækker!B22,IF(J6=Rækker!E8,Rækker!E22,IF(J6=Rækker!H8,Rækker!H22,IF(J6=Rækker!K8,Rækker!K22,IF(J6=Rækker!N8,Rækker!N22,IF(J6=Rækker!Q8,Rækker!Q22,IF(J6=Rækker!T8,Rækker!T22,BN19)))))))</f>
        <v>2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2</v>
      </c>
      <c r="BO19" s="25">
        <f>IF(J6=Rækker!AR8,Rækker!AR22,IF(J6=Rækker!AU8,Rækker!AU22,IF(J6=Rækker!AX8,Rækker!AX22,IF(J6=Rækker!BA8,Rækker!BA22,IF(J6=Rækker!BD8,Rækker!BD22,IF(J6=Rækker!BG8,Rækker!BG22,0))))))</f>
        <v>2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12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12</v>
      </c>
      <c r="BR19" s="25">
        <f>IF(J6=Rækker!AR8,Rækker!AS22,IF(J6=Rækker!AU8,Rækker!AV22,IF(J6=Rækker!AX8,Rækker!AY22,IF(J6=Rækker!BA8,Rækker!BB22,IF(J6=Rækker!BD8,Rækker!BE22,IF(J6=Rækker!BG8,Rækker!BH22,0))))))</f>
        <v>12</v>
      </c>
      <c r="BS19" s="25" t="str">
        <f t="shared" si="27"/>
        <v>X</v>
      </c>
      <c r="BT19" s="25" t="str">
        <f t="shared" si="28"/>
        <v>1X2</v>
      </c>
      <c r="BU19" s="25" t="str">
        <f>IF(L6=Rækker!B8,Rækker!B22,IF(L6=Rækker!E8,Rækker!E22,IF(L6=Rækker!H8,Rækker!H22,IF(L6=Rækker!K8,Rækker!K22,IF(L6=Rækker!N8,Rækker!N22,IF(L6=Rækker!Q8,Rækker!Q22,IF(L6=Rækker!T8,Rækker!T22,BV19)))))))</f>
        <v>x</v>
      </c>
      <c r="BV19" s="25" t="str">
        <f>IF(L6=Rækker!W8,Rækker!W22,IF(L6=Rækker!Z8,Rækker!Z22,IF(L6=Rækker!AC8,Rækker!AC22,IF(L6=Rækker!AF8,Rækker!AF22,IF(L6=Rækker!AI8,Rækker!AI22,IF(L6=Rækker!AL8,Rækker!AL22,IF(L6=Rækker!AO8,Rækker!AO22,BW19)))))))</f>
        <v>x</v>
      </c>
      <c r="BW19" s="25" t="str">
        <f>IF(L6=Rækker!AR8,Rækker!AR22,IF(L6=Rækker!AU8,Rækker!AU22,IF(L6=Rækker!AX8,Rækker!AX22,IF(L6=Rækker!BA8,Rækker!BA22,IF(L6=Rækker!BD8,Rækker!BD22,IF(L6=Rækker!BG8,Rækker!BG22,0))))))</f>
        <v>x</v>
      </c>
      <c r="BX19" s="25" t="str">
        <f>IF(L6=Rækker!B8,Rækker!C22,IF(L6=Rækker!E8,Rækker!F22,IF(L6=Rækker!H8,Rækker!I22,IF(L6=Rækker!K8,Rækker!L22,IF(L6=Rækker!N8,Rækker!O22,IF(L6=Rækker!Q8,Rækker!R22,IF(L6=Rækker!T8,Rækker!U22,BY19)))))))</f>
        <v>1x2</v>
      </c>
      <c r="BY19" s="25" t="str">
        <f>IF(L6=Rækker!W8,Rækker!X22,IF(L6=Rækker!Z8,Rækker!AA22,IF(L6=Rækker!AC8,Rækker!AD22,IF(L6=Rækker!AF8,Rækker!AG22,IF(L6=Rækker!AI8,Rækker!AJ22,IF(L6=Rækker!AL8,Rækker!AM22,IF(L6=Rækker!AO8,Rækker!AP22,BZ19)))))))</f>
        <v>1x2</v>
      </c>
      <c r="BZ19" s="25" t="str">
        <f>IF(L6=Rækker!AR8,Rækker!AS22,IF(L6=Rækker!AU8,Rækker!AV22,IF(L6=Rækker!AX8,Rækker!AY22,IF(L6=Rækker!BA8,Rækker!BB22,IF(L6=Rækker!BD8,Rækker!BE22,IF(L6=Rækker!BG8,Rækker!BH22,0))))))</f>
        <v>1x2</v>
      </c>
      <c r="CA19" s="25" t="str">
        <f t="shared" si="29"/>
        <v>X</v>
      </c>
      <c r="CB19" s="25" t="str">
        <f t="shared" si="30"/>
        <v>1X2</v>
      </c>
      <c r="CC19" s="25" t="str">
        <f>IF(N6=Rækker!B8,Rækker!B22,IF(N6=Rækker!E8,Rækker!E22,IF(N6=Rækker!H8,Rækker!H22,IF(N6=Rækker!K8,Rækker!K22,IF(N6=Rækker!N8,Rækker!N22,IF(N6=Rækker!Q8,Rækker!Q22,IF(N6=Rækker!T8,Rækker!T22,CD19)))))))</f>
        <v>x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0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 t="str">
        <f>IF(N6=Rækker!B8,Rækker!C22,IF(N6=Rækker!E8,Rækker!F22,IF(N6=Rækker!H8,Rækker!I22,IF(N6=Rækker!K8,Rækker!L22,IF(N6=Rækker!N8,Rækker!O22,IF(N6=Rækker!Q8,Rækker!R22,IF(N6=Rækker!T8,Rækker!U22,CG19)))))))</f>
        <v>1x2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0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>
        <f t="shared" si="32"/>
        <v>12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0</v>
      </c>
      <c r="CM19" s="25">
        <f>IF(P6=Rækker!AR8,Rækker!AR22,IF(P6=Rækker!AU8,Rækker!AU22,IF(P6=Rækker!AX8,Rækker!AX22,IF(P6=Rækker!BA8,Rækker!BA22,IF(P6=Rækker!BD8,Rækker!BD22,IF(P6=Rækker!BG8,Rækker!BG22,0))))))</f>
        <v>0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12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0</v>
      </c>
      <c r="CP19" s="25">
        <f>IF(P6=Rækker!AR8,Rækker!AS22,IF(P6=Rækker!AU8,Rækker!AV22,IF(P6=Rækker!AX8,Rækker!AY22,IF(P6=Rækker!BA8,Rækker!BB22,IF(P6=Rækker!BD8,Rækker!BE22,IF(P6=Rækker!BG8,Rækker!BH22,0))))))</f>
        <v>0</v>
      </c>
      <c r="CQ19" s="25">
        <f t="shared" si="33"/>
        <v>2</v>
      </c>
      <c r="CR19" s="25">
        <f t="shared" si="34"/>
        <v>12</v>
      </c>
      <c r="CS19" s="25">
        <f>IF(R6=Rækker!B8,Rækker!B22,IF(R6=Rækker!E8,Rækker!E22,IF(R6=Rækker!H8,Rækker!H22,IF(R6=Rækker!K8,Rækker!K22,IF(R6=Rækker!N8,Rækker!N22,IF(R6=Rækker!Q8,Rækker!Q22,IF(R6=Rækker!T8,Rækker!T22,CT19)))))))</f>
        <v>2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2</v>
      </c>
      <c r="CU19" s="25">
        <f>IF(R6=Rækker!AR8,Rækker!AR22,IF(R6=Rækker!AU8,Rækker!AU22,IF(R6=Rækker!AX8,Rækker!AX22,IF(R6=Rækker!BA8,Rækker!BA22,IF(R6=Rækker!BD8,Rækker!BD22,IF(R6=Rækker!BG8,Rækker!BG22,0))))))</f>
        <v>2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12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12</v>
      </c>
      <c r="CX19" s="25">
        <f>IF(R6=Rækker!AR8,Rækker!AS22,IF(R6=Rækker!AU8,Rækker!AV22,IF(R6=Rækker!AX8,Rækker!AY22,IF(R6=Rækker!BA8,Rækker!BB22,IF(R6=Rækker!BD8,Rækker!BE22,IF(R6=Rækker!BG8,Rækker!BH22,0))))))</f>
        <v>12</v>
      </c>
      <c r="CY19" s="25" t="str">
        <f t="shared" si="35"/>
        <v>X</v>
      </c>
      <c r="CZ19" s="25" t="str">
        <f t="shared" si="36"/>
        <v>1X2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x</v>
      </c>
      <c r="DB19" s="25" t="str">
        <f>IF(T6=Rækker!W8,Rækker!W22,IF(T6=Rækker!Z8,Rækker!Z22,IF(T6=Rækker!AC8,Rækker!AC22,IF(T6=Rækker!AF8,Rækker!AF22,IF(T6=Rækker!AI8,Rækker!AI22,IF(T6=Rækker!AL8,Rækker!AL22,IF(T6=Rækker!AO8,Rækker!AO22,DC19)))))))</f>
        <v>x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1x2</v>
      </c>
      <c r="DE19" s="25" t="str">
        <f>IF(T6=Rækker!W8,Rækker!X22,IF(T6=Rækker!Z8,Rækker!AA22,IF(T6=Rækker!AC8,Rækker!AD22,IF(T6=Rækker!AF8,Rækker!AG22,IF(T6=Rækker!AI8,Rækker!AJ22,IF(T6=Rækker!AL8,Rækker!AM22,IF(T6=Rækker!AO8,Rækker!AP22,DF19)))))))</f>
        <v>1x2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>
        <f t="shared" si="37"/>
        <v>1</v>
      </c>
      <c r="DH19" s="25" t="str">
        <f t="shared" si="38"/>
        <v>1X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1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1</v>
      </c>
      <c r="DK19" s="25">
        <f>IF(V6=Rækker!AR8,Rækker!AR22,IF(V6=Rækker!AU8,Rækker!AU22,IF(V6=Rækker!AX8,Rækker!AX22,IF(V6=Rækker!BA8,Rækker!BA22,IF(V6=Rækker!BD8,Rækker!BD22,IF(V6=Rækker!BG8,Rækker!BG22,0))))))</f>
        <v>0</v>
      </c>
      <c r="DL19" s="25" t="str">
        <f>IF(V6=Rækker!B8,Rækker!C22,IF(V6=Rækker!E8,Rækker!F22,IF(V6=Rækker!H8,Rækker!I22,IF(V6=Rækker!K8,Rækker!L22,IF(V6=Rækker!N8,Rækker!O22,IF(V6=Rækker!Q8,Rækker!R22,IF(V6=Rækker!T8,Rækker!U22,DM19)))))))</f>
        <v>1x</v>
      </c>
      <c r="DM19" s="25" t="str">
        <f>IF(V6=Rækker!W8,Rækker!X22,IF(V6=Rækker!Z8,Rækker!AA22,IF(V6=Rækker!AC8,Rækker!AD22,IF(V6=Rækker!AF8,Rækker!AG22,IF(V6=Rækker!AI8,Rækker!AJ22,IF(V6=Rækker!AL8,Rækker!AM22,IF(V6=Rækker!AO8,Rækker!AP22,DN19)))))))</f>
        <v>1x</v>
      </c>
      <c r="DN19" s="25">
        <f>IF(V6=Rækker!AR8,Rækker!AS22,IF(V6=Rækker!AU8,Rækker!AV22,IF(V6=Rækker!AX8,Rækker!AY22,IF(V6=Rækker!BA8,Rækker!BB22,IF(V6=Rækker!BD8,Rækker!BE22,IF(V6=Rækker!BG8,Rækker!BH22,0))))))</f>
        <v>0</v>
      </c>
      <c r="DO19" s="25">
        <f t="shared" si="39"/>
        <v>1</v>
      </c>
      <c r="DP19" s="25" t="str">
        <f t="shared" si="40"/>
        <v>1X</v>
      </c>
      <c r="DQ19" s="25">
        <f>IF(X6=Rækker!B8,Rækker!B22,IF(X6=Rækker!E8,Rækker!E22,IF(X6=Rækker!H8,Rækker!H22,IF(X6=Rækker!K8,Rækker!K22,IF(X6=Rækker!N8,Rækker!N22,IF(X6=Rækker!Q8,Rækker!Q22,IF(X6=Rækker!T8,Rækker!T22,DR19)))))))</f>
        <v>1</v>
      </c>
      <c r="DR19" s="25">
        <f>IF(X6=Rækker!W8,Rækker!W22,IF(X6=Rækker!Z8,Rækker!Z22,IF(X6=Rækker!AC8,Rækker!AC22,IF(X6=Rækker!AF8,Rækker!AF22,IF(X6=Rækker!AI8,Rækker!AI22,IF(X6=Rækker!AL8,Rækker!AL22,IF(X6=Rækker!AO8,Rækker!AO22,DS19)))))))</f>
        <v>0</v>
      </c>
      <c r="DS19" s="25">
        <f>IF(X6=Rækker!AR8,Rækker!AR22,IF(X6=Rækker!AU8,Rækker!AU22,IF(X6=Rækker!AX8,Rækker!AX22,IF(X6=Rækker!BA8,Rækker!BA22,IF(X6=Rækker!BD8,Rækker!BD22,IF(X6=Rækker!BG8,Rækker!BG22,0))))))</f>
        <v>0</v>
      </c>
      <c r="DT19" s="25" t="str">
        <f>IF(X6=Rækker!B8,Rækker!C22,IF(X6=Rækker!E8,Rækker!F22,IF(X6=Rækker!H8,Rækker!I22,IF(X6=Rækker!K8,Rækker!L22,IF(X6=Rækker!N8,Rækker!O22,IF(X6=Rækker!Q8,Rækker!R22,IF(X6=Rækker!T8,Rækker!U22,DU19)))))))</f>
        <v>1x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0</v>
      </c>
      <c r="DV19" s="25">
        <f>IF(X6=Rækker!AR8,Rækker!AS22,IF(X6=Rækker!AU8,Rækker!AV22,IF(X6=Rækker!AX8,Rækker!AY22,IF(X6=Rækker!BA8,Rækker!BB22,IF(X6=Rækker!BD8,Rækker!BE22,IF(X6=Rækker!BG8,Rækker!BH22,0))))))</f>
        <v>0</v>
      </c>
      <c r="DW19" s="25">
        <f t="shared" si="41"/>
        <v>1</v>
      </c>
      <c r="DX19" s="25">
        <f t="shared" si="42"/>
        <v>12</v>
      </c>
      <c r="DY19" s="25">
        <f>IF(Z6=Rækker!B8,Rækker!B22,IF(Z6=Rækker!E8,Rækker!E22,IF(Z6=Rækker!H8,Rækker!H22,IF(Z6=Rækker!K8,Rækker!K22,IF(Z6=Rækker!N8,Rækker!N22,IF(Z6=Rækker!Q8,Rækker!Q22,IF(Z6=Rækker!T8,Rækker!T22,DZ19)))))))</f>
        <v>1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1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12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12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1</v>
      </c>
      <c r="EF19" s="25">
        <f t="shared" si="44"/>
        <v>12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1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0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12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0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>
        <f t="shared" si="45"/>
        <v>1</v>
      </c>
      <c r="EN19" s="25" t="str">
        <f t="shared" si="46"/>
        <v>1X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 t="str">
        <f>IF(AD6=Rækker!B8,Rækker!C22,IF(AD6=Rækker!E8,Rækker!F22,IF(AD6=Rækker!H8,Rækker!I22,IF(AD6=Rækker!K8,Rækker!L22,IF(AD6=Rækker!N8,Rækker!O22,IF(AD6=Rækker!Q8,Rækker!R22,IF(AD6=Rækker!T8,Rækker!U22,ES19)))))))</f>
        <v>1x</v>
      </c>
      <c r="ES19" s="25" t="str">
        <f>IF(AD6=Rækker!W8,Rækker!X22,IF(AD6=Rækker!Z8,Rækker!AA22,IF(AD6=Rækker!AC8,Rækker!AD22,IF(AD6=Rækker!AF8,Rækker!AG22,IF(AD6=Rækker!AI8,Rækker!AJ22,IF(AD6=Rækker!AL8,Rækker!AM22,IF(AD6=Rækker!AO8,Rækker!AP22,ET19)))))))</f>
        <v>1x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>
        <f t="shared" si="47"/>
        <v>1</v>
      </c>
      <c r="EV19" s="25">
        <f t="shared" si="48"/>
        <v>12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1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1</v>
      </c>
      <c r="EY19" s="25">
        <f>IF(AF6=Rækker!AR8,Rækker!AR22,IF(AF6=Rækker!AU8,Rækker!AU22,IF(AF6=Rækker!AX8,Rækker!AX22,IF(AF6=Rækker!BA8,Rækker!BA22,IF(AF6=Rækker!BD8,Rækker!BD22,IF(AF6=Rækker!BG8,Rækker!BG22,0))))))</f>
        <v>1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12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12</v>
      </c>
      <c r="FB19" s="25">
        <f>IF(AF6=Rækker!AR8,Rækker!AS22,IF(AF6=Rækker!AU8,Rækker!AV22,IF(AF6=Rækker!AX8,Rækker!AY22,IF(AF6=Rækker!BA8,Rækker!BB22,IF(AF6=Rækker!BD8,Rækker!BE22,IF(AF6=Rækker!BG8,Rækker!BH22,0))))))</f>
        <v>12</v>
      </c>
      <c r="FC19" s="25">
        <f t="shared" si="49"/>
        <v>1</v>
      </c>
      <c r="FD19" s="25" t="str">
        <f t="shared" si="50"/>
        <v>1X</v>
      </c>
      <c r="FE19" s="25">
        <f>IF(AH6=Rækker!B8,Rækker!B22,IF(AH6=Rækker!E8,Rækker!E22,IF(AH6=Rækker!H8,Rækker!H22,IF(AH6=Rækker!K8,Rækker!K22,IF(AH6=Rækker!N8,Rækker!N22,IF(AH6=Rækker!Q8,Rækker!Q22,IF(AH6=Rækker!T8,Rækker!T22,FF19)))))))</f>
        <v>1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1</v>
      </c>
      <c r="FG19" s="25">
        <f>IF(AH6=Rækker!AR8,Rækker!AR22,IF(AH6=Rækker!AU8,Rækker!AU22,IF(AH6=Rækker!AX8,Rækker!AX22,IF(AH6=Rækker!BA8,Rækker!BA22,IF(AH6=Rækker!BD8,Rækker!BD22,IF(AH6=Rækker!BG8,Rækker!BG22,0))))))</f>
        <v>1</v>
      </c>
      <c r="FH19" s="25" t="str">
        <f>IF(AH6=Rækker!B8,Rækker!C22,IF(AH6=Rækker!E8,Rækker!F22,IF(AH6=Rækker!H8,Rækker!I22,IF(AH6=Rækker!K8,Rækker!L22,IF(AH6=Rækker!N8,Rækker!O22,IF(AH6=Rækker!Q8,Rækker!R22,IF(AH6=Rækker!T8,Rækker!U22,FI19)))))))</f>
        <v>1x</v>
      </c>
      <c r="FI19" s="25" t="str">
        <f>IF(AH6=Rækker!W8,Rækker!X22,IF(AH6=Rækker!Z8,Rækker!AA22,IF(AH6=Rækker!AC8,Rækker!AD22,IF(AH6=Rækker!AF8,Rækker!AG22,IF(AH6=Rækker!AI8,Rækker!AJ22,IF(AH6=Rækker!AL8,Rækker!AM22,IF(AH6=Rækker!AO8,Rækker!AP22,FJ19)))))))</f>
        <v>1x</v>
      </c>
      <c r="FJ19" s="25" t="str">
        <f>IF(AH6=Rækker!AR8,Rækker!AS22,IF(AH6=Rækker!AU8,Rækker!AV22,IF(AH6=Rækker!AX8,Rækker!AY22,IF(AH6=Rækker!BA8,Rækker!BB22,IF(AH6=Rækker!BD8,Rækker!BE22,IF(AH6=Rækker!BG8,Rækker!BH22,0))))))</f>
        <v>1x</v>
      </c>
      <c r="FK19" s="25">
        <f t="shared" si="51"/>
        <v>1</v>
      </c>
      <c r="FL19" s="25">
        <f t="shared" si="52"/>
        <v>1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1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1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 t="str">
        <f t="shared" si="53"/>
        <v>X</v>
      </c>
      <c r="FT19" s="25" t="str">
        <f t="shared" si="54"/>
        <v>1X</v>
      </c>
      <c r="FU19" s="25" t="str">
        <f>IF(AL6=Rækker!B8,Rækker!B22,IF(AL6=Rækker!E8,Rækker!E22,IF(AL6=Rækker!H8,Rækker!H22,IF(AL6=Rækker!K8,Rækker!K22,IF(AL6=Rækker!N8,Rækker!N22,IF(AL6=Rækker!Q8,Rækker!Q22,IF(AL6=Rækker!T8,Rækker!T22,FV19)))))))</f>
        <v>x</v>
      </c>
      <c r="FV19" s="25" t="str">
        <f>IF(AL6=Rækker!W8,Rækker!W22,IF(AL6=Rækker!Z8,Rækker!Z22,IF(AL6=Rækker!AC8,Rækker!AC22,IF(AL6=Rækker!AF8,Rækker!AF22,IF(AL6=Rækker!AI8,Rækker!AI22,IF(AL6=Rækker!AL8,Rækker!AL22,IF(AL6=Rækker!AO8,Rækker!AO22,FW19)))))))</f>
        <v>x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 t="str">
        <f>IF(AL6=Rækker!B8,Rækker!C22,IF(AL6=Rækker!E8,Rækker!F22,IF(AL6=Rækker!H8,Rækker!I22,IF(AL6=Rækker!K8,Rækker!L22,IF(AL6=Rækker!N8,Rækker!O22,IF(AL6=Rækker!Q8,Rækker!R22,IF(AL6=Rækker!T8,Rækker!U22,FY19)))))))</f>
        <v>1x</v>
      </c>
      <c r="FY19" s="25" t="str">
        <f>IF(AL6=Rækker!W8,Rækker!X22,IF(AL6=Rækker!Z8,Rækker!AA22,IF(AL6=Rækker!AC8,Rækker!AD22,IF(AL6=Rækker!AF8,Rækker!AG22,IF(AL6=Rækker!AI8,Rækker!AJ22,IF(AL6=Rækker!AL8,Rækker!AM22,IF(AL6=Rækker!AO8,Rækker!AP22,FZ19)))))))</f>
        <v>1x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>
        <f t="shared" si="55"/>
        <v>1</v>
      </c>
      <c r="GB19" s="25" t="str">
        <f t="shared" si="56"/>
        <v>1X</v>
      </c>
      <c r="GC19" s="25">
        <f>IF(AN6=Rækker!B8,Rækker!B22,IF(AN6=Rækker!E8,Rækker!E22,IF(AN6=Rækker!H8,Rækker!H22,IF(AN6=Rækker!K8,Rækker!K22,IF(AN6=Rækker!N8,Rækker!N22,IF(AN6=Rækker!Q8,Rækker!Q22,IF(AN6=Rækker!T8,Rækker!T22,GD19)))))))</f>
        <v>1</v>
      </c>
      <c r="GD19" s="25">
        <f>IF(AN6=Rækker!W8,Rækker!W22,IF(AN6=Rækker!Z8,Rækker!Z22,IF(AN6=Rækker!AC8,Rækker!AC22,IF(AN6=Rækker!AF8,Rækker!AF22,IF(AN6=Rækker!AI8,Rækker!AI22,IF(AN6=Rækker!AL8,Rækker!AL22,IF(AN6=Rækker!AO8,Rækker!AO22,GE19)))))))</f>
        <v>0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 t="str">
        <f>IF(AN6=Rækker!B8,Rækker!C22,IF(AN6=Rækker!E8,Rækker!F22,IF(AN6=Rækker!H8,Rækker!I22,IF(AN6=Rækker!K8,Rækker!L22,IF(AN6=Rækker!N8,Rækker!O22,IF(AN6=Rækker!Q8,Rækker!R22,IF(AN6=Rækker!T8,Rækker!U22,GG19)))))))</f>
        <v>1x</v>
      </c>
      <c r="GG19" s="25">
        <f>IF(AN6=Rækker!W8,Rækker!X22,IF(AN6=Rækker!Z8,Rækker!AA22,IF(AN6=Rækker!AC8,Rækker!AD22,IF(AN6=Rækker!AF8,Rækker!AG22,IF(AN6=Rækker!AI8,Rækker!AJ22,IF(AN6=Rækker!AL8,Rækker!AM22,IF(AN6=Rækker!AO8,Rækker!AP22,GH19)))))))</f>
        <v>0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 t="str">
        <f t="shared" si="57"/>
        <v>X</v>
      </c>
      <c r="GJ19" s="25" t="str">
        <f t="shared" si="58"/>
        <v>1X2</v>
      </c>
      <c r="GK19" s="25" t="str">
        <f>IF(AP6=Rækker!B8,Rækker!B22,IF(AP6=Rækker!E8,Rækker!E22,IF(AP6=Rækker!H8,Rækker!H22,IF(AP6=Rækker!K8,Rækker!K22,IF(AP6=Rækker!N8,Rækker!N22,IF(AP6=Rækker!Q8,Rækker!Q22,IF(AP6=Rækker!T8,Rækker!T22,GL19)))))))</f>
        <v>x</v>
      </c>
      <c r="GL19" s="25" t="str">
        <f>IF(AP6=Rækker!W8,Rækker!W22,IF(AP6=Rækker!Z8,Rækker!Z22,IF(AP6=Rækker!AC8,Rækker!AC22,IF(AP6=Rækker!AF8,Rækker!AF22,IF(AP6=Rækker!AI8,Rækker!AI22,IF(AP6=Rækker!AL8,Rækker!AL22,IF(AP6=Rækker!AO8,Rækker!AO22,GM19)))))))</f>
        <v>x</v>
      </c>
      <c r="GM19" s="25">
        <f>IF(AP6=Rækker!AR8,Rækker!AR22,IF(AP6=Rækker!AU8,Rækker!AU22,IF(AP6=Rækker!AX8,Rækker!AX22,IF(AP6=Rækker!BA8,Rækker!BA22,IF(AP6=Rækker!BD8,Rækker!BD22,IF(AP6=Rækker!BG8,Rækker!BG22,0))))))</f>
        <v>0</v>
      </c>
      <c r="GN19" s="25" t="str">
        <f>IF(AP6=Rækker!B8,Rækker!C22,IF(AP6=Rækker!E8,Rækker!F22,IF(AP6=Rækker!H8,Rækker!I22,IF(AP6=Rækker!K8,Rækker!L22,IF(AP6=Rækker!N8,Rækker!O22,IF(AP6=Rækker!Q8,Rækker!R22,IF(AP6=Rækker!T8,Rækker!U22,GO19)))))))</f>
        <v>1x2</v>
      </c>
      <c r="GO19" s="25" t="str">
        <f>IF(AP6=Rækker!W8,Rækker!X22,IF(AP6=Rækker!Z8,Rækker!AA22,IF(AP6=Rækker!AC8,Rækker!AD22,IF(AP6=Rækker!AF8,Rækker!AG22,IF(AP6=Rækker!AI8,Rækker!AJ22,IF(AP6=Rækker!AL8,Rækker!AM22,IF(AP6=Rækker!AO8,Rækker!AP22,GP19)))))))</f>
        <v>1x2</v>
      </c>
      <c r="GP19" s="25">
        <f>IF(AP6=Rækker!AR8,Rækker!AS22,IF(AP6=Rækker!AU8,Rækker!AV22,IF(AP6=Rækker!AX8,Rækker!AY22,IF(AP6=Rækker!BA8,Rækker!BB22,IF(AP6=Rækker!BD8,Rækker!BE22,IF(AP6=Rækker!BG8,Rækker!BH22,0))))))</f>
        <v>0</v>
      </c>
      <c r="GQ19" s="25">
        <f t="shared" si="59"/>
        <v>1</v>
      </c>
      <c r="GR19" s="25">
        <f t="shared" si="60"/>
        <v>1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0" s="121" t="s">
        <v>109</v>
      </c>
      <c r="E20" s="89" t="s">
        <v>151</v>
      </c>
      <c r="F20" s="36">
        <f t="shared" si="0"/>
        <v>1</v>
      </c>
      <c r="G20" s="38">
        <f t="shared" si="0"/>
        <v>1</v>
      </c>
      <c r="H20" s="36">
        <f t="shared" si="1"/>
        <v>1</v>
      </c>
      <c r="I20" s="37" t="str">
        <f t="shared" si="1"/>
        <v>1X</v>
      </c>
      <c r="J20" s="36">
        <f t="shared" si="2"/>
        <v>1</v>
      </c>
      <c r="K20" s="38">
        <f t="shared" si="2"/>
        <v>1</v>
      </c>
      <c r="L20" s="36">
        <f t="shared" si="3"/>
        <v>1</v>
      </c>
      <c r="M20" s="38">
        <f t="shared" si="3"/>
        <v>12</v>
      </c>
      <c r="N20" s="36">
        <f t="shared" si="4"/>
        <v>1</v>
      </c>
      <c r="O20" s="38">
        <f t="shared" si="4"/>
        <v>12</v>
      </c>
      <c r="P20" s="36">
        <f t="shared" si="5"/>
        <v>1</v>
      </c>
      <c r="Q20" s="38" t="str">
        <f t="shared" si="5"/>
        <v>1X</v>
      </c>
      <c r="R20" s="36">
        <f t="shared" si="6"/>
        <v>1</v>
      </c>
      <c r="S20" s="38">
        <f t="shared" si="6"/>
        <v>1</v>
      </c>
      <c r="T20" s="36">
        <f t="shared" si="7"/>
        <v>1</v>
      </c>
      <c r="U20" s="38" t="str">
        <f t="shared" si="7"/>
        <v>1X</v>
      </c>
      <c r="V20" s="36" t="str">
        <f t="shared" si="8"/>
        <v>1*</v>
      </c>
      <c r="W20" s="38">
        <f t="shared" si="8"/>
        <v>1</v>
      </c>
      <c r="X20" s="36">
        <f t="shared" si="9"/>
        <v>1</v>
      </c>
      <c r="Y20" s="38" t="str">
        <f t="shared" si="9"/>
        <v>1X</v>
      </c>
      <c r="Z20" s="36">
        <f t="shared" si="10"/>
        <v>1</v>
      </c>
      <c r="AA20" s="38">
        <f t="shared" si="10"/>
        <v>1</v>
      </c>
      <c r="AB20" s="36">
        <f t="shared" si="11"/>
        <v>1</v>
      </c>
      <c r="AC20" s="38">
        <f t="shared" si="11"/>
        <v>12</v>
      </c>
      <c r="AD20" s="36">
        <f t="shared" si="12"/>
        <v>1</v>
      </c>
      <c r="AE20" s="38" t="str">
        <f t="shared" si="12"/>
        <v>1X</v>
      </c>
      <c r="AF20" s="36">
        <f t="shared" si="13"/>
        <v>1</v>
      </c>
      <c r="AG20" s="38">
        <f t="shared" si="13"/>
        <v>12</v>
      </c>
      <c r="AH20" s="36">
        <f t="shared" si="14"/>
        <v>1</v>
      </c>
      <c r="AI20" s="38" t="str">
        <f t="shared" si="14"/>
        <v>1X</v>
      </c>
      <c r="AJ20" s="36" t="str">
        <f t="shared" si="15"/>
        <v>X</v>
      </c>
      <c r="AK20" s="38" t="str">
        <f t="shared" si="15"/>
        <v>1X</v>
      </c>
      <c r="AL20" s="36">
        <f t="shared" si="16"/>
        <v>1</v>
      </c>
      <c r="AM20" s="38" t="str">
        <f t="shared" si="16"/>
        <v>1X</v>
      </c>
      <c r="AN20" s="36">
        <f t="shared" si="17"/>
        <v>1</v>
      </c>
      <c r="AO20" s="38">
        <f t="shared" si="17"/>
        <v>1</v>
      </c>
      <c r="AP20" s="36">
        <f t="shared" si="18"/>
        <v>1</v>
      </c>
      <c r="AQ20" s="38" t="str">
        <f t="shared" si="18"/>
        <v>1X</v>
      </c>
      <c r="AR20" s="36" t="str">
        <f t="shared" si="19"/>
        <v>X</v>
      </c>
      <c r="AS20" s="37" t="str">
        <f t="shared" si="19"/>
        <v>1X</v>
      </c>
      <c r="AT20" s="21">
        <f t="shared" si="20"/>
        <v>1</v>
      </c>
      <c r="AU20" s="25">
        <f t="shared" si="21"/>
        <v>1</v>
      </c>
      <c r="AV20" s="25">
        <f t="shared" si="22"/>
        <v>1</v>
      </c>
      <c r="AW20" s="25">
        <f>IF(F6=Rækker!B8,Rækker!B23,IF(F6=Rækker!E8,Rækker!E23,IF(F6=Rækker!H8,Rækker!H23,IF(F6=Rækker!K8,Rækker!K23,IF(F6=Rækker!N8,Rækker!N23,IF(F6=Rækker!Q8,Rækker!Q23,IF(F6=Rækker!T8,Rækker!T23,AX20)))))))</f>
        <v>1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1</v>
      </c>
      <c r="AY20" s="25">
        <f>IF(F6=Rækker!AR8,Rækker!AR23,IF(F6=Rækker!AU8,Rækker!AU23,IF(F6=Rækker!AX8,Rækker!AX23,IF(F6=Rækker!BA8,Rækker!BA23,IF(F6=Rækker!BD8,Rækker!BD23,IF(F6=Rækker!BG8,Rækker!BG23,0))))))</f>
        <v>1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1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1</v>
      </c>
      <c r="BB20" s="25">
        <f>IF(F6=Rækker!AR8,Rækker!AS23,IF(F6=Rækker!AU8,Rækker!AV23,IF(F6=Rækker!AX8,Rækker!AY23,IF(F6=Rækker!BA8,Rækker!BB23,IF(F6=Rækker!BD8,Rækker!BE23,IF(F6=Rækker!BG8,Rækker!BH23,0))))))</f>
        <v>1</v>
      </c>
      <c r="BC20" s="25">
        <f t="shared" si="23"/>
        <v>1</v>
      </c>
      <c r="BD20" s="25" t="str">
        <f t="shared" si="24"/>
        <v>1X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1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0</v>
      </c>
      <c r="BG20" s="25">
        <f>IF(H6=Rækker!AR8,Rækker!AR23,IF(H6=Rækker!AU8,Rækker!AU23,IF(H6=Rækker!AX8,Rækker!AX23,IF(H6=Rækker!BA8,Rækker!BA23,IF(H6=Rækker!BD8,Rækker!BD23,IF(H6=Rækker!BG8,Rækker!BG23,0))))))</f>
        <v>0</v>
      </c>
      <c r="BH20" s="25" t="str">
        <f>IF(H6=Rækker!B8,Rækker!C23,IF(H6=Rækker!E8,Rækker!F23,IF(H6=Rækker!H8,Rækker!I23,IF(H6=Rækker!K8,Rækker!L23,IF(H6=Rækker!N8,Rækker!O23,IF(H6=Rækker!Q8,Rækker!R23,IF(H6=Rækker!T8,Rækker!U23,BI20)))))))</f>
        <v>1x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0</v>
      </c>
      <c r="BJ20" s="25">
        <f>IF(H6=Rækker!AR8,Rækker!AS23,IF(H6=Rækker!AU8,Rækker!AV23,IF(H6=Rækker!AX8,Rækker!AY23,IF(H6=Rækker!BA8,Rækker!BB23,IF(H6=Rækker!BD8,Rækker!BE23,IF(H6=Rækker!BG8,Rækker!BH23,0))))))</f>
        <v>0</v>
      </c>
      <c r="BK20" s="25">
        <f t="shared" si="25"/>
        <v>1</v>
      </c>
      <c r="BL20" s="25">
        <f t="shared" si="26"/>
        <v>1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1</v>
      </c>
      <c r="BO20" s="25">
        <f>IF(J6=Rækker!AR8,Rækker!AR23,IF(J6=Rækker!AU8,Rækker!AU23,IF(J6=Rækker!AX8,Rækker!AX23,IF(J6=Rækker!BA8,Rækker!BA23,IF(J6=Rækker!BD8,Rækker!BD23,IF(J6=Rækker!BG8,Rækker!BG23,0))))))</f>
        <v>1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1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1</v>
      </c>
      <c r="BR20" s="25">
        <f>IF(J6=Rækker!AR8,Rækker!AS23,IF(J6=Rækker!AU8,Rækker!AV23,IF(J6=Rækker!AX8,Rækker!AY23,IF(J6=Rækker!BA8,Rækker!BB23,IF(J6=Rækker!BD8,Rækker!BE23,IF(J6=Rækker!BG8,Rækker!BH23,0))))))</f>
        <v>1</v>
      </c>
      <c r="BS20" s="25">
        <f t="shared" si="27"/>
        <v>1</v>
      </c>
      <c r="BT20" s="25">
        <f t="shared" si="28"/>
        <v>12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1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1</v>
      </c>
      <c r="BW20" s="25">
        <f>IF(L6=Rækker!AR8,Rækker!AR23,IF(L6=Rækker!AU8,Rækker!AU23,IF(L6=Rækker!AX8,Rækker!AX23,IF(L6=Rækker!BA8,Rækker!BA23,IF(L6=Rækker!BD8,Rækker!BD23,IF(L6=Rækker!BG8,Rækker!BG23,0))))))</f>
        <v>1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12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12</v>
      </c>
      <c r="BZ20" s="25">
        <f>IF(L6=Rækker!AR8,Rækker!AS23,IF(L6=Rækker!AU8,Rækker!AV23,IF(L6=Rækker!AX8,Rækker!AY23,IF(L6=Rækker!BA8,Rækker!BB23,IF(L6=Rækker!BD8,Rækker!BE23,IF(L6=Rækker!BG8,Rækker!BH23,0))))))</f>
        <v>12</v>
      </c>
      <c r="CA20" s="25">
        <f t="shared" si="29"/>
        <v>1</v>
      </c>
      <c r="CB20" s="25">
        <f t="shared" si="30"/>
        <v>12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1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0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12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0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1</v>
      </c>
      <c r="CJ20" s="25" t="str">
        <f t="shared" si="32"/>
        <v>1X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0</v>
      </c>
      <c r="CM20" s="25">
        <f>IF(P6=Rækker!AR8,Rækker!AR23,IF(P6=Rækker!AU8,Rækker!AU23,IF(P6=Rækker!AX8,Rækker!AX23,IF(P6=Rækker!BA8,Rækker!BA23,IF(P6=Rækker!BD8,Rækker!BD23,IF(P6=Rækker!BG8,Rækker!BG23,0))))))</f>
        <v>0</v>
      </c>
      <c r="CN20" s="25" t="str">
        <f>IF(P6=Rækker!B8,Rækker!C23,IF(P6=Rækker!E8,Rækker!F23,IF(P6=Rækker!H8,Rækker!I23,IF(P6=Rækker!K8,Rækker!L23,IF(P6=Rækker!N8,Rækker!O23,IF(P6=Rækker!Q8,Rækker!R23,IF(P6=Rækker!T8,Rækker!U23,CO20)))))))</f>
        <v>1x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0</v>
      </c>
      <c r="CP20" s="25">
        <f>IF(P6=Rækker!AR8,Rækker!AS23,IF(P6=Rækker!AU8,Rækker!AV23,IF(P6=Rækker!AX8,Rækker!AY23,IF(P6=Rækker!BA8,Rækker!BB23,IF(P6=Rækker!BD8,Rækker!BE23,IF(P6=Rækker!BG8,Rækker!BH23,0))))))</f>
        <v>0</v>
      </c>
      <c r="CQ20" s="25">
        <f t="shared" si="33"/>
        <v>1</v>
      </c>
      <c r="CR20" s="25">
        <f t="shared" si="34"/>
        <v>1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1</v>
      </c>
      <c r="CU20" s="25">
        <f>IF(R6=Rækker!AR8,Rækker!AR23,IF(R6=Rækker!AU8,Rækker!AU23,IF(R6=Rækker!AX8,Rækker!AX23,IF(R6=Rækker!BA8,Rækker!BA23,IF(R6=Rækker!BD8,Rækker!BD23,IF(R6=Rækker!BG8,Rækker!BG23,0))))))</f>
        <v>1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1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1</v>
      </c>
      <c r="CX20" s="25">
        <f>IF(R6=Rækker!AR8,Rækker!AS23,IF(R6=Rækker!AU8,Rækker!AV23,IF(R6=Rækker!AX8,Rækker!AY23,IF(R6=Rækker!BA8,Rækker!BB23,IF(R6=Rækker!BD8,Rækker!BE23,IF(R6=Rækker!BG8,Rækker!BH23,0))))))</f>
        <v>1</v>
      </c>
      <c r="CY20" s="25">
        <f t="shared" si="35"/>
        <v>1</v>
      </c>
      <c r="CZ20" s="25" t="str">
        <f t="shared" si="36"/>
        <v>1X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1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1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 t="str">
        <f>IF(T6=Rækker!B8,Rækker!C23,IF(T6=Rækker!E8,Rækker!F23,IF(T6=Rækker!H8,Rækker!I23,IF(T6=Rækker!K8,Rækker!L23,IF(T6=Rækker!N8,Rækker!O23,IF(T6=Rækker!Q8,Rækker!R23,IF(T6=Rækker!T8,Rækker!U23,DE20)))))))</f>
        <v>1x</v>
      </c>
      <c r="DE20" s="25" t="str">
        <f>IF(T6=Rækker!W8,Rækker!X23,IF(T6=Rækker!Z8,Rækker!AA23,IF(T6=Rækker!AC8,Rækker!AD23,IF(T6=Rækker!AF8,Rækker!AG23,IF(T6=Rækker!AI8,Rækker!AJ23,IF(T6=Rækker!AL8,Rækker!AM23,IF(T6=Rækker!AO8,Rækker!AP23,DF20)))))))</f>
        <v>1x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 t="str">
        <f t="shared" si="37"/>
        <v>1*</v>
      </c>
      <c r="DH20" s="25">
        <f t="shared" si="38"/>
        <v>1</v>
      </c>
      <c r="DI20" s="25" t="str">
        <f>IF(V6=Rækker!B8,Rækker!B23,IF(V6=Rækker!E8,Rækker!E23,IF(V6=Rækker!H8,Rækker!H23,IF(V6=Rækker!K8,Rækker!K23,IF(V6=Rækker!N8,Rækker!N23,IF(V6=Rækker!Q8,Rækker!Q23,IF(V6=Rækker!T8,Rækker!T23,DJ20)))))))</f>
        <v>1*</v>
      </c>
      <c r="DJ20" s="25" t="str">
        <f>IF(V6=Rækker!W8,Rækker!W23,IF(V6=Rækker!Z8,Rækker!Z23,IF(V6=Rækker!AC8,Rækker!AC23,IF(V6=Rækker!AF8,Rækker!AF23,IF(V6=Rækker!AI8,Rækker!AI23,IF(V6=Rækker!AL8,Rækker!AL23,IF(V6=Rækker!AO8,Rækker!AO23,DK20)))))))</f>
        <v>1*</v>
      </c>
      <c r="DK20" s="25">
        <f>IF(V6=Rækker!AR8,Rækker!AR23,IF(V6=Rækker!AU8,Rækker!AU23,IF(V6=Rækker!AX8,Rækker!AX23,IF(V6=Rækker!BA8,Rækker!BA23,IF(V6=Rækker!BD8,Rækker!BD23,IF(V6=Rækker!BG8,Rækker!BG23,0))))))</f>
        <v>0</v>
      </c>
      <c r="DL20" s="25">
        <f>IF(V6=Rækker!B8,Rækker!C23,IF(V6=Rækker!E8,Rækker!F23,IF(V6=Rækker!H8,Rækker!I23,IF(V6=Rækker!K8,Rækker!L23,IF(V6=Rækker!N8,Rækker!O23,IF(V6=Rækker!Q8,Rækker!R23,IF(V6=Rækker!T8,Rækker!U23,DM20)))))))</f>
        <v>1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1</v>
      </c>
      <c r="DN20" s="25">
        <f>IF(V6=Rækker!AR8,Rækker!AS23,IF(V6=Rækker!AU8,Rækker!AV23,IF(V6=Rækker!AX8,Rækker!AY23,IF(V6=Rækker!BA8,Rækker!BB23,IF(V6=Rækker!BD8,Rækker!BE23,IF(V6=Rækker!BG8,Rækker!BH23,0))))))</f>
        <v>0</v>
      </c>
      <c r="DO20" s="25">
        <f t="shared" si="39"/>
        <v>1</v>
      </c>
      <c r="DP20" s="25" t="str">
        <f t="shared" si="40"/>
        <v>1X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1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0</v>
      </c>
      <c r="DS20" s="25">
        <f>IF(X6=Rækker!AR8,Rækker!AR23,IF(X6=Rækker!AU8,Rækker!AU23,IF(X6=Rækker!AX8,Rækker!AX23,IF(X6=Rækker!BA8,Rækker!BA23,IF(X6=Rækker!BD8,Rækker!BD23,IF(X6=Rækker!BG8,Rækker!BG23,0))))))</f>
        <v>0</v>
      </c>
      <c r="DT20" s="25" t="str">
        <f>IF(X6=Rækker!B8,Rækker!C23,IF(X6=Rækker!E8,Rækker!F23,IF(X6=Rækker!H8,Rækker!I23,IF(X6=Rækker!K8,Rækker!L23,IF(X6=Rækker!N8,Rækker!O23,IF(X6=Rækker!Q8,Rækker!R23,IF(X6=Rækker!T8,Rækker!U23,DU20)))))))</f>
        <v>1x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0</v>
      </c>
      <c r="DV20" s="25">
        <f>IF(X6=Rækker!AR8,Rækker!AS23,IF(X6=Rækker!AU8,Rækker!AV23,IF(X6=Rækker!AX8,Rækker!AY23,IF(X6=Rækker!BA8,Rækker!BB23,IF(X6=Rækker!BD8,Rækker!BE23,IF(X6=Rækker!BG8,Rækker!BH23,0))))))</f>
        <v>0</v>
      </c>
      <c r="DW20" s="25">
        <f t="shared" si="41"/>
        <v>1</v>
      </c>
      <c r="DX20" s="25">
        <f t="shared" si="42"/>
        <v>1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1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1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>
        <f>IF(Z6=Rækker!B8,Rækker!C23,IF(Z6=Rækker!E8,Rækker!F23,IF(Z6=Rækker!H8,Rækker!I23,IF(Z6=Rækker!K8,Rækker!L23,IF(Z6=Rækker!N8,Rækker!O23,IF(Z6=Rækker!Q8,Rækker!R23,IF(Z6=Rækker!T8,Rækker!U23,EC20)))))))</f>
        <v>1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1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1</v>
      </c>
      <c r="EF20" s="25">
        <f t="shared" si="44"/>
        <v>12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1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0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>
        <f>IF(AB6=Rækker!B8,Rækker!C23,IF(AB6=Rækker!E8,Rækker!F23,IF(AB6=Rækker!H8,Rækker!I23,IF(AB6=Rækker!K8,Rækker!L23,IF(AB6=Rækker!N8,Rækker!O23,IF(AB6=Rækker!Q8,Rækker!R23,IF(AB6=Rækker!T8,Rækker!U23,EK20)))))))</f>
        <v>12</v>
      </c>
      <c r="EK20" s="25">
        <f>IF(AB6=Rækker!W8,Rækker!X23,IF(AB6=Rækker!Z8,Rækker!AA23,IF(AB6=Rækker!AC8,Rækker!AD23,IF(AB6=Rækker!AF8,Rækker!AG23,IF(AB6=Rækker!AI8,Rækker!AJ23,IF(AB6=Rækker!AL8,Rækker!AM23,IF(AB6=Rækker!AO8,Rækker!AP23,EL20)))))))</f>
        <v>0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>
        <f t="shared" si="45"/>
        <v>1</v>
      </c>
      <c r="EN20" s="25" t="str">
        <f t="shared" si="46"/>
        <v>1X</v>
      </c>
      <c r="EO20" s="25">
        <f>IF(AD6=Rækker!B8,Rækker!B23,IF(AD6=Rækker!E8,Rækker!E23,IF(AD6=Rækker!H8,Rækker!H23,IF(AD6=Rækker!K8,Rækker!K23,IF(AD6=Rækker!N8,Rækker!N23,IF(AD6=Rækker!Q8,Rækker!Q23,IF(AD6=Rækker!T8,Rækker!T23,EP20)))))))</f>
        <v>1</v>
      </c>
      <c r="EP20" s="25">
        <f>IF(AD6=Rækker!W8,Rækker!W23,IF(AD6=Rækker!Z8,Rækker!Z23,IF(AD6=Rækker!AC8,Rækker!AC23,IF(AD6=Rækker!AF8,Rækker!AF23,IF(AD6=Rækker!AI8,Rækker!AI23,IF(AD6=Rækker!AL8,Rækker!AL23,IF(AD6=Rækker!AO8,Rækker!AO23,EQ20)))))))</f>
        <v>1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 t="str">
        <f>IF(AD6=Rækker!B8,Rækker!C23,IF(AD6=Rækker!E8,Rækker!F23,IF(AD6=Rækker!H8,Rækker!I23,IF(AD6=Rækker!K8,Rækker!L23,IF(AD6=Rækker!N8,Rækker!O23,IF(AD6=Rækker!Q8,Rækker!R23,IF(AD6=Rækker!T8,Rækker!U23,ES20)))))))</f>
        <v>1x</v>
      </c>
      <c r="ES20" s="25" t="str">
        <f>IF(AD6=Rækker!W8,Rækker!X23,IF(AD6=Rækker!Z8,Rækker!AA23,IF(AD6=Rækker!AC8,Rækker!AD23,IF(AD6=Rækker!AF8,Rækker!AG23,IF(AD6=Rækker!AI8,Rækker!AJ23,IF(AD6=Rækker!AL8,Rækker!AM23,IF(AD6=Rækker!AO8,Rækker!AP23,ET20)))))))</f>
        <v>1x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>
        <f t="shared" si="47"/>
        <v>1</v>
      </c>
      <c r="EV20" s="25">
        <f t="shared" si="48"/>
        <v>12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1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1</v>
      </c>
      <c r="EY20" s="25">
        <f>IF(AF6=Rækker!AR8,Rækker!AR23,IF(AF6=Rækker!AU8,Rækker!AU23,IF(AF6=Rækker!AX8,Rækker!AX23,IF(AF6=Rækker!BA8,Rækker!BA23,IF(AF6=Rækker!BD8,Rækker!BD23,IF(AF6=Rækker!BG8,Rækker!BG23,0))))))</f>
        <v>1</v>
      </c>
      <c r="EZ20" s="25">
        <f>IF(AF6=Rækker!B8,Rækker!C23,IF(AF6=Rækker!E8,Rækker!F23,IF(AF6=Rækker!H8,Rækker!I23,IF(AF6=Rækker!K8,Rækker!L23,IF(AF6=Rækker!N8,Rækker!O23,IF(AF6=Rækker!Q8,Rækker!R23,IF(AF6=Rækker!T8,Rækker!U23,FA20)))))))</f>
        <v>12</v>
      </c>
      <c r="FA20" s="25">
        <f>IF(AF6=Rækker!W8,Rækker!X23,IF(AF6=Rækker!Z8,Rækker!AA23,IF(AF6=Rækker!AC8,Rækker!AD23,IF(AF6=Rækker!AF8,Rækker!AG23,IF(AF6=Rækker!AI8,Rækker!AJ23,IF(AF6=Rækker!AL8,Rækker!AM23,IF(AF6=Rækker!AO8,Rækker!AP23,FB20)))))))</f>
        <v>12</v>
      </c>
      <c r="FB20" s="25">
        <f>IF(AF6=Rækker!AR8,Rækker!AS23,IF(AF6=Rækker!AU8,Rækker!AV23,IF(AF6=Rækker!AX8,Rækker!AY23,IF(AF6=Rækker!BA8,Rækker!BB23,IF(AF6=Rækker!BD8,Rækker!BE23,IF(AF6=Rækker!BG8,Rækker!BH23,0))))))</f>
        <v>12</v>
      </c>
      <c r="FC20" s="25">
        <f t="shared" si="49"/>
        <v>1</v>
      </c>
      <c r="FD20" s="25" t="str">
        <f t="shared" si="50"/>
        <v>1X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1</v>
      </c>
      <c r="FG20" s="25">
        <f>IF(AH6=Rækker!AR8,Rækker!AR23,IF(AH6=Rækker!AU8,Rækker!AU23,IF(AH6=Rækker!AX8,Rækker!AX23,IF(AH6=Rækker!BA8,Rækker!BA23,IF(AH6=Rækker!BD8,Rækker!BD23,IF(AH6=Rækker!BG8,Rækker!BG23,0))))))</f>
        <v>1</v>
      </c>
      <c r="FH20" s="25" t="str">
        <f>IF(AH6=Rækker!B8,Rækker!C23,IF(AH6=Rækker!E8,Rækker!F23,IF(AH6=Rækker!H8,Rækker!I23,IF(AH6=Rækker!K8,Rækker!L23,IF(AH6=Rækker!N8,Rækker!O23,IF(AH6=Rækker!Q8,Rækker!R23,IF(AH6=Rækker!T8,Rækker!U23,FI20)))))))</f>
        <v>1x</v>
      </c>
      <c r="FI20" s="25" t="str">
        <f>IF(AH6=Rækker!W8,Rækker!X23,IF(AH6=Rækker!Z8,Rækker!AA23,IF(AH6=Rækker!AC8,Rækker!AD23,IF(AH6=Rækker!AF8,Rækker!AG23,IF(AH6=Rækker!AI8,Rækker!AJ23,IF(AH6=Rækker!AL8,Rækker!AM23,IF(AH6=Rækker!AO8,Rækker!AP23,FJ20)))))))</f>
        <v>1x</v>
      </c>
      <c r="FJ20" s="25" t="str">
        <f>IF(AH6=Rækker!AR8,Rækker!AS23,IF(AH6=Rækker!AU8,Rækker!AV23,IF(AH6=Rækker!AX8,Rækker!AY23,IF(AH6=Rækker!BA8,Rækker!BB23,IF(AH6=Rækker!BD8,Rækker!BE23,IF(AH6=Rækker!BG8,Rækker!BH23,0))))))</f>
        <v>1x</v>
      </c>
      <c r="FK20" s="25" t="str">
        <f t="shared" si="51"/>
        <v>X</v>
      </c>
      <c r="FL20" s="25" t="str">
        <f t="shared" si="52"/>
        <v>1X</v>
      </c>
      <c r="FM20" s="25" t="str">
        <f>IF(AJ6=Rækker!B8,Rækker!B23,IF(AJ6=Rækker!E8,Rækker!E23,IF(AJ6=Rækker!H8,Rækker!H23,IF(AJ6=Rækker!K8,Rækker!K23,IF(AJ6=Rækker!N8,Rækker!N23,IF(AJ6=Rækker!Q8,Rækker!Q23,IF(AJ6=Rækker!T8,Rækker!T23,FN20)))))))</f>
        <v>X</v>
      </c>
      <c r="FN20" s="25" t="str">
        <f>IF(AJ6=Rækker!W8,Rækker!W23,IF(AJ6=Rækker!Z8,Rækker!Z23,IF(AJ6=Rækker!AC8,Rækker!AC23,IF(AJ6=Rækker!AF8,Rækker!AF23,IF(AJ6=Rækker!AI8,Rækker!AI23,IF(AJ6=Rækker!AL8,Rækker!AL23,IF(AJ6=Rækker!AO8,Rækker!AO23,FO20)))))))</f>
        <v>X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</v>
      </c>
      <c r="FQ20" s="25" t="str">
        <f>IF(AJ6=Rækker!W8,Rækker!X23,IF(AJ6=Rækker!Z8,Rækker!AA23,IF(AJ6=Rækker!AC8,Rækker!AD23,IF(AJ6=Rækker!AF8,Rækker!AG23,IF(AJ6=Rækker!AI8,Rækker!AJ23,IF(AJ6=Rækker!AL8,Rækker!AM23,IF(AJ6=Rækker!AO8,Rækker!AP23,FR20)))))))</f>
        <v>1x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1</v>
      </c>
      <c r="FT20" s="25" t="str">
        <f t="shared" si="54"/>
        <v>1X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1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1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 t="str">
        <f>IF(AL6=Rækker!B8,Rækker!C23,IF(AL6=Rækker!E8,Rækker!F23,IF(AL6=Rækker!H8,Rækker!I23,IF(AL6=Rækker!K8,Rækker!L23,IF(AL6=Rækker!N8,Rækker!O23,IF(AL6=Rækker!Q8,Rækker!R23,IF(AL6=Rækker!T8,Rækker!U23,FY20)))))))</f>
        <v>1x</v>
      </c>
      <c r="FY20" s="25" t="str">
        <f>IF(AL6=Rækker!W8,Rækker!X23,IF(AL6=Rækker!Z8,Rækker!AA23,IF(AL6=Rækker!AC8,Rækker!AD23,IF(AL6=Rækker!AF8,Rækker!AG23,IF(AL6=Rækker!AI8,Rækker!AJ23,IF(AL6=Rækker!AL8,Rækker!AM23,IF(AL6=Rækker!AO8,Rækker!AP23,FZ20)))))))</f>
        <v>1x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1</v>
      </c>
      <c r="GB20" s="25">
        <f t="shared" si="56"/>
        <v>1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1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0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1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0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1</v>
      </c>
      <c r="GJ20" s="25" t="str">
        <f t="shared" si="58"/>
        <v>1X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1</v>
      </c>
      <c r="GM20" s="25">
        <f>IF(AP6=Rækker!AR8,Rækker!AR23,IF(AP6=Rækker!AU8,Rækker!AU23,IF(AP6=Rækker!AX8,Rækker!AX23,IF(AP6=Rækker!BA8,Rækker!BA23,IF(AP6=Rækker!BD8,Rækker!BD23,IF(AP6=Rækker!BG8,Rækker!BG23,0))))))</f>
        <v>0</v>
      </c>
      <c r="GN20" s="25" t="str">
        <f>IF(AP6=Rækker!B8,Rækker!C23,IF(AP6=Rækker!E8,Rækker!F23,IF(AP6=Rækker!H8,Rækker!I23,IF(AP6=Rækker!K8,Rækker!L23,IF(AP6=Rækker!N8,Rækker!O23,IF(AP6=Rækker!Q8,Rækker!R23,IF(AP6=Rækker!T8,Rækker!U23,GO20)))))))</f>
        <v>1x</v>
      </c>
      <c r="GO20" s="25" t="str">
        <f>IF(AP6=Rækker!W8,Rækker!X23,IF(AP6=Rækker!Z8,Rækker!AA23,IF(AP6=Rækker!AC8,Rækker!AD23,IF(AP6=Rækker!AF8,Rækker!AG23,IF(AP6=Rækker!AI8,Rækker!AJ23,IF(AP6=Rækker!AL8,Rækker!AM23,IF(AP6=Rækker!AO8,Rækker!AP23,GP20)))))))</f>
        <v>1x</v>
      </c>
      <c r="GP20" s="25">
        <f>IF(AP6=Rækker!AR8,Rækker!AS23,IF(AP6=Rækker!AU8,Rækker!AV23,IF(AP6=Rækker!AX8,Rækker!AY23,IF(AP6=Rækker!BA8,Rækker!BB23,IF(AP6=Rækker!BD8,Rækker!BE23,IF(AP6=Rækker!BG8,Rækker!BH23,0))))))</f>
        <v>0</v>
      </c>
      <c r="GQ20" s="25" t="str">
        <f t="shared" si="59"/>
        <v>X</v>
      </c>
      <c r="GR20" s="25" t="str">
        <f t="shared" si="60"/>
        <v>1X</v>
      </c>
      <c r="GS20" s="25" t="str">
        <f>IF(AR6=Rækker!B8,Rækker!B23,IF(AR6=Rækker!E8,Rækker!E23,IF(AR6=Rækker!H8,Rækker!H23,IF(AR6=Rækker!K8,Rækker!K23,IF(AR6=Rækker!N8,Rækker!N23,IF(AR6=Rækker!Q8,Rækker!Q23,IF(AR6=Rækker!T8,Rækker!T23,GT20)))))))</f>
        <v>x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 t="str">
        <f>IF(AR6=Rækker!B8,Rækker!C23,IF(AR6=Rækker!E8,Rækker!F23,IF(AR6=Rækker!H8,Rækker!I23,IF(AR6=Rækker!K8,Rækker!L23,IF(AR6=Rækker!N8,Rækker!O23,IF(AR6=Rækker!Q8,Rækker!R23,IF(AR6=Rækker!T8,Rækker!U23,GW20)))))))</f>
        <v>1x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Wigan - Wimbledon..........................................................................................</v>
      </c>
      <c r="D21" s="124" t="s">
        <v>109</v>
      </c>
      <c r="E21" s="91">
        <v>2</v>
      </c>
      <c r="F21" s="47" t="str">
        <f t="shared" si="0"/>
        <v>1*</v>
      </c>
      <c r="G21" s="48">
        <f t="shared" si="0"/>
        <v>1</v>
      </c>
      <c r="H21" s="49">
        <f t="shared" si="1"/>
        <v>1</v>
      </c>
      <c r="I21" s="50">
        <f t="shared" si="1"/>
        <v>12</v>
      </c>
      <c r="J21" s="49">
        <f t="shared" si="2"/>
        <v>1</v>
      </c>
      <c r="K21" s="51">
        <f t="shared" si="2"/>
        <v>12</v>
      </c>
      <c r="L21" s="49" t="str">
        <f t="shared" si="3"/>
        <v>X</v>
      </c>
      <c r="M21" s="51" t="str">
        <f t="shared" si="3"/>
        <v>1X</v>
      </c>
      <c r="N21" s="49">
        <f t="shared" si="4"/>
        <v>1</v>
      </c>
      <c r="O21" s="51">
        <f t="shared" si="4"/>
        <v>1</v>
      </c>
      <c r="P21" s="49">
        <f t="shared" si="5"/>
        <v>1</v>
      </c>
      <c r="Q21" s="51" t="str">
        <f t="shared" si="5"/>
        <v>1X</v>
      </c>
      <c r="R21" s="49">
        <f t="shared" si="6"/>
        <v>1</v>
      </c>
      <c r="S21" s="51" t="str">
        <f t="shared" si="6"/>
        <v>1X</v>
      </c>
      <c r="T21" s="49">
        <f t="shared" si="7"/>
        <v>1</v>
      </c>
      <c r="U21" s="51" t="str">
        <f t="shared" si="7"/>
        <v>1X</v>
      </c>
      <c r="V21" s="49">
        <f t="shared" si="8"/>
        <v>1</v>
      </c>
      <c r="W21" s="51" t="str">
        <f t="shared" si="8"/>
        <v>1X</v>
      </c>
      <c r="X21" s="49">
        <f t="shared" si="9"/>
        <v>1</v>
      </c>
      <c r="Y21" s="51" t="str">
        <f t="shared" si="9"/>
        <v>1X</v>
      </c>
      <c r="Z21" s="49">
        <f t="shared" si="10"/>
        <v>1</v>
      </c>
      <c r="AA21" s="51">
        <f t="shared" si="10"/>
        <v>12</v>
      </c>
      <c r="AB21" s="49">
        <f t="shared" si="11"/>
        <v>1</v>
      </c>
      <c r="AC21" s="51">
        <f t="shared" si="11"/>
        <v>12</v>
      </c>
      <c r="AD21" s="49">
        <f t="shared" si="12"/>
        <v>1</v>
      </c>
      <c r="AE21" s="51">
        <f t="shared" si="12"/>
        <v>1</v>
      </c>
      <c r="AF21" s="49" t="str">
        <f t="shared" si="13"/>
        <v>1*</v>
      </c>
      <c r="AG21" s="51">
        <f t="shared" si="13"/>
        <v>1</v>
      </c>
      <c r="AH21" s="49">
        <f t="shared" si="14"/>
        <v>1</v>
      </c>
      <c r="AI21" s="51">
        <f t="shared" si="14"/>
        <v>12</v>
      </c>
      <c r="AJ21" s="49">
        <f t="shared" si="15"/>
        <v>1</v>
      </c>
      <c r="AK21" s="51">
        <f t="shared" si="15"/>
        <v>12</v>
      </c>
      <c r="AL21" s="49">
        <f t="shared" si="16"/>
        <v>1</v>
      </c>
      <c r="AM21" s="51">
        <f t="shared" si="16"/>
        <v>1</v>
      </c>
      <c r="AN21" s="49" t="str">
        <f t="shared" si="17"/>
        <v>X</v>
      </c>
      <c r="AO21" s="51" t="str">
        <f t="shared" si="17"/>
        <v>1X</v>
      </c>
      <c r="AP21" s="49">
        <f t="shared" si="18"/>
        <v>2</v>
      </c>
      <c r="AQ21" s="51">
        <f t="shared" si="18"/>
        <v>12</v>
      </c>
      <c r="AR21" s="49">
        <f t="shared" si="19"/>
        <v>1</v>
      </c>
      <c r="AS21" s="50">
        <f t="shared" si="19"/>
        <v>1</v>
      </c>
      <c r="AT21" s="21">
        <f>IF(E21&lt;&gt;"",1,0)+SUM(AT9:AT20)</f>
        <v>13</v>
      </c>
      <c r="AU21" s="25" t="str">
        <f t="shared" si="21"/>
        <v>1*</v>
      </c>
      <c r="AV21" s="25">
        <f t="shared" si="22"/>
        <v>1</v>
      </c>
      <c r="AW21" s="25" t="str">
        <f>IF(F6=Rækker!B8,Rækker!B24,IF(F6=Rækker!E8,Rækker!E24,IF(F6=Rækker!H8,Rækker!H24,IF(F6=Rækker!K8,Rækker!K24,IF(F6=Rækker!N8,Rækker!N24,IF(F6=Rækker!Q8,Rækker!Q24,IF(F6=Rækker!T8,Rækker!T24,AX21)))))))</f>
        <v>1*</v>
      </c>
      <c r="AX21" s="25" t="str">
        <f>IF(F6=Rækker!W8,Rækker!W24,IF(F6=Rækker!Z8,Rækker!Z24,IF(F6=Rækker!AC8,Rækker!AC24,IF(F6=Rækker!AF8,Rækker!AF24,IF(F6=Rækker!AI8,Rækker!AI24,IF(F6=Rækker!AL8,Rækker!AL24,IF(F6=Rækker!AO8,Rækker!AO24,AY21)))))))</f>
        <v>1*</v>
      </c>
      <c r="AY21" s="25" t="str">
        <f>IF(F6=Rækker!AR8,Rækker!AR24,IF(F6=Rækker!AU8,Rækker!AU24,IF(F6=Rækker!AX8,Rækker!AX24,IF(F6=Rækker!BA8,Rækker!BA24,IF(F6=Rækker!BD8,Rækker!BD24,IF(F6=Rækker!BG8,Rækker!BG24,0))))))</f>
        <v>1*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1</v>
      </c>
      <c r="BB21" s="25">
        <f>IF(F6=Rækker!AR8,Rækker!AS24,IF(F6=Rækker!AU8,Rækker!AV24,IF(F6=Rækker!AX8,Rækker!AY24,IF(F6=Rækker!BA8,Rækker!BB24,IF(F6=Rækker!BD8,Rækker!BE24,IF(F6=Rækker!BG8,Rækker!BH24,0))))))</f>
        <v>1</v>
      </c>
      <c r="BC21" s="25">
        <f t="shared" si="23"/>
        <v>1</v>
      </c>
      <c r="BD21" s="25">
        <f t="shared" si="24"/>
        <v>12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0</v>
      </c>
      <c r="BG21" s="25">
        <f>IF(H6=Rækker!AR8,Rækker!AR24,IF(H6=Rækker!AU8,Rækker!AU24,IF(H6=Rækker!AX8,Rækker!AX24,IF(H6=Rækker!BA8,Rækker!BA24,IF(H6=Rækker!BD8,Rækker!BD24,IF(H6=Rækker!BG8,Rækker!BG24,0))))))</f>
        <v>0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12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0</v>
      </c>
      <c r="BJ21" s="25">
        <f>IF(H6=Rækker!AR8,Rækker!AS24,IF(H6=Rækker!AU8,Rækker!AV24,IF(H6=Rækker!AX8,Rækker!AY24,IF(H6=Rækker!BA8,Rækker!BB24,IF(H6=Rækker!BD8,Rækker!BE24,IF(H6=Rækker!BG8,Rækker!BH24,0))))))</f>
        <v>0</v>
      </c>
      <c r="BK21" s="25">
        <f t="shared" si="25"/>
        <v>1</v>
      </c>
      <c r="BL21" s="25">
        <f t="shared" si="26"/>
        <v>12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1</v>
      </c>
      <c r="BO21" s="25">
        <f>IF(J6=Rækker!AR8,Rækker!AR24,IF(J6=Rækker!AU8,Rækker!AU24,IF(J6=Rækker!AX8,Rækker!AX24,IF(J6=Rækker!BA8,Rækker!BA24,IF(J6=Rækker!BD8,Rækker!BD24,IF(J6=Rækker!BG8,Rækker!BG24,0))))))</f>
        <v>1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12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12</v>
      </c>
      <c r="BR21" s="25">
        <f>IF(J6=Rækker!AR8,Rækker!AS24,IF(J6=Rækker!AU8,Rækker!AV24,IF(J6=Rækker!AX8,Rækker!AY24,IF(J6=Rækker!BA8,Rækker!BB24,IF(J6=Rækker!BD8,Rækker!BE24,IF(J6=Rækker!BG8,Rækker!BH24,0))))))</f>
        <v>12</v>
      </c>
      <c r="BS21" s="25" t="str">
        <f t="shared" si="27"/>
        <v>X</v>
      </c>
      <c r="BT21" s="25" t="str">
        <f t="shared" si="28"/>
        <v>1X</v>
      </c>
      <c r="BU21" s="25" t="str">
        <f>IF(L6=Rækker!B8,Rækker!B24,IF(L6=Rækker!E8,Rækker!E24,IF(L6=Rækker!H8,Rækker!H24,IF(L6=Rækker!K8,Rækker!K24,IF(L6=Rækker!N8,Rækker!N24,IF(L6=Rækker!Q8,Rækker!Q24,IF(L6=Rækker!T8,Rækker!T24,BV21)))))))</f>
        <v>x</v>
      </c>
      <c r="BV21" s="25" t="str">
        <f>IF(L6=Rækker!W8,Rækker!W24,IF(L6=Rækker!Z8,Rækker!Z24,IF(L6=Rækker!AC8,Rækker!AC24,IF(L6=Rækker!AF8,Rækker!AF24,IF(L6=Rækker!AI8,Rækker!AI24,IF(L6=Rækker!AL8,Rækker!AL24,IF(L6=Rækker!AO8,Rækker!AO24,BW21)))))))</f>
        <v>x</v>
      </c>
      <c r="BW21" s="25" t="str">
        <f>IF(L6=Rækker!AR8,Rækker!AR24,IF(L6=Rækker!AU8,Rækker!AU24,IF(L6=Rækker!AX8,Rækker!AX24,IF(L6=Rækker!BA8,Rækker!BA24,IF(L6=Rækker!BD8,Rækker!BD24,IF(L6=Rækker!BG8,Rækker!BG24,0))))))</f>
        <v>x</v>
      </c>
      <c r="BX21" s="25" t="str">
        <f>IF(L6=Rækker!B8,Rækker!C24,IF(L6=Rækker!E8,Rækker!F24,IF(L6=Rækker!H8,Rækker!I24,IF(L6=Rækker!K8,Rækker!L24,IF(L6=Rækker!N8,Rækker!O24,IF(L6=Rækker!Q8,Rækker!R24,IF(L6=Rækker!T8,Rækker!U24,BY21)))))))</f>
        <v>1x</v>
      </c>
      <c r="BY21" s="25" t="str">
        <f>IF(L6=Rækker!W8,Rækker!X24,IF(L6=Rækker!Z8,Rækker!AA24,IF(L6=Rækker!AC8,Rækker!AD24,IF(L6=Rækker!AF8,Rækker!AG24,IF(L6=Rækker!AI8,Rækker!AJ24,IF(L6=Rækker!AL8,Rækker!AM24,IF(L6=Rækker!AO8,Rækker!AP24,BZ21)))))))</f>
        <v>1x</v>
      </c>
      <c r="BZ21" s="25" t="str">
        <f>IF(L6=Rækker!AR8,Rækker!AS24,IF(L6=Rækker!AU8,Rækker!AV24,IF(L6=Rækker!AX8,Rækker!AY24,IF(L6=Rækker!BA8,Rækker!BB24,IF(L6=Rækker!BD8,Rækker!BE24,IF(L6=Rækker!BG8,Rækker!BH24,0))))))</f>
        <v>1x</v>
      </c>
      <c r="CA21" s="25">
        <f t="shared" si="29"/>
        <v>1</v>
      </c>
      <c r="CB21" s="25">
        <f t="shared" si="30"/>
        <v>1</v>
      </c>
      <c r="CC21" s="25">
        <f>IF(N6=Rækker!B8,Rækker!B24,IF(N6=Rækker!E8,Rækker!E24,IF(N6=Rækker!H8,Rækker!H24,IF(N6=Rækker!K8,Rækker!K24,IF(N6=Rækker!N8,Rækker!N24,IF(N6=Rækker!Q8,Rækker!Q24,IF(N6=Rækker!T8,Rækker!T24,CD21)))))))</f>
        <v>1</v>
      </c>
      <c r="CD21" s="25">
        <f>IF(N6=Rækker!W8,Rækker!W24,IF(N6=Rækker!Z8,Rækker!Z24,IF(N6=Rækker!AC8,Rækker!AC24,IF(N6=Rækker!AF8,Rækker!AF24,IF(N6=Rækker!AI8,Rækker!AI24,IF(N6=Rækker!AL8,Rækker!AL24,IF(N6=Rækker!AO8,Rækker!AO24,CE21)))))))</f>
        <v>0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0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>
        <f t="shared" si="31"/>
        <v>1</v>
      </c>
      <c r="CJ21" s="25" t="str">
        <f t="shared" si="32"/>
        <v>1X</v>
      </c>
      <c r="CK21" s="25">
        <f>IF(P6=Rækker!B8,Rækker!B24,IF(P6=Rækker!E8,Rækker!E24,IF(P6=Rækker!H8,Rækker!H24,IF(P6=Rækker!K8,Rækker!K24,IF(P6=Rækker!N8,Rækker!N24,IF(P6=Rækker!Q8,Rækker!Q24,IF(P6=Rækker!T8,Rækker!T24,CL21)))))))</f>
        <v>1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0</v>
      </c>
      <c r="CM21" s="25">
        <f>IF(P6=Rækker!AR8,Rækker!AR24,IF(P6=Rækker!AU8,Rækker!AU24,IF(P6=Rækker!AX8,Rækker!AX24,IF(P6=Rækker!BA8,Rækker!BA24,IF(P6=Rækker!BD8,Rækker!BD24,IF(P6=Rækker!BG8,Rækker!BG24,0))))))</f>
        <v>0</v>
      </c>
      <c r="CN21" s="25" t="str">
        <f>IF(P6=Rækker!B8,Rækker!C24,IF(P6=Rækker!E8,Rækker!F24,IF(P6=Rækker!H8,Rækker!I24,IF(P6=Rækker!K8,Rækker!L24,IF(P6=Rækker!N8,Rækker!O24,IF(P6=Rækker!Q8,Rækker!R24,IF(P6=Rækker!T8,Rækker!U24,CO21)))))))</f>
        <v>1x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0</v>
      </c>
      <c r="CP21" s="25">
        <f>IF(P6=Rækker!AR8,Rækker!AS24,IF(P6=Rækker!AU8,Rækker!AV24,IF(P6=Rækker!AX8,Rækker!AY24,IF(P6=Rækker!BA8,Rækker!BB24,IF(P6=Rækker!BD8,Rækker!BE24,IF(P6=Rækker!BG8,Rækker!BH24,0))))))</f>
        <v>0</v>
      </c>
      <c r="CQ21" s="25">
        <f t="shared" si="33"/>
        <v>1</v>
      </c>
      <c r="CR21" s="25" t="str">
        <f t="shared" si="34"/>
        <v>1X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1</v>
      </c>
      <c r="CU21" s="25">
        <f>IF(R6=Rækker!AR8,Rækker!AR24,IF(R6=Rækker!AU8,Rækker!AU24,IF(R6=Rækker!AX8,Rækker!AX24,IF(R6=Rækker!BA8,Rækker!BA24,IF(R6=Rækker!BD8,Rækker!BD24,IF(R6=Rækker!BG8,Rækker!BG24,0))))))</f>
        <v>1</v>
      </c>
      <c r="CV21" s="25" t="str">
        <f>IF(R6=Rækker!B8,Rækker!C24,IF(R6=Rækker!E8,Rækker!F24,IF(R6=Rækker!H8,Rækker!I24,IF(R6=Rækker!K8,Rækker!L24,IF(R6=Rækker!N8,Rækker!O24,IF(R6=Rækker!Q8,Rækker!R24,IF(R6=Rækker!T8,Rækker!U24,CW21)))))))</f>
        <v>1x</v>
      </c>
      <c r="CW21" s="25" t="str">
        <f>IF(R6=Rækker!W8,Rækker!X24,IF(R6=Rækker!Z8,Rækker!AA24,IF(R6=Rækker!AC8,Rækker!AD24,IF(R6=Rækker!AF8,Rækker!AG24,IF(R6=Rækker!AI8,Rækker!AJ24,IF(R6=Rækker!AL8,Rækker!AM24,IF(R6=Rækker!AO8,Rækker!AP24,CX21)))))))</f>
        <v>1x</v>
      </c>
      <c r="CX21" s="25" t="str">
        <f>IF(R6=Rækker!AR8,Rækker!AS24,IF(R6=Rækker!AU8,Rækker!AV24,IF(R6=Rækker!AX8,Rækker!AY24,IF(R6=Rækker!BA8,Rækker!BB24,IF(R6=Rækker!BD8,Rækker!BE24,IF(R6=Rækker!BG8,Rækker!BH24,0))))))</f>
        <v>1x</v>
      </c>
      <c r="CY21" s="25">
        <f t="shared" si="35"/>
        <v>1</v>
      </c>
      <c r="CZ21" s="25" t="str">
        <f t="shared" si="36"/>
        <v>1X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1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1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 t="str">
        <f>IF(T6=Rækker!B8,Rækker!C24,IF(T6=Rækker!E8,Rækker!F24,IF(T6=Rækker!H8,Rækker!I24,IF(T6=Rækker!K8,Rækker!L24,IF(T6=Rækker!N8,Rækker!O24,IF(T6=Rækker!Q8,Rækker!R24,IF(T6=Rækker!T8,Rækker!U24,DE21)))))))</f>
        <v>1x</v>
      </c>
      <c r="DE21" s="25" t="str">
        <f>IF(T6=Rækker!W8,Rækker!X24,IF(T6=Rækker!Z8,Rækker!AA24,IF(T6=Rækker!AC8,Rækker!AD24,IF(T6=Rækker!AF8,Rækker!AG24,IF(T6=Rækker!AI8,Rækker!AJ24,IF(T6=Rækker!AL8,Rækker!AM24,IF(T6=Rækker!AO8,Rækker!AP24,DF21)))))))</f>
        <v>1x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 t="str">
        <f t="shared" si="38"/>
        <v>1X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1</v>
      </c>
      <c r="DK21" s="25">
        <f>IF(V6=Rækker!AR8,Rækker!AR24,IF(V6=Rækker!AU8,Rækker!AU24,IF(V6=Rækker!AX8,Rækker!AX24,IF(V6=Rækker!BA8,Rækker!BA24,IF(V6=Rækker!BD8,Rækker!BD24,IF(V6=Rækker!BG8,Rækker!BG24,0))))))</f>
        <v>0</v>
      </c>
      <c r="DL21" s="25" t="str">
        <f>IF(V6=Rækker!B8,Rækker!C24,IF(V6=Rækker!E8,Rækker!F24,IF(V6=Rækker!H8,Rækker!I24,IF(V6=Rækker!K8,Rækker!L24,IF(V6=Rækker!N8,Rækker!O24,IF(V6=Rækker!Q8,Rækker!R24,IF(V6=Rækker!T8,Rækker!U24,DM21)))))))</f>
        <v>1x</v>
      </c>
      <c r="DM21" s="25" t="str">
        <f>IF(V6=Rækker!W8,Rækker!X24,IF(V6=Rækker!Z8,Rækker!AA24,IF(V6=Rækker!AC8,Rækker!AD24,IF(V6=Rækker!AF8,Rækker!AG24,IF(V6=Rækker!AI8,Rækker!AJ24,IF(V6=Rækker!AL8,Rækker!AM24,IF(V6=Rækker!AO8,Rækker!AP24,DN21)))))))</f>
        <v>1x</v>
      </c>
      <c r="DN21" s="25">
        <f>IF(V6=Rækker!AR8,Rækker!AS24,IF(V6=Rækker!AU8,Rækker!AV24,IF(V6=Rækker!AX8,Rækker!AY24,IF(V6=Rækker!BA8,Rækker!BB24,IF(V6=Rækker!BD8,Rækker!BE24,IF(V6=Rækker!BG8,Rækker!BH24,0))))))</f>
        <v>0</v>
      </c>
      <c r="DO21" s="25">
        <f t="shared" si="39"/>
        <v>1</v>
      </c>
      <c r="DP21" s="25" t="str">
        <f t="shared" si="40"/>
        <v>1X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0</v>
      </c>
      <c r="DS21" s="25">
        <f>IF(X6=Rækker!AR8,Rækker!AR24,IF(X6=Rækker!AU8,Rækker!AU24,IF(X6=Rækker!AX8,Rækker!AX24,IF(X6=Rækker!BA8,Rækker!BA24,IF(X6=Rækker!BD8,Rækker!BD24,IF(X6=Rækker!BG8,Rækker!BG24,0))))))</f>
        <v>0</v>
      </c>
      <c r="DT21" s="25" t="str">
        <f>IF(X6=Rækker!B8,Rækker!C24,IF(X6=Rækker!E8,Rækker!F24,IF(X6=Rækker!H8,Rækker!I24,IF(X6=Rækker!K8,Rækker!L24,IF(X6=Rækker!N8,Rækker!O24,IF(X6=Rækker!Q8,Rækker!R24,IF(X6=Rækker!T8,Rækker!U24,DU21)))))))</f>
        <v>1x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0</v>
      </c>
      <c r="DV21" s="25">
        <f>IF(X6=Rækker!AR8,Rækker!AS24,IF(X6=Rækker!AU8,Rækker!AV24,IF(X6=Rækker!AX8,Rækker!AY24,IF(X6=Rækker!BA8,Rækker!BB24,IF(X6=Rækker!BD8,Rækker!BE24,IF(X6=Rækker!BG8,Rækker!BH24,0))))))</f>
        <v>0</v>
      </c>
      <c r="DW21" s="25">
        <f t="shared" si="41"/>
        <v>1</v>
      </c>
      <c r="DX21" s="25">
        <f t="shared" si="42"/>
        <v>12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1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12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12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1</v>
      </c>
      <c r="EF21" s="25">
        <f t="shared" si="44"/>
        <v>12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1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0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12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0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>
        <f t="shared" si="45"/>
        <v>1</v>
      </c>
      <c r="EN21" s="25">
        <f t="shared" si="46"/>
        <v>1</v>
      </c>
      <c r="EO21" s="25">
        <f>IF(AD6=Rækker!B8,Rækker!B24,IF(AD6=Rækker!E8,Rækker!E24,IF(AD6=Rækker!H8,Rækker!H24,IF(AD6=Rækker!K8,Rækker!K24,IF(AD6=Rækker!N8,Rækker!N24,IF(AD6=Rækker!Q8,Rækker!Q24,IF(AD6=Rækker!T8,Rækker!T24,EP21)))))))</f>
        <v>1</v>
      </c>
      <c r="EP21" s="25">
        <f>IF(AD6=Rækker!W8,Rækker!W24,IF(AD6=Rækker!Z8,Rækker!Z24,IF(AD6=Rækker!AC8,Rækker!AC24,IF(AD6=Rækker!AF8,Rækker!AF24,IF(AD6=Rækker!AI8,Rækker!AI24,IF(AD6=Rækker!AL8,Rækker!AL24,IF(AD6=Rækker!AO8,Rækker!AO24,EQ21)))))))</f>
        <v>1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 t="str">
        <f t="shared" si="47"/>
        <v>1*</v>
      </c>
      <c r="EV21" s="25">
        <f t="shared" si="48"/>
        <v>1</v>
      </c>
      <c r="EW21" s="25" t="str">
        <f>IF(AF6=Rækker!B8,Rækker!B24,IF(AF6=Rækker!E8,Rækker!E24,IF(AF6=Rækker!H8,Rækker!H24,IF(AF6=Rækker!K8,Rækker!K24,IF(AF6=Rækker!N8,Rækker!N24,IF(AF6=Rækker!Q8,Rækker!Q24,IF(AF6=Rækker!T8,Rækker!T24,EX21)))))))</f>
        <v>1*</v>
      </c>
      <c r="EX21" s="25" t="str">
        <f>IF(AF6=Rækker!W8,Rækker!W24,IF(AF6=Rækker!Z8,Rækker!Z24,IF(AF6=Rækker!AC8,Rækker!AC24,IF(AF6=Rækker!AF8,Rækker!AF24,IF(AF6=Rækker!AI8,Rækker!AI24,IF(AF6=Rækker!AL8,Rækker!AL24,IF(AF6=Rækker!AO8,Rækker!AO24,EY21)))))))</f>
        <v>1*</v>
      </c>
      <c r="EY21" s="25" t="str">
        <f>IF(AF6=Rækker!AR8,Rækker!AR24,IF(AF6=Rækker!AU8,Rækker!AU24,IF(AF6=Rækker!AX8,Rækker!AX24,IF(AF6=Rækker!BA8,Rækker!BA24,IF(AF6=Rækker!BD8,Rækker!BD24,IF(AF6=Rækker!BG8,Rækker!BG24,0))))))</f>
        <v>1*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1</v>
      </c>
      <c r="FB21" s="25">
        <f>IF(AF6=Rækker!AR8,Rækker!AS24,IF(AF6=Rækker!AU8,Rækker!AV24,IF(AF6=Rækker!AX8,Rækker!AY24,IF(AF6=Rækker!BA8,Rækker!BB24,IF(AF6=Rækker!BD8,Rækker!BE24,IF(AF6=Rækker!BG8,Rækker!BH24,0))))))</f>
        <v>1</v>
      </c>
      <c r="FC21" s="25">
        <f t="shared" si="49"/>
        <v>1</v>
      </c>
      <c r="FD21" s="25">
        <f t="shared" si="50"/>
        <v>12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1</v>
      </c>
      <c r="FG21" s="25">
        <f>IF(AH6=Rækker!AR8,Rækker!AR24,IF(AH6=Rækker!AU8,Rækker!AU24,IF(AH6=Rækker!AX8,Rækker!AX24,IF(AH6=Rækker!BA8,Rækker!BA24,IF(AH6=Rækker!BD8,Rækker!BD24,IF(AH6=Rækker!BG8,Rækker!BG24,0))))))</f>
        <v>1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12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12</v>
      </c>
      <c r="FJ21" s="25">
        <f>IF(AH6=Rækker!AR8,Rækker!AS24,IF(AH6=Rækker!AU8,Rækker!AV24,IF(AH6=Rækker!AX8,Rækker!AY24,IF(AH6=Rækker!BA8,Rækker!BB24,IF(AH6=Rækker!BD8,Rækker!BE24,IF(AH6=Rækker!BG8,Rækker!BH24,0))))))</f>
        <v>12</v>
      </c>
      <c r="FK21" s="25">
        <f t="shared" si="51"/>
        <v>1</v>
      </c>
      <c r="FL21" s="25">
        <f t="shared" si="52"/>
        <v>12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1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12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12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1</v>
      </c>
      <c r="FT21" s="25">
        <f t="shared" si="54"/>
        <v>1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1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1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1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1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 t="str">
        <f t="shared" si="55"/>
        <v>X</v>
      </c>
      <c r="GB21" s="25" t="str">
        <f t="shared" si="56"/>
        <v>1X</v>
      </c>
      <c r="GC21" s="25" t="str">
        <f>IF(AN6=Rækker!B8,Rækker!B24,IF(AN6=Rækker!E8,Rækker!E24,IF(AN6=Rækker!H8,Rækker!H24,IF(AN6=Rækker!K8,Rækker!K24,IF(AN6=Rækker!N8,Rækker!N24,IF(AN6=Rækker!Q8,Rækker!Q24,IF(AN6=Rækker!T8,Rækker!T24,GD21)))))))</f>
        <v>x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0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 t="str">
        <f>IF(AN6=Rækker!B8,Rækker!C24,IF(AN6=Rækker!E8,Rækker!F24,IF(AN6=Rækker!H8,Rækker!I24,IF(AN6=Rækker!K8,Rækker!L24,IF(AN6=Rækker!N8,Rækker!O24,IF(AN6=Rækker!Q8,Rækker!R24,IF(AN6=Rækker!T8,Rækker!U24,GG21)))))))</f>
        <v>1x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0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>
        <f t="shared" si="57"/>
        <v>2</v>
      </c>
      <c r="GJ21" s="25">
        <f t="shared" si="58"/>
        <v>12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2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2</v>
      </c>
      <c r="GM21" s="25">
        <f>IF(AP6=Rækker!AR8,Rækker!AR24,IF(AP6=Rækker!AU8,Rækker!AU24,IF(AP6=Rækker!AX8,Rækker!AX24,IF(AP6=Rækker!BA8,Rækker!BA24,IF(AP6=Rækker!BD8,Rækker!BD24,IF(AP6=Rækker!BG8,Rækker!BG24,0))))))</f>
        <v>0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12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12</v>
      </c>
      <c r="GP21" s="25">
        <f>IF(AP6=Rækker!AR8,Rækker!AS24,IF(AP6=Rækker!AU8,Rækker!AV24,IF(AP6=Rækker!AX8,Rækker!AY24,IF(AP6=Rækker!BA8,Rækker!BB24,IF(AP6=Rækker!BD8,Rækker!BE24,IF(AP6=Rækker!BG8,Rækker!BH24,0))))))</f>
        <v>0</v>
      </c>
      <c r="GQ21" s="25">
        <f t="shared" si="59"/>
        <v>1</v>
      </c>
      <c r="GR21" s="25">
        <f t="shared" si="60"/>
        <v>1</v>
      </c>
      <c r="GS21" s="25">
        <f>IF(AR6=Rækker!B8,Rækker!B24,IF(AR6=Rækker!E8,Rækker!E24,IF(AR6=Rækker!H8,Rækker!H24,IF(AR6=Rækker!K8,Rækker!K24,IF(AR6=Rækker!N8,Rækker!N24,IF(AR6=Rækker!Q8,Rækker!Q24,IF(AR6=Rækker!T8,Rækker!T24,GT21)))))))</f>
        <v>1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1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189"/>
      <c r="B22" s="181"/>
      <c r="C22" s="181"/>
      <c r="D22" s="181"/>
      <c r="E22" s="105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37"/>
      <c r="AT22" s="21">
        <f>ROUND(SUM(AU27:BN27)/COUNTIF(AU23:BN23,"=0"),0)</f>
        <v>7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9">
        <f>IF(AT21=13,IF(LEFT(F7,3)="Res",AT22,IF(LEFT(F7,4)="MR -",AT28,IF(LEFT(F7,2)="MR",AT25,IF(OR(F7="Disket",F7="Udmeldt"),0,AU27)))),"")</f>
        <v>7</v>
      </c>
      <c r="G23" s="219"/>
      <c r="H23" s="219">
        <f>IF(AT21=13,IF(LEFT(H7,3)="Res",AT22,IF(LEFT(H7,4)="MR -",AT28,IF(LEFT(H7,2)="MR",AT25,IF(OR(H7="Disket",H7="Udmeldt"),0,AV27)))),"")</f>
        <v>8</v>
      </c>
      <c r="I23" s="219"/>
      <c r="J23" s="219">
        <f>IF(AT21=13,IF(LEFT(J7,3)="Res",AT22,IF(LEFT(J7,4)="MR -",AT28,IF(LEFT(J7,2)="MR",AT25,IF(OR(J7="Disket",J7="Udmeldt"),0,AW27)))),"")</f>
        <v>6</v>
      </c>
      <c r="K23" s="219"/>
      <c r="L23" s="219">
        <f>IF(AT21=13,IF(LEFT(L7,3)="Res",AT22,IF(LEFT(L7,4)="MR -",AT28,IF(LEFT(L7,2)="MR",AT25,IF(OR(L7="Disket",L7="Udmeldt"),0,AX27)))),"")</f>
        <v>6</v>
      </c>
      <c r="M23" s="219"/>
      <c r="N23" s="219">
        <f>IF(AT21=13,IF(LEFT(N7,3)="Res",AT22,IF(LEFT(N7,4)="MR -",AT28,IF(LEFT(N7,2)="MR",AT25,IF(OR(N7="Disket",N7="Udmeldt"),0,AY27)))),"")</f>
        <v>7</v>
      </c>
      <c r="O23" s="219"/>
      <c r="P23" s="219">
        <f>IF(AT21=13,IF(LEFT(P7,3)="Res",AT22,IF(LEFT(P7,4)="MR -",AT28,IF(LEFT(P7,2)="MR",AT25,IF(OR(P7="Disket",P7="Udmeldt"),0,AZ27)))),"")</f>
        <v>8</v>
      </c>
      <c r="Q23" s="219"/>
      <c r="R23" s="219">
        <f>IF(AT21=13,IF(LEFT(R7,3)="Res",AT22,IF(LEFT(R7,4)="MR -",AT28,IF(LEFT(R7,2)="MR",AT25,IF(OR(R7="Disket",R7="Udmeldt"),0,BA27)))),"")</f>
        <v>6</v>
      </c>
      <c r="S23" s="219"/>
      <c r="T23" s="219">
        <f>IF(AT21=13,IF(LEFT(T7,3)="Res",AT22,IF(LEFT(T7,4)="MR -",AT28,IF(LEFT(T7,2)="MR",AT25,IF(OR(T7="Disket",T7="Udmeldt"),0,BB27)))),"")</f>
        <v>8</v>
      </c>
      <c r="U23" s="219"/>
      <c r="V23" s="219">
        <f>IF(AT21=13,IF(LEFT(V7,3)="Res",AT22,IF(LEFT(V7,4)="MR -",AT28,IF(LEFT(V7,2)="MR",AT25,IF(OR(V7="Disket",V7="Udmeldt"),0,BC27)))),"")</f>
        <v>6</v>
      </c>
      <c r="W23" s="219"/>
      <c r="X23" s="219">
        <f>IF(AT21=13,IF(LEFT(X7,3)="Res",AT22,IF(LEFT(X7,4)="MR -",AT28,IF(LEFT(X7,2)="MR",AT25,IF(OR(X7="Disket",X7="Udmeldt"),0,BD27)))),"")</f>
        <v>7</v>
      </c>
      <c r="Y23" s="219"/>
      <c r="Z23" s="219">
        <f>IF(AT21=13,IF(LEFT(Z7,3)="Res",AT22,IF(LEFT(Z7,4)="MR -",AT28,IF(LEFT(Z7,2)="MR",AT25,IF(OR(Z7="Disket",Z7="Udmeldt"),0,BE27)))),"")</f>
        <v>7</v>
      </c>
      <c r="AA23" s="219"/>
      <c r="AB23" s="219">
        <f>IF(AT21=13,IF(LEFT(AB7,3)="Res",AT22,IF(LEFT(AB7,4)="MR -",AT28,IF(LEFT(AB7,2)="MR",AT25,IF(OR(AB7="Disket",AB7="Udmeldt"),0,BF27)))),"")</f>
        <v>7</v>
      </c>
      <c r="AC23" s="219"/>
      <c r="AD23" s="219">
        <f>IF(AT21=13,IF(LEFT(AD7,3)="Res",AT22,IF(LEFT(AD7,4)="MR -",AT28,IF(LEFT(AD7,2)="MR",AT25,IF(OR(AD7="Disket",AD7="Udmeldt"),0,BG27)))),"")</f>
        <v>8</v>
      </c>
      <c r="AE23" s="219"/>
      <c r="AF23" s="219">
        <f>IF(AT21=13,IF(LEFT(AF7,3)="Res",AT22,IF(LEFT(AF7,4)="MR -",AT28,IF(LEFT(AF7,2)="MR",AT25,IF(OR(AF7="Disket",AF7="Udmeldt"),0,BH27)))),"")</f>
        <v>5</v>
      </c>
      <c r="AG23" s="219"/>
      <c r="AH23" s="219">
        <f>IF(AT21=13,IF(LEFT(AH7,3)="Res",AT22,IF(LEFT(AH7,4)="MR -",AT28,IF(LEFT(AH7,2)="MR",AT25,IF(OR(AH7="Disket",AH7="Udmeldt"),0,BI27)))),"")</f>
        <v>8</v>
      </c>
      <c r="AI23" s="219"/>
      <c r="AJ23" s="219">
        <f>IF(AT21=13,IF(LEFT(AJ7,3)="Res",AT22,IF(LEFT(AJ7,4)="MR -",AT28,IF(LEFT(AJ7,2)="MR",AT25,IF(OR(AJ7="Disket",AJ7="Udmeldt"),0,BJ27)))),"")</f>
        <v>9</v>
      </c>
      <c r="AK23" s="219"/>
      <c r="AL23" s="219">
        <f>IF(AT21=13,IF(LEFT(AL7,3)="Res",AT22,IF(LEFT(AL7,4)="MR -",AT28,IF(LEFT(AL7,2)="MR",AT25,IF(OR(AL7="Disket",AL7="Udmeldt"),0,BK27)))),"")</f>
        <v>7</v>
      </c>
      <c r="AM23" s="219"/>
      <c r="AN23" s="219">
        <f>IF(AT21=13,IF(LEFT(AN7,3)="Res",AT22,IF(LEFT(AN7,4)="MR -",AT28,IF(LEFT(AN7,2)="MR",AT25,IF(OR(AN7="Disket",AN7="Udmeldt"),0,BL27)))),"")</f>
        <v>7</v>
      </c>
      <c r="AO23" s="219"/>
      <c r="AP23" s="219">
        <f>IF(AT21=13,IF(LEFT(AP7,3)="Res",AT22,IF(LEFT(AP7,4)="MR -",AT28,IF(LEFT(AP7,2)="MR",AT25,IF(OR(AP7="Disket",AP7="Udmeldt"),0,BM27)))),"")</f>
        <v>7</v>
      </c>
      <c r="AQ23" s="219"/>
      <c r="AR23" s="219">
        <f>IF(AT21=13,IF(LEFT(AR7,3)="Res",AT22,IF(LEFT(AR7,4)="MR -",AT28,IF(LEFT(AR7,2)="MR",AT25,IF(OR(AR7="Disket",AR7="Udmeldt"),0,BN27)))),"")</f>
        <v>9</v>
      </c>
      <c r="AS23" s="220"/>
      <c r="AT23" s="21">
        <f>ROUND(SUM(AU28:BN28)/COUNTIF(AU23:BN23,"=0"),0)</f>
        <v>3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177" t="s">
        <v>54</v>
      </c>
      <c r="B24" s="178"/>
      <c r="C24" s="178"/>
      <c r="D24" s="178"/>
      <c r="E24" s="179"/>
      <c r="F24" s="206">
        <f>DB!AA10</f>
        <v>109</v>
      </c>
      <c r="G24" s="206"/>
      <c r="H24" s="206">
        <f>DB!AA11</f>
        <v>107</v>
      </c>
      <c r="I24" s="206"/>
      <c r="J24" s="206">
        <f>DB!AA12</f>
        <v>108</v>
      </c>
      <c r="K24" s="206"/>
      <c r="L24" s="206">
        <f>DB!AA13</f>
        <v>107</v>
      </c>
      <c r="M24" s="206"/>
      <c r="N24" s="206">
        <f>DB!AA14</f>
        <v>105</v>
      </c>
      <c r="O24" s="206"/>
      <c r="P24" s="206">
        <f>DB!AA15</f>
        <v>106</v>
      </c>
      <c r="Q24" s="206"/>
      <c r="R24" s="206">
        <f>DB!AA16</f>
        <v>104</v>
      </c>
      <c r="S24" s="206"/>
      <c r="T24" s="206">
        <f>DB!AA17</f>
        <v>100</v>
      </c>
      <c r="U24" s="206"/>
      <c r="V24" s="206">
        <f>DB!AA18</f>
        <v>108</v>
      </c>
      <c r="W24" s="206"/>
      <c r="X24" s="206">
        <f>DB!AA19</f>
        <v>107</v>
      </c>
      <c r="Y24" s="206"/>
      <c r="Z24" s="206">
        <f>DB!AA20</f>
        <v>104</v>
      </c>
      <c r="AA24" s="206"/>
      <c r="AB24" s="206">
        <f>DB!AA21</f>
        <v>106</v>
      </c>
      <c r="AC24" s="206"/>
      <c r="AD24" s="206">
        <f>DB!AA22</f>
        <v>113</v>
      </c>
      <c r="AE24" s="206"/>
      <c r="AF24" s="206">
        <f>DB!AA23</f>
        <v>103</v>
      </c>
      <c r="AG24" s="206"/>
      <c r="AH24" s="206">
        <f>DB!AA24</f>
        <v>106</v>
      </c>
      <c r="AI24" s="206"/>
      <c r="AJ24" s="206">
        <f>DB!AA25</f>
        <v>103</v>
      </c>
      <c r="AK24" s="206"/>
      <c r="AL24" s="206">
        <f>DB!AA26</f>
        <v>99</v>
      </c>
      <c r="AM24" s="206"/>
      <c r="AN24" s="206">
        <f>DB!AA27</f>
        <v>102</v>
      </c>
      <c r="AO24" s="206"/>
      <c r="AP24" s="206">
        <f>DB!AA28</f>
        <v>103</v>
      </c>
      <c r="AQ24" s="206"/>
      <c r="AR24" s="206">
        <f>DB!AA29</f>
        <v>98</v>
      </c>
      <c r="AS24" s="207"/>
      <c r="AT24" s="21">
        <f>ROUND(SUM(AU33:BN33)/COUNTIF(AU23:BN23,"=0"),0)</f>
        <v>10</v>
      </c>
      <c r="AU24" s="21">
        <f>IF(F9=E9,1,0)+IF(F10=E10,1,0)+IF(F11=E11,1,0)+IF(F12=E12,1,0)+IF(F13=E13,1,0)+IF(F14=E14,1,0)+IF(F15=E15,1,0)+IF(F16=E16,1,0)+IF(F17=E17,1,0)+IF(F18=E18,1,0)+IF(F19=E19,1,0)+IF(F20=E20,1,0)+IF(F21=E21,1,0)</f>
        <v>6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3</v>
      </c>
      <c r="AX24" s="21">
        <f>IF(L9=E9,1,0)+IF(L10=E10,1,0)+IF(L11=E11,1,0)+IF(L12=E12,1,0)+IF(L13=E13,1,0)+IF(L14=E14,1,0)+IF(L15=E15,1,0)+IF(L16=E16,1,0)+IF(L17=E17,1,0)+IF(L18=E18,1,0)+IF(L19=E19,1,0)+IF(L20=E20,1,0)+IF(L21=E21,1,0)</f>
        <v>2</v>
      </c>
      <c r="AY24" s="21">
        <f>IF(N9=E9,1,0)+IF(N10=E10,1,0)+IF(N11=E11,1,0)+IF(N12=E12,1,0)+IF(N13=E13,1,0)+IF(N14=E14,1,0)+IF(N15=E15,1,0)+IF(N16=E16,1,0)+IF(N17=E17,1,0)+IF(N18=E18,1,0)+IF(N19=E19,1,0)+IF(N20=E20,1,0)+IF(N21=E21,1,0)</f>
        <v>4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3</v>
      </c>
      <c r="BB24" s="21">
        <f>IF(T9=E9,1,0)+IF(T10=E10,1,0)+IF(T11=E11,1,0)+IF(T12=E12,1,0)+IF(T13=E13,1,0)+IF(T14=E14,1,0)+IF(T15=E15,1,0)+IF(T16=E16,1,0)+IF(T17=E17,1,0)+IF(T18=E18,1,0)+IF(T19=E19,1,0)+IF(T20=E20,1,0)+IF(T21=E21,1,0)</f>
        <v>5</v>
      </c>
      <c r="BC24" s="21">
        <f>IF(V9=E9,1,0)+IF(V10=E10,1,0)+IF(V11=E11,1,0)+IF(V12=E12,1,0)+IF(V13=E13,1,0)+IF(V14=E14,1,0)+IF(V15=E15,1,0)+IF(V16=E16,1,0)+IF(V17=E17,1,0)+IF(V18=E18,1,0)+IF(V19=E19,1,0)+IF(V20=E20,1,0)+IF(V21=E21,1,0)</f>
        <v>3</v>
      </c>
      <c r="BD24" s="21">
        <f>IF(X9=E9,1,0)+IF(X10=E10,1,0)+IF(X11=E11,1,0)+IF(X12=E12,1,0)+IF(X13=E13,1,0)+IF(X14=E14,1,0)+IF(X15=E15,1,0)+IF(X16=E16,1,0)+IF(X17=E17,1,0)+IF(X18=E18,1,0)+IF(X19=E19,1,0)+IF(X20=E20,1,0)+IF(X21=E21,1,0)</f>
        <v>4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5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3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6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4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3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5</v>
      </c>
    </row>
    <row r="25" spans="1:206" ht="21.6" customHeight="1" thickBot="1">
      <c r="A25" s="180" t="s">
        <v>27</v>
      </c>
      <c r="B25" s="181"/>
      <c r="C25" s="181"/>
      <c r="D25" s="181"/>
      <c r="E25" s="182"/>
      <c r="F25" s="217">
        <f>DB!AB10</f>
        <v>2</v>
      </c>
      <c r="G25" s="217"/>
      <c r="H25" s="217">
        <f>DB!AB11</f>
        <v>5</v>
      </c>
      <c r="I25" s="217"/>
      <c r="J25" s="217">
        <f>DB!AB12</f>
        <v>3</v>
      </c>
      <c r="K25" s="217"/>
      <c r="L25" s="217">
        <f>DB!AB13</f>
        <v>5</v>
      </c>
      <c r="M25" s="217"/>
      <c r="N25" s="217">
        <f>DB!AB14</f>
        <v>11</v>
      </c>
      <c r="O25" s="217"/>
      <c r="P25" s="217">
        <f>DB!AB15</f>
        <v>8</v>
      </c>
      <c r="Q25" s="217"/>
      <c r="R25" s="217">
        <f>DB!AB16</f>
        <v>12</v>
      </c>
      <c r="S25" s="217"/>
      <c r="T25" s="217">
        <f>DB!AB17</f>
        <v>18</v>
      </c>
      <c r="U25" s="217"/>
      <c r="V25" s="217">
        <f>DB!AB18</f>
        <v>3</v>
      </c>
      <c r="W25" s="217"/>
      <c r="X25" s="217">
        <f>DB!AB19</f>
        <v>5</v>
      </c>
      <c r="Y25" s="217"/>
      <c r="Z25" s="217">
        <f>DB!AB20</f>
        <v>12</v>
      </c>
      <c r="AA25" s="217"/>
      <c r="AB25" s="217">
        <f>DB!AB21</f>
        <v>8</v>
      </c>
      <c r="AC25" s="217"/>
      <c r="AD25" s="217">
        <f>DB!AB22</f>
        <v>1</v>
      </c>
      <c r="AE25" s="217"/>
      <c r="AF25" s="217">
        <f>DB!AB23</f>
        <v>14</v>
      </c>
      <c r="AG25" s="217"/>
      <c r="AH25" s="217">
        <f>DB!AB24</f>
        <v>8</v>
      </c>
      <c r="AI25" s="217"/>
      <c r="AJ25" s="217">
        <f>DB!AB25</f>
        <v>14</v>
      </c>
      <c r="AK25" s="217"/>
      <c r="AL25" s="217">
        <f>DB!AB26</f>
        <v>19</v>
      </c>
      <c r="AM25" s="217"/>
      <c r="AN25" s="217">
        <f>DB!AB27</f>
        <v>17</v>
      </c>
      <c r="AO25" s="217"/>
      <c r="AP25" s="217">
        <f>DB!AB28</f>
        <v>14</v>
      </c>
      <c r="AQ25" s="217"/>
      <c r="AR25" s="217">
        <f>DB!AB29</f>
        <v>20</v>
      </c>
      <c r="AS25" s="218"/>
      <c r="AT25" s="21">
        <f>MIN(AU27:BN27)</f>
        <v>5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3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3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3</v>
      </c>
    </row>
    <row r="26" spans="1:206" ht="21.6" customHeight="1">
      <c r="A26" s="183" t="s">
        <v>55</v>
      </c>
      <c r="B26" s="178"/>
      <c r="C26" s="178"/>
      <c r="D26" s="178"/>
      <c r="E26" s="179"/>
      <c r="F26" s="215">
        <f>IF(AT21=13,DB!AD10,"")</f>
        <v>116</v>
      </c>
      <c r="G26" s="215"/>
      <c r="H26" s="215">
        <f>IF(AT21=13,DB!AD11,"")</f>
        <v>115</v>
      </c>
      <c r="I26" s="215"/>
      <c r="J26" s="215">
        <f>IF(AT21=13,DB!AD12,"")</f>
        <v>114</v>
      </c>
      <c r="K26" s="215"/>
      <c r="L26" s="215">
        <f>IF(AT21=13,DB!AD13,"")</f>
        <v>113</v>
      </c>
      <c r="M26" s="215"/>
      <c r="N26" s="215">
        <f>IF(AT21=13,DB!AD14,"")</f>
        <v>112</v>
      </c>
      <c r="O26" s="215"/>
      <c r="P26" s="215">
        <f>IF(AT21=13,DB!AD15,"")</f>
        <v>114</v>
      </c>
      <c r="Q26" s="215"/>
      <c r="R26" s="215">
        <f>IF(AT21=13,DB!AD16,"")</f>
        <v>110</v>
      </c>
      <c r="S26" s="215"/>
      <c r="T26" s="215">
        <f>IF(AT21=13,DB!AD17,"")</f>
        <v>108</v>
      </c>
      <c r="U26" s="215"/>
      <c r="V26" s="215">
        <f>IF(AT21=13,DB!AD18,"")</f>
        <v>114</v>
      </c>
      <c r="W26" s="215"/>
      <c r="X26" s="215">
        <f>IF(AT21=13,DB!AD19,"")</f>
        <v>114</v>
      </c>
      <c r="Y26" s="215"/>
      <c r="Z26" s="215">
        <f>IF(AT21=13,DB!AD20,"")</f>
        <v>111</v>
      </c>
      <c r="AA26" s="215"/>
      <c r="AB26" s="215">
        <f>IF(AT21=13,DB!AD21,"")</f>
        <v>113</v>
      </c>
      <c r="AC26" s="215"/>
      <c r="AD26" s="215">
        <f>IF(AT21=13,DB!AD22,"")</f>
        <v>121</v>
      </c>
      <c r="AE26" s="215"/>
      <c r="AF26" s="215">
        <f>IF(AT21=13,DB!AD23,"")</f>
        <v>108</v>
      </c>
      <c r="AG26" s="215"/>
      <c r="AH26" s="215">
        <f>IF(AT21=13,DB!AD24,"")</f>
        <v>114</v>
      </c>
      <c r="AI26" s="215"/>
      <c r="AJ26" s="215">
        <f>IF(AT21=13,DB!AD25,"")</f>
        <v>112</v>
      </c>
      <c r="AK26" s="215"/>
      <c r="AL26" s="215">
        <f>IF(AT21=13,DB!AD26,"")</f>
        <v>106</v>
      </c>
      <c r="AM26" s="215"/>
      <c r="AN26" s="215">
        <f>IF(AT21=13,DB!AD27,"")</f>
        <v>109</v>
      </c>
      <c r="AO26" s="215"/>
      <c r="AP26" s="215">
        <f>IF(AT21=13,DB!AD28,"")</f>
        <v>110</v>
      </c>
      <c r="AQ26" s="215"/>
      <c r="AR26" s="215">
        <f>IF(AT21=13,DB!AD29,"")</f>
        <v>107</v>
      </c>
      <c r="AS26" s="216"/>
      <c r="AT26" s="21">
        <f>MIN(AU28:BN28)</f>
        <v>1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1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1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80" t="s">
        <v>56</v>
      </c>
      <c r="B27" s="181"/>
      <c r="C27" s="181"/>
      <c r="D27" s="181"/>
      <c r="E27" s="182"/>
      <c r="F27" s="184">
        <f>IF(AT21=13,DB!AE10,"")</f>
        <v>2</v>
      </c>
      <c r="G27" s="184"/>
      <c r="H27" s="184">
        <f>IF(AT21=13,DB!AE11,"")</f>
        <v>3</v>
      </c>
      <c r="I27" s="184"/>
      <c r="J27" s="184">
        <f>IF(AT21=13,DB!AE12,"")</f>
        <v>4</v>
      </c>
      <c r="K27" s="184"/>
      <c r="L27" s="184">
        <f>IF(AT21=13,DB!AE13,"")</f>
        <v>9</v>
      </c>
      <c r="M27" s="184"/>
      <c r="N27" s="184">
        <f>IF(AT21=13,DB!AE14,"")</f>
        <v>11</v>
      </c>
      <c r="O27" s="184"/>
      <c r="P27" s="184">
        <f>IF(AT21=13,DB!AE15,"")</f>
        <v>4</v>
      </c>
      <c r="Q27" s="184"/>
      <c r="R27" s="184">
        <f>IF(AT21=13,DB!AE16,"")</f>
        <v>14</v>
      </c>
      <c r="S27" s="184"/>
      <c r="T27" s="184">
        <f>IF(AT21=13,DB!AE17,"")</f>
        <v>17</v>
      </c>
      <c r="U27" s="184"/>
      <c r="V27" s="184">
        <f>IF(AT21=13,DB!AE18,"")</f>
        <v>4</v>
      </c>
      <c r="W27" s="184"/>
      <c r="X27" s="184">
        <f>IF(AT21=13,DB!AE19,"")</f>
        <v>4</v>
      </c>
      <c r="Y27" s="184"/>
      <c r="Z27" s="184">
        <f>IF(AT21=13,DB!AE20,"")</f>
        <v>13</v>
      </c>
      <c r="AA27" s="184"/>
      <c r="AB27" s="184">
        <f>IF(AT21=13,DB!AE21,"")</f>
        <v>9</v>
      </c>
      <c r="AC27" s="184"/>
      <c r="AD27" s="184">
        <f>IF(AT21=13,DB!AE22,"")</f>
        <v>1</v>
      </c>
      <c r="AE27" s="184"/>
      <c r="AF27" s="184">
        <f>IF(AT21=13,DB!AE23,"")</f>
        <v>17</v>
      </c>
      <c r="AG27" s="184"/>
      <c r="AH27" s="184">
        <f>IF(AT21=13,DB!AE24,"")</f>
        <v>4</v>
      </c>
      <c r="AI27" s="184"/>
      <c r="AJ27" s="184">
        <f>IF(AT21=13,DB!AE25,"")</f>
        <v>11</v>
      </c>
      <c r="AK27" s="184"/>
      <c r="AL27" s="184">
        <f>IF(AT21=13,DB!AE26,"")</f>
        <v>20</v>
      </c>
      <c r="AM27" s="184"/>
      <c r="AN27" s="184">
        <f>IF(AT21=13,DB!AE27,"")</f>
        <v>16</v>
      </c>
      <c r="AO27" s="184"/>
      <c r="AP27" s="184">
        <f>IF(AT21=13,DB!AE28,"")</f>
        <v>14</v>
      </c>
      <c r="AQ27" s="184"/>
      <c r="AR27" s="208">
        <f>IF(AT21=13,DB!AE29,"")</f>
        <v>19</v>
      </c>
      <c r="AS27" s="209"/>
      <c r="AT27" s="21">
        <f>MIN(AU33:BN33)</f>
        <v>7</v>
      </c>
      <c r="AU27" s="21">
        <f t="shared" ref="AU27:BN27" si="62">IF(AU23=0,SUM(AU24:AU26),"")</f>
        <v>7</v>
      </c>
      <c r="AV27" s="21">
        <f t="shared" si="62"/>
        <v>8</v>
      </c>
      <c r="AW27" s="21">
        <f t="shared" si="62"/>
        <v>6</v>
      </c>
      <c r="AX27" s="21">
        <f t="shared" si="62"/>
        <v>6</v>
      </c>
      <c r="AY27" s="21">
        <f t="shared" si="62"/>
        <v>7</v>
      </c>
      <c r="AZ27" s="21">
        <f t="shared" si="62"/>
        <v>8</v>
      </c>
      <c r="BA27" s="21">
        <f t="shared" si="62"/>
        <v>6</v>
      </c>
      <c r="BB27" s="21">
        <f t="shared" si="62"/>
        <v>8</v>
      </c>
      <c r="BC27" s="21">
        <f t="shared" si="62"/>
        <v>6</v>
      </c>
      <c r="BD27" s="21">
        <f t="shared" si="62"/>
        <v>7</v>
      </c>
      <c r="BE27" s="21">
        <f t="shared" si="62"/>
        <v>7</v>
      </c>
      <c r="BF27" s="21">
        <f t="shared" si="62"/>
        <v>7</v>
      </c>
      <c r="BG27" s="21">
        <f t="shared" si="62"/>
        <v>8</v>
      </c>
      <c r="BH27" s="21">
        <f t="shared" si="62"/>
        <v>5</v>
      </c>
      <c r="BI27" s="21">
        <f t="shared" si="62"/>
        <v>8</v>
      </c>
      <c r="BJ27" s="21">
        <f t="shared" si="62"/>
        <v>9</v>
      </c>
      <c r="BK27" s="21">
        <f t="shared" si="62"/>
        <v>7</v>
      </c>
      <c r="BL27" s="21">
        <f t="shared" si="62"/>
        <v>7</v>
      </c>
      <c r="BM27" s="21">
        <f t="shared" si="62"/>
        <v>7</v>
      </c>
      <c r="BN27" s="21">
        <f t="shared" si="62"/>
        <v>9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37"/>
      <c r="AT28" s="21">
        <f>IF(AT25=0,AT25,AT25-1)</f>
        <v>4</v>
      </c>
      <c r="AU28" s="21">
        <f t="shared" ref="AU28:BN28" si="63">IF(AU23=0,SUM(AU25:AU26),"")</f>
        <v>1</v>
      </c>
      <c r="AV28" s="21">
        <f t="shared" si="63"/>
        <v>3</v>
      </c>
      <c r="AW28" s="21">
        <f t="shared" si="63"/>
        <v>3</v>
      </c>
      <c r="AX28" s="21">
        <f t="shared" si="63"/>
        <v>4</v>
      </c>
      <c r="AY28" s="21">
        <f t="shared" si="63"/>
        <v>3</v>
      </c>
      <c r="AZ28" s="21">
        <f t="shared" si="63"/>
        <v>3</v>
      </c>
      <c r="BA28" s="21">
        <f t="shared" si="63"/>
        <v>3</v>
      </c>
      <c r="BB28" s="21">
        <f t="shared" si="63"/>
        <v>3</v>
      </c>
      <c r="BC28" s="21">
        <f t="shared" si="63"/>
        <v>3</v>
      </c>
      <c r="BD28" s="21">
        <f t="shared" si="63"/>
        <v>3</v>
      </c>
      <c r="BE28" s="21">
        <f t="shared" si="63"/>
        <v>3</v>
      </c>
      <c r="BF28" s="21">
        <f t="shared" si="63"/>
        <v>3</v>
      </c>
      <c r="BG28" s="21">
        <f t="shared" si="63"/>
        <v>3</v>
      </c>
      <c r="BH28" s="21">
        <f t="shared" si="63"/>
        <v>2</v>
      </c>
      <c r="BI28" s="21">
        <f t="shared" si="63"/>
        <v>3</v>
      </c>
      <c r="BJ28" s="21">
        <f t="shared" si="63"/>
        <v>3</v>
      </c>
      <c r="BK28" s="21">
        <f t="shared" si="63"/>
        <v>3</v>
      </c>
      <c r="BL28" s="21">
        <f t="shared" si="63"/>
        <v>3</v>
      </c>
      <c r="BM28" s="21">
        <f t="shared" si="63"/>
        <v>4</v>
      </c>
      <c r="BN28" s="21">
        <f t="shared" si="63"/>
        <v>4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9">
        <f>IF(AT21=13,IF(LEFT(F7,3)="Res",AT23,IF(LEFT(F7,4)="MR -",AT29,IF(LEFT(F7,2)="MR",AT26,IF(OR(F7="Disket",F7="Udmeldt"),0,AU28)))),"")</f>
        <v>1</v>
      </c>
      <c r="G29" s="219"/>
      <c r="H29" s="219">
        <f>IF(AT21=13,IF(LEFT(H7,3)="Res",AT23,IF(LEFT(H7,4)="MR -",AT29,IF(LEFT(H7,2)="MR",AT26,IF(OR(H7="Disket",H7="Udmeldt"),0,AV28)))),"")</f>
        <v>3</v>
      </c>
      <c r="I29" s="219"/>
      <c r="J29" s="219">
        <f>IF(AT21=13,IF(LEFT(J7,3)="Res",AT23,IF(LEFT(J7,4)="MR -",AT29,IF(LEFT(J7,2)="MR",AT26,IF(OR(J7="Disket",J7="Udmeldt"),0,AW28)))),"")</f>
        <v>3</v>
      </c>
      <c r="K29" s="219"/>
      <c r="L29" s="219">
        <f>IF(AT21=13,IF(LEFT(L7,3)="Res",AT23,IF(LEFT(L7,4)="MR -",AT29,IF(LEFT(L7,2)="MR",AT26,IF(OR(L7="Disket",L7="Udmeldt"),0,AX28)))),"")</f>
        <v>4</v>
      </c>
      <c r="M29" s="219"/>
      <c r="N29" s="219">
        <f>IF(AT21=13,IF(LEFT(N7,3)="Res",AT23,IF(LEFT(N7,4)="MR -",AT29,IF(LEFT(N7,2)="MR",AT26,IF(OR(N7="Disket",N7="Udmeldt"),0,AY28)))),"")</f>
        <v>3</v>
      </c>
      <c r="O29" s="219"/>
      <c r="P29" s="219">
        <f>IF(AT21=13,IF(LEFT(P7,3)="Res",AT23,IF(LEFT(P7,4)="MR -",AT29,IF(LEFT(P7,2)="MR",AT26,IF(OR(P7="Disket",P7="Udmeldt"),0,AZ28)))),"")</f>
        <v>3</v>
      </c>
      <c r="Q29" s="219"/>
      <c r="R29" s="219">
        <f>IF(AT21=13,IF(LEFT(R7,3)="Res",AT23,IF(LEFT(R7,4)="MR -",AT29,IF(LEFT(R7,2)="MR",AT26,IF(OR(R7="Disket",R7="Udmeldt"),0,BA28)))),"")</f>
        <v>3</v>
      </c>
      <c r="S29" s="219"/>
      <c r="T29" s="219">
        <f>IF(AT21=13,IF(LEFT(T7,3)="Res",AT23,IF(LEFT(T7,4)="MR -",AT29,IF(LEFT(T7,2)="MR",AT26,IF(OR(T7="Disket",T7="Udmeldt"),0,BB28)))),"")</f>
        <v>3</v>
      </c>
      <c r="U29" s="219"/>
      <c r="V29" s="219">
        <f>IF(AT21=13,IF(LEFT(V7,3)="Res",AT23,IF(LEFT(V7,4)="MR -",AT29,IF(LEFT(V7,2)="MR",AT26,IF(OR(V7="Disket",V7="Udmeldt"),0,BC28)))),"")</f>
        <v>3</v>
      </c>
      <c r="W29" s="219"/>
      <c r="X29" s="219">
        <f>IF(AT21=13,IF(LEFT(X7,3)="Res",AT23,IF(LEFT(X7,4)="MR -",AT29,IF(LEFT(X7,2)="MR",AT26,IF(OR(X7="Disket",X7="Udmeldt"),0,BD28)))),"")</f>
        <v>3</v>
      </c>
      <c r="Y29" s="219"/>
      <c r="Z29" s="219">
        <f>IF(AT21=13,IF(LEFT(Z7,3)="Res",AT23,IF(LEFT(Z7,4)="MR -",AT29,IF(LEFT(Z7,2)="MR",AT26,IF(OR(Z7="Disket",Z7="Udmeldt"),0,BE28)))),"")</f>
        <v>3</v>
      </c>
      <c r="AA29" s="219"/>
      <c r="AB29" s="219">
        <f>IF(AT21=13,IF(LEFT(AB7,3)="Res",AT23,IF(LEFT(AB7,4)="MR -",AT29,IF(LEFT(AB7,2)="MR",AT26,IF(OR(AB7="Disket",AB7="Udmeldt"),0,BF28)))),"")</f>
        <v>3</v>
      </c>
      <c r="AC29" s="219"/>
      <c r="AD29" s="219">
        <f>IF(AT21=13,IF(LEFT(AD7,3)="Res",AT23,IF(LEFT(AD7,4)="MR -",AT29,IF(LEFT(AD7,2)="MR",AT26,IF(OR(AD7="Disket",AD7="Udmeldt"),0,BG28)))),"")</f>
        <v>3</v>
      </c>
      <c r="AE29" s="219"/>
      <c r="AF29" s="219">
        <f>IF(AT21=13,IF(LEFT(AF7,3)="Res",AT23,IF(LEFT(AF7,4)="MR -",AT29,IF(LEFT(AF7,2)="MR",AT26,IF(OR(AF7="Disket",AF7="Udmeldt"),0,BH28)))),"")</f>
        <v>2</v>
      </c>
      <c r="AG29" s="219"/>
      <c r="AH29" s="219">
        <f>IF(AT21=13,IF(LEFT(AH7,3)="Res",AT23,IF(LEFT(AH7,4)="MR -",AT29,IF(LEFT(AH7,2)="MR",AT26,IF(OR(AH7="Disket",AH7="Udmeldt"),0,BI28)))),"")</f>
        <v>3</v>
      </c>
      <c r="AI29" s="219"/>
      <c r="AJ29" s="219">
        <f>IF(AT21=13,IF(LEFT(AJ7,3)="Res",AT23,IF(LEFT(AJ7,4)="MR -",AT29,IF(LEFT(AJ7,2)="MR",AT26,IF(OR(AJ7="Disket",AJ7="Udmeldt"),0,BJ28)))),"")</f>
        <v>3</v>
      </c>
      <c r="AK29" s="219"/>
      <c r="AL29" s="219">
        <f>IF(AT21=13,IF(LEFT(AL7,3)="Res",AT23,IF(LEFT(AL7,4)="MR -",AT29,IF(LEFT(AL7,2)="MR",AT26,IF(OR(AL7="Disket",AL7="Udmeldt"),0,BK28)))),"")</f>
        <v>3</v>
      </c>
      <c r="AM29" s="219"/>
      <c r="AN29" s="219">
        <f>IF(AT21=13,IF(LEFT(AN7,3)="Res",AT23,IF(LEFT(AN7,4)="MR -",AT29,IF(LEFT(AN7,2)="MR",AT26,IF(OR(AN7="Disket",AN7="Udmeldt"),0,BL28)))),"")</f>
        <v>3</v>
      </c>
      <c r="AO29" s="219"/>
      <c r="AP29" s="219">
        <f>IF(AT21=13,IF(LEFT(AP7,3)="Res",AT23,IF(LEFT(AP7,4)="MR -",AT29,IF(LEFT(AP7,2)="MR",AT26,IF(OR(AP7="Disket",AP7="Udmeldt"),0,BM28)))),"")</f>
        <v>4</v>
      </c>
      <c r="AQ29" s="219"/>
      <c r="AR29" s="219">
        <f>IF(AT21=13,IF(LEFT(AR7,3)="Res",AT23,IF(LEFT(AR7,4)="MR -",AT29,IF(LEFT(AR7,2)="MR",AT26,IF(OR(AR7="Disket",AR7="Udmeldt"),0,BN28)))),"")</f>
        <v>4</v>
      </c>
      <c r="AS29" s="220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2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77" t="s">
        <v>54</v>
      </c>
      <c r="B30" s="178"/>
      <c r="C30" s="178"/>
      <c r="D30" s="178"/>
      <c r="E30" s="179"/>
      <c r="F30" s="206">
        <f>DB!AF10</f>
        <v>42</v>
      </c>
      <c r="G30" s="206"/>
      <c r="H30" s="206">
        <f>DB!AF11</f>
        <v>42</v>
      </c>
      <c r="I30" s="206"/>
      <c r="J30" s="206">
        <f>DB!AF12</f>
        <v>43</v>
      </c>
      <c r="K30" s="206"/>
      <c r="L30" s="206">
        <f>DB!AF13</f>
        <v>39</v>
      </c>
      <c r="M30" s="206"/>
      <c r="N30" s="206">
        <f>DB!AF14</f>
        <v>40</v>
      </c>
      <c r="O30" s="206"/>
      <c r="P30" s="206">
        <f>DB!AF15</f>
        <v>39</v>
      </c>
      <c r="Q30" s="206"/>
      <c r="R30" s="206">
        <f>DB!AF16</f>
        <v>41</v>
      </c>
      <c r="S30" s="206"/>
      <c r="T30" s="206">
        <f>DB!AF17</f>
        <v>42</v>
      </c>
      <c r="U30" s="206"/>
      <c r="V30" s="206">
        <f>DB!AF18</f>
        <v>40</v>
      </c>
      <c r="W30" s="206"/>
      <c r="X30" s="206">
        <f>DB!AF19</f>
        <v>40</v>
      </c>
      <c r="Y30" s="206"/>
      <c r="Z30" s="206">
        <f>DB!AF20</f>
        <v>41</v>
      </c>
      <c r="AA30" s="206"/>
      <c r="AB30" s="206">
        <f>DB!AF21</f>
        <v>38</v>
      </c>
      <c r="AC30" s="206"/>
      <c r="AD30" s="206">
        <f>DB!AF22</f>
        <v>39</v>
      </c>
      <c r="AE30" s="206"/>
      <c r="AF30" s="206">
        <f>DB!AF23</f>
        <v>41</v>
      </c>
      <c r="AG30" s="206"/>
      <c r="AH30" s="206">
        <f>DB!AF24</f>
        <v>39</v>
      </c>
      <c r="AI30" s="206"/>
      <c r="AJ30" s="206">
        <f>DB!AF25</f>
        <v>39</v>
      </c>
      <c r="AK30" s="206"/>
      <c r="AL30" s="206">
        <f>DB!AF26</f>
        <v>39</v>
      </c>
      <c r="AM30" s="206"/>
      <c r="AN30" s="206">
        <f>DB!AF27</f>
        <v>41</v>
      </c>
      <c r="AO30" s="206"/>
      <c r="AP30" s="206">
        <f>DB!AF28</f>
        <v>38</v>
      </c>
      <c r="AQ30" s="206"/>
      <c r="AR30" s="206">
        <f>DB!AF29</f>
        <v>37</v>
      </c>
      <c r="AS30" s="207"/>
      <c r="AT30" s="21">
        <f>IF(AT27=0,AT27,AT27-1)</f>
        <v>6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180" t="s">
        <v>27</v>
      </c>
      <c r="B31" s="181"/>
      <c r="C31" s="181"/>
      <c r="D31" s="181"/>
      <c r="E31" s="182"/>
      <c r="F31" s="217">
        <f>DB!AG10</f>
        <v>2</v>
      </c>
      <c r="G31" s="217"/>
      <c r="H31" s="217">
        <f>DB!AG11</f>
        <v>2</v>
      </c>
      <c r="I31" s="217"/>
      <c r="J31" s="217">
        <f>DB!AG12</f>
        <v>1</v>
      </c>
      <c r="K31" s="217"/>
      <c r="L31" s="217">
        <f>DB!AG13</f>
        <v>12</v>
      </c>
      <c r="M31" s="217"/>
      <c r="N31" s="217">
        <f>DB!AG14</f>
        <v>9</v>
      </c>
      <c r="O31" s="217"/>
      <c r="P31" s="217">
        <f>DB!AG15</f>
        <v>12</v>
      </c>
      <c r="Q31" s="217"/>
      <c r="R31" s="217">
        <f>DB!AG16</f>
        <v>5</v>
      </c>
      <c r="S31" s="217"/>
      <c r="T31" s="217">
        <f>DB!AG17</f>
        <v>2</v>
      </c>
      <c r="U31" s="217"/>
      <c r="V31" s="217">
        <f>DB!AG18</f>
        <v>9</v>
      </c>
      <c r="W31" s="217"/>
      <c r="X31" s="217">
        <f>DB!AG19</f>
        <v>9</v>
      </c>
      <c r="Y31" s="217"/>
      <c r="Z31" s="217">
        <f>DB!AG20</f>
        <v>5</v>
      </c>
      <c r="AA31" s="217"/>
      <c r="AB31" s="217">
        <f>DB!AG21</f>
        <v>18</v>
      </c>
      <c r="AC31" s="217"/>
      <c r="AD31" s="217">
        <f>DB!AG22</f>
        <v>12</v>
      </c>
      <c r="AE31" s="217"/>
      <c r="AF31" s="217">
        <f>DB!AG23</f>
        <v>5</v>
      </c>
      <c r="AG31" s="217"/>
      <c r="AH31" s="217">
        <f>DB!AG24</f>
        <v>12</v>
      </c>
      <c r="AI31" s="217"/>
      <c r="AJ31" s="217">
        <f>DB!AG25</f>
        <v>12</v>
      </c>
      <c r="AK31" s="217"/>
      <c r="AL31" s="217">
        <f>DB!AG26</f>
        <v>12</v>
      </c>
      <c r="AM31" s="217"/>
      <c r="AN31" s="217">
        <f>DB!AG27</f>
        <v>5</v>
      </c>
      <c r="AO31" s="217"/>
      <c r="AP31" s="217">
        <f>DB!AG28</f>
        <v>18</v>
      </c>
      <c r="AQ31" s="217"/>
      <c r="AR31" s="217">
        <f>DB!AG29</f>
        <v>20</v>
      </c>
      <c r="AS31" s="21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2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2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2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2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2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2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3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3" t="s">
        <v>55</v>
      </c>
      <c r="B32" s="178"/>
      <c r="C32" s="178"/>
      <c r="D32" s="178"/>
      <c r="E32" s="179"/>
      <c r="F32" s="215">
        <f>IF(AT21=13,DB!AI10,"")</f>
        <v>43</v>
      </c>
      <c r="G32" s="215"/>
      <c r="H32" s="215">
        <f>IF(AT21=13,DB!AI11,"")</f>
        <v>45</v>
      </c>
      <c r="I32" s="215"/>
      <c r="J32" s="215">
        <f>IF(AT21=13,DB!AI12,"")</f>
        <v>46</v>
      </c>
      <c r="K32" s="215"/>
      <c r="L32" s="215">
        <f>IF(AT21=13,DB!AI13,"")</f>
        <v>43</v>
      </c>
      <c r="M32" s="215"/>
      <c r="N32" s="215">
        <f>IF(AT21=13,DB!AI14,"")</f>
        <v>43</v>
      </c>
      <c r="O32" s="215"/>
      <c r="P32" s="215">
        <f>IF(AT21=13,DB!AI15,"")</f>
        <v>42</v>
      </c>
      <c r="Q32" s="215"/>
      <c r="R32" s="215">
        <f>IF(AT21=13,DB!AI16,"")</f>
        <v>44</v>
      </c>
      <c r="S32" s="215"/>
      <c r="T32" s="215">
        <f>IF(AT21=13,DB!AI17,"")</f>
        <v>45</v>
      </c>
      <c r="U32" s="215"/>
      <c r="V32" s="215">
        <f>IF(AT21=13,DB!AI18,"")</f>
        <v>43</v>
      </c>
      <c r="W32" s="215"/>
      <c r="X32" s="215">
        <f>IF(AT21=13,DB!AI19,"")</f>
        <v>43</v>
      </c>
      <c r="Y32" s="215"/>
      <c r="Z32" s="215">
        <f>IF(AT21=13,DB!AI20,"")</f>
        <v>44</v>
      </c>
      <c r="AA32" s="215"/>
      <c r="AB32" s="215">
        <f>IF(AT21=13,DB!AI21,"")</f>
        <v>41</v>
      </c>
      <c r="AC32" s="215"/>
      <c r="AD32" s="215">
        <f>IF(AT21=13,DB!AI22,"")</f>
        <v>42</v>
      </c>
      <c r="AE32" s="215"/>
      <c r="AF32" s="215">
        <f>IF(AT21=13,DB!AI23,"")</f>
        <v>43</v>
      </c>
      <c r="AG32" s="215"/>
      <c r="AH32" s="215">
        <f>IF(AT21=13,DB!AI24,"")</f>
        <v>42</v>
      </c>
      <c r="AI32" s="215"/>
      <c r="AJ32" s="215">
        <f>IF(AT21=13,DB!AI25,"")</f>
        <v>42</v>
      </c>
      <c r="AK32" s="215"/>
      <c r="AL32" s="215">
        <f>IF(AT21=13,DB!AI26,"")</f>
        <v>42</v>
      </c>
      <c r="AM32" s="215"/>
      <c r="AN32" s="215">
        <f>IF(AT21=13,DB!AI27,"")</f>
        <v>44</v>
      </c>
      <c r="AO32" s="215"/>
      <c r="AP32" s="215">
        <f>IF(AT21=13,DB!AI28,"")</f>
        <v>42</v>
      </c>
      <c r="AQ32" s="215"/>
      <c r="AR32" s="215">
        <f>IF(AT21=13,DB!AI29,"")</f>
        <v>41</v>
      </c>
      <c r="AS32" s="216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1</v>
      </c>
      <c r="AW32" s="21">
        <f>IF(K21="1x",IF(OR(E21=1,E21="x"),IF(J21=E21,0,1),0),0)+IF(K21=12,IF(OR(E21=1,E21=2),IF(J21=E21,0,1),0),0)+IF(K21="x2",IF(OR(E21="x",E21=2),IF(J21=E21,0,1),0),0)+IF(K21="1x2",IF(J21=E21,0,1),0)</f>
        <v>1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1</v>
      </c>
      <c r="BF32" s="21">
        <f>IF(AC21="1x",IF(OR(E21=1,E21="x"),IF(AB21=E21,0,1),0),0)+IF(AC21=12,IF(OR(E21=1,E21=2),IF(AB21=E21,0,1),0),0)+IF(AC21="x2",IF(OR(E21="x",E21=2),IF(AB21=E21,0,1),0),0)+IF(AC21="1x2",IF(AB21=E21,0,1),0)</f>
        <v>1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1</v>
      </c>
      <c r="BJ32" s="21">
        <f>IF(AK21="1x",IF(OR(E21=1,E21="x"),IF(AJ21=E21,0,1),0),0)+IF(AK21=12,IF(OR(E21=1,E21=2),IF(AJ21=E21,0,1),0),0)+IF(AK21="x2",IF(OR(E21="x",E21=2),IF(AJ21=E21,0,1),0),0)+IF(AK21="1x2",IF(AJ21=E21,0,1),0)</f>
        <v>1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80" t="s">
        <v>56</v>
      </c>
      <c r="B33" s="181"/>
      <c r="C33" s="181"/>
      <c r="D33" s="181"/>
      <c r="E33" s="182"/>
      <c r="F33" s="184">
        <f>IF(AT21=13,DB!AJ10,"")</f>
        <v>7</v>
      </c>
      <c r="G33" s="184"/>
      <c r="H33" s="184">
        <f>IF(AT21=13,DB!AJ11,"")</f>
        <v>2</v>
      </c>
      <c r="I33" s="184"/>
      <c r="J33" s="184">
        <f>IF(AT21=13,DB!AJ12,"")</f>
        <v>1</v>
      </c>
      <c r="K33" s="184"/>
      <c r="L33" s="184">
        <f>IF(AT21=13,DB!AJ13,"")</f>
        <v>7</v>
      </c>
      <c r="M33" s="184"/>
      <c r="N33" s="184">
        <f>IF(AT21=13,DB!AJ14,"")</f>
        <v>7</v>
      </c>
      <c r="O33" s="184"/>
      <c r="P33" s="184">
        <f>IF(AT21=13,DB!AJ15,"")</f>
        <v>13</v>
      </c>
      <c r="Q33" s="184"/>
      <c r="R33" s="184">
        <f>IF(AT21=13,DB!AJ16,"")</f>
        <v>4</v>
      </c>
      <c r="S33" s="184"/>
      <c r="T33" s="184">
        <f>IF(AT21=13,DB!AJ17,"")</f>
        <v>2</v>
      </c>
      <c r="U33" s="184"/>
      <c r="V33" s="184">
        <f>IF(AT21=13,DB!AJ18,"")</f>
        <v>7</v>
      </c>
      <c r="W33" s="184"/>
      <c r="X33" s="184">
        <f>IF(AT21=13,DB!AJ19,"")</f>
        <v>7</v>
      </c>
      <c r="Y33" s="184"/>
      <c r="Z33" s="184">
        <f>IF(AT21=13,DB!AJ20,"")</f>
        <v>4</v>
      </c>
      <c r="AA33" s="184"/>
      <c r="AB33" s="184">
        <f>IF(AT21=13,DB!AJ21,"")</f>
        <v>19</v>
      </c>
      <c r="AC33" s="184"/>
      <c r="AD33" s="184">
        <f>IF(AT21=13,DB!AJ22,"")</f>
        <v>13</v>
      </c>
      <c r="AE33" s="184"/>
      <c r="AF33" s="184">
        <f>IF(AT21=13,DB!AJ23,"")</f>
        <v>7</v>
      </c>
      <c r="AG33" s="184"/>
      <c r="AH33" s="184">
        <f>IF(AT21=13,DB!AJ24,"")</f>
        <v>13</v>
      </c>
      <c r="AI33" s="184"/>
      <c r="AJ33" s="184">
        <f>IF(AT21=13,DB!AJ25,"")</f>
        <v>13</v>
      </c>
      <c r="AK33" s="184"/>
      <c r="AL33" s="184">
        <f>IF(AT21=13,DB!AJ26,"")</f>
        <v>13</v>
      </c>
      <c r="AM33" s="184"/>
      <c r="AN33" s="184">
        <f>IF(AT21=13,DB!AJ27,"")</f>
        <v>4</v>
      </c>
      <c r="AO33" s="184"/>
      <c r="AP33" s="184">
        <f>IF(AT21=13,DB!AJ28,"")</f>
        <v>13</v>
      </c>
      <c r="AQ33" s="184"/>
      <c r="AR33" s="208">
        <f>IF(AT21=13,DB!AJ29,"")</f>
        <v>19</v>
      </c>
      <c r="AS33" s="209"/>
      <c r="AU33" s="21">
        <f t="shared" ref="AU33:BN33" si="64">IF(AU23=0,AU27+SUM(AU29:AU32),"")</f>
        <v>9</v>
      </c>
      <c r="AV33" s="21">
        <f t="shared" si="64"/>
        <v>11</v>
      </c>
      <c r="AW33" s="21">
        <f t="shared" si="64"/>
        <v>10</v>
      </c>
      <c r="AX33" s="21">
        <f t="shared" si="64"/>
        <v>8</v>
      </c>
      <c r="AY33" s="21">
        <f t="shared" si="64"/>
        <v>8</v>
      </c>
      <c r="AZ33" s="21">
        <f t="shared" si="64"/>
        <v>10</v>
      </c>
      <c r="BA33" s="21">
        <f t="shared" si="64"/>
        <v>9</v>
      </c>
      <c r="BB33" s="21">
        <f t="shared" si="64"/>
        <v>10</v>
      </c>
      <c r="BC33" s="21">
        <f t="shared" si="64"/>
        <v>7</v>
      </c>
      <c r="BD33" s="21">
        <f t="shared" si="64"/>
        <v>9</v>
      </c>
      <c r="BE33" s="21">
        <f t="shared" si="64"/>
        <v>10</v>
      </c>
      <c r="BF33" s="21">
        <f t="shared" si="64"/>
        <v>10</v>
      </c>
      <c r="BG33" s="21">
        <f t="shared" si="64"/>
        <v>9</v>
      </c>
      <c r="BH33" s="21">
        <f t="shared" si="64"/>
        <v>9</v>
      </c>
      <c r="BI33" s="21">
        <f t="shared" si="64"/>
        <v>11</v>
      </c>
      <c r="BJ33" s="21">
        <f t="shared" si="64"/>
        <v>11</v>
      </c>
      <c r="BK33" s="21">
        <f t="shared" si="64"/>
        <v>9</v>
      </c>
      <c r="BL33" s="21">
        <f t="shared" si="64"/>
        <v>9</v>
      </c>
      <c r="BM33" s="21">
        <f t="shared" si="64"/>
        <v>11</v>
      </c>
      <c r="BN33" s="21">
        <f t="shared" si="64"/>
        <v>11</v>
      </c>
    </row>
    <row r="34" spans="1:75" ht="5.45" customHeight="1" thickBot="1">
      <c r="A34" s="186"/>
      <c r="B34" s="187"/>
      <c r="C34" s="187"/>
      <c r="D34" s="187"/>
      <c r="E34" s="18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37"/>
    </row>
    <row r="35" spans="1:75" ht="21.6" customHeight="1" thickBot="1">
      <c r="A35" s="191" t="s">
        <v>58</v>
      </c>
      <c r="B35" s="192"/>
      <c r="C35" s="192"/>
      <c r="D35" s="192"/>
      <c r="E35" s="193"/>
      <c r="F35" s="219">
        <f>IF(AT21=13,IF(LEFT(F7,3)="Res",AT24,IF(LEFT(F7,4)="MR -",AT30,IF(LEFT(F7,2)="MR",AT27,IF(OR(F7="Disket",F7="Udmeldt"),0,AU33)))),"")</f>
        <v>9</v>
      </c>
      <c r="G35" s="219"/>
      <c r="H35" s="219">
        <f>IF(AT21=13,IF(LEFT(H7,3)="Res",AT24,IF(LEFT(H7,4)="MR -",AT30,IF(LEFT(H7,2)="MR",AT27,IF(OR(H7="Disket",H7="Udmeldt"),0,AV33)))),"")</f>
        <v>11</v>
      </c>
      <c r="I35" s="219"/>
      <c r="J35" s="219">
        <f>IF(AT21=13,IF(LEFT(J7,3)="Res",AT24,IF(LEFT(J7,4)="MR -",AT30,IF(LEFT(J7,2)="MR",AT27,IF(OR(J7="Disket",J7="Udmeldt"),0,AW33)))),"")</f>
        <v>10</v>
      </c>
      <c r="K35" s="219"/>
      <c r="L35" s="219">
        <f>IF(AT21=13,IF(LEFT(L7,3)="Res",AT24,IF(LEFT(L7,4)="MR -",AT30,IF(LEFT(L7,2)="MR",AT27,IF(OR(L7="Disket",L7="Udmeldt"),0,AX33)))),"")</f>
        <v>8</v>
      </c>
      <c r="M35" s="219"/>
      <c r="N35" s="219">
        <f>IF(AT21=13,IF(LEFT(N7,3)="Res",AT24,IF(LEFT(N7,4)="MR -",AT30,IF(LEFT(N7,2)="MR",AT27,IF(OR(N7="Disket",N7="Udmeldt"),0,AY33)))),"")</f>
        <v>8</v>
      </c>
      <c r="O35" s="219"/>
      <c r="P35" s="219">
        <f>IF(AT21=13,IF(LEFT(P7,3)="Res",AT24,IF(LEFT(P7,4)="MR -",AT30,IF(LEFT(P7,2)="MR",AT27,IF(OR(P7="Disket",P7="Udmeldt"),0,AZ33)))),"")</f>
        <v>10</v>
      </c>
      <c r="Q35" s="219"/>
      <c r="R35" s="219">
        <f>IF(AT21=13,IF(LEFT(R7,3)="Res",AT24,IF(LEFT(R7,4)="MR -",AT30,IF(LEFT(R7,2)="MR",AT27,IF(OR(R7="Disket",R7="Udmeldt"),0,BA33)))),"")</f>
        <v>9</v>
      </c>
      <c r="S35" s="219"/>
      <c r="T35" s="219">
        <f>IF(AT21=13,IF(LEFT(T7,3)="Res",AT24,IF(LEFT(T7,4)="MR -",AT30,IF(LEFT(T7,2)="MR",AT27,IF(OR(T7="Disket",T7="Udmeldt"),0,BB33)))),"")</f>
        <v>10</v>
      </c>
      <c r="U35" s="219"/>
      <c r="V35" s="219">
        <f>IF(AT21=13,IF(LEFT(V7,3)="Res",AT24,IF(LEFT(V7,4)="MR -",AT30,IF(LEFT(V7,2)="MR",AT27,IF(OR(V7="Disket",V7="Udmeldt"),0,BC33)))),"")</f>
        <v>7</v>
      </c>
      <c r="W35" s="219"/>
      <c r="X35" s="219">
        <f>IF(AT21=13,IF(LEFT(X7,3)="Res",AT24,IF(LEFT(X7,4)="MR -",AT30,IF(LEFT(X7,2)="MR",AT27,IF(OR(X7="Disket",X7="Udmeldt"),0,BD33)))),"")</f>
        <v>9</v>
      </c>
      <c r="Y35" s="219"/>
      <c r="Z35" s="219">
        <f>IF(AT21=13,IF(LEFT(Z7,3)="Res",AT24,IF(LEFT(Z7,4)="MR -",AT30,IF(LEFT(Z7,2)="MR",AT27,IF(OR(Z7="Disket",Z7="Udmeldt"),0,BE33)))),"")</f>
        <v>10</v>
      </c>
      <c r="AA35" s="219"/>
      <c r="AB35" s="219">
        <f>IF(AT21=13,IF(LEFT(AB7,3)="Res",AT24,IF(LEFT(AB7,4)="MR -",AT30,IF(LEFT(AB7,2)="MR",AT27,IF(OR(AB7="Disket",AB7="Udmeldt"),0,BF33)))),"")</f>
        <v>10</v>
      </c>
      <c r="AC35" s="219"/>
      <c r="AD35" s="219">
        <f>IF(AT21=13,IF(LEFT(AD7,3)="Res",AT24,IF(LEFT(AD7,4)="MR -",AT30,IF(LEFT(AD7,2)="MR",AT27,IF(OR(AD7="Disket",AD7="Udmeldt"),0,BG33)))),"")</f>
        <v>9</v>
      </c>
      <c r="AE35" s="219"/>
      <c r="AF35" s="219">
        <f>IF(AT21=13,IF(LEFT(AF7,3)="Res",AT24,IF(LEFT(AF7,4)="MR -",AT30,IF(LEFT(AF7,2)="MR",AT27,IF(OR(AF7="Disket",AF7="Udmeldt"),0,BH33)))),"")</f>
        <v>9</v>
      </c>
      <c r="AG35" s="219"/>
      <c r="AH35" s="219">
        <f>IF(AT21=13,IF(LEFT(AH7,3)="Res",AT24,IF(LEFT(AH7,4)="MR -",AT30,IF(LEFT(AH7,2)="MR",AT27,IF(OR(AH7="Disket",AH7="Udmeldt"),0,BI33)))),"")</f>
        <v>11</v>
      </c>
      <c r="AI35" s="219"/>
      <c r="AJ35" s="219">
        <f>IF(AT21=13,IF(LEFT(AJ7,3)="Res",AT24,IF(LEFT(AJ7,4)="MR -",AT30,IF(LEFT(AJ7,2)="MR",AT27,IF(OR(AJ7="Disket",AJ7="Udmeldt"),0,BJ33)))),"")</f>
        <v>11</v>
      </c>
      <c r="AK35" s="219"/>
      <c r="AL35" s="219">
        <f>IF(AT21=13,IF(LEFT(AL7,3)="Res",AT24,IF(LEFT(AL7,4)="MR -",AT30,IF(LEFT(AL7,2)="MR",AT27,IF(OR(AL7="Disket",AL7="Udmeldt"),0,BK33)))),"")</f>
        <v>9</v>
      </c>
      <c r="AM35" s="219"/>
      <c r="AN35" s="219">
        <f>IF(AT21=13,IF(LEFT(AN7,3)="Res",AT24,IF(LEFT(AN7,4)="MR -",AT30,IF(LEFT(AN7,2)="MR",AT27,IF(OR(AN7="Disket",AN7="Udmeldt"),0,BL33)))),"")</f>
        <v>9</v>
      </c>
      <c r="AO35" s="219"/>
      <c r="AP35" s="219">
        <f>IF(AT21=13,IF(LEFT(AP7,3)="Res",AT24,IF(LEFT(AP7,4)="MR -",AT30,IF(LEFT(AP7,2)="MR",AT27,IF(OR(AP7="Disket",AP7="Udmeldt"),0,BM33)))),"")</f>
        <v>11</v>
      </c>
      <c r="AQ35" s="219"/>
      <c r="AR35" s="219">
        <f>IF(AT21=13,IF(LEFT(AR7,3)="Res",AT24,IF(LEFT(AR7,4)="MR -",AT30,IF(LEFT(AR7,2)="MR",AT27,IF(OR(AR7="Disket",AR7="Udmeldt"),0,BN33)))),"")</f>
        <v>11</v>
      </c>
      <c r="AS35" s="220"/>
    </row>
    <row r="36" spans="1:75" ht="21.6" customHeight="1">
      <c r="A36" s="177" t="s">
        <v>54</v>
      </c>
      <c r="B36" s="178"/>
      <c r="C36" s="178"/>
      <c r="D36" s="178"/>
      <c r="E36" s="179"/>
      <c r="F36" s="206">
        <f>DB!AK10</f>
        <v>146</v>
      </c>
      <c r="G36" s="206"/>
      <c r="H36" s="206">
        <f>DB!AK11</f>
        <v>140</v>
      </c>
      <c r="I36" s="206"/>
      <c r="J36" s="206">
        <f>DB!AK12</f>
        <v>136</v>
      </c>
      <c r="K36" s="206"/>
      <c r="L36" s="206">
        <f>DB!AK13</f>
        <v>142</v>
      </c>
      <c r="M36" s="206"/>
      <c r="N36" s="206">
        <f>DB!AK14</f>
        <v>142</v>
      </c>
      <c r="O36" s="206"/>
      <c r="P36" s="206">
        <f>DB!AK15</f>
        <v>141</v>
      </c>
      <c r="Q36" s="206"/>
      <c r="R36" s="206">
        <f>DB!AK16</f>
        <v>140</v>
      </c>
      <c r="S36" s="206"/>
      <c r="T36" s="206">
        <f>DB!AK17</f>
        <v>141</v>
      </c>
      <c r="U36" s="206"/>
      <c r="V36" s="206">
        <f>DB!AK18</f>
        <v>136</v>
      </c>
      <c r="W36" s="206"/>
      <c r="X36" s="206">
        <f>DB!AK19</f>
        <v>136</v>
      </c>
      <c r="Y36" s="206"/>
      <c r="Z36" s="206">
        <f>DB!AK20</f>
        <v>138</v>
      </c>
      <c r="AA36" s="206"/>
      <c r="AB36" s="206">
        <f>DB!AK21</f>
        <v>141</v>
      </c>
      <c r="AC36" s="206"/>
      <c r="AD36" s="206">
        <f>DB!AK22</f>
        <v>134</v>
      </c>
      <c r="AE36" s="206"/>
      <c r="AF36" s="206">
        <f>DB!AK23</f>
        <v>136</v>
      </c>
      <c r="AG36" s="206"/>
      <c r="AH36" s="206">
        <f>DB!AK24</f>
        <v>136</v>
      </c>
      <c r="AI36" s="206"/>
      <c r="AJ36" s="206">
        <f>DB!AK25</f>
        <v>140</v>
      </c>
      <c r="AK36" s="206"/>
      <c r="AL36" s="206">
        <f>DB!AK26</f>
        <v>138</v>
      </c>
      <c r="AM36" s="206"/>
      <c r="AN36" s="206">
        <f>DB!AK27</f>
        <v>133</v>
      </c>
      <c r="AO36" s="206"/>
      <c r="AP36" s="206">
        <f>DB!AK28</f>
        <v>137</v>
      </c>
      <c r="AQ36" s="206"/>
      <c r="AR36" s="206">
        <f>DB!AK29</f>
        <v>135</v>
      </c>
      <c r="AS36" s="207"/>
    </row>
    <row r="37" spans="1:75" ht="21.6" customHeight="1" thickBot="1">
      <c r="A37" s="180" t="s">
        <v>27</v>
      </c>
      <c r="B37" s="181"/>
      <c r="C37" s="181"/>
      <c r="D37" s="181"/>
      <c r="E37" s="182"/>
      <c r="F37" s="217">
        <f>DB!AL10</f>
        <v>1</v>
      </c>
      <c r="G37" s="217"/>
      <c r="H37" s="217">
        <f>DB!AL11</f>
        <v>7</v>
      </c>
      <c r="I37" s="217"/>
      <c r="J37" s="217">
        <f>DB!AL12</f>
        <v>13</v>
      </c>
      <c r="K37" s="217"/>
      <c r="L37" s="217">
        <f>DB!AL13</f>
        <v>2</v>
      </c>
      <c r="M37" s="217"/>
      <c r="N37" s="217">
        <f>DB!AL14</f>
        <v>2</v>
      </c>
      <c r="O37" s="217"/>
      <c r="P37" s="217">
        <f>DB!AL15</f>
        <v>4</v>
      </c>
      <c r="Q37" s="217"/>
      <c r="R37" s="217">
        <f>DB!AL16</f>
        <v>7</v>
      </c>
      <c r="S37" s="217"/>
      <c r="T37" s="217">
        <f>DB!AL17</f>
        <v>4</v>
      </c>
      <c r="U37" s="217"/>
      <c r="V37" s="217">
        <f>DB!AL18</f>
        <v>13</v>
      </c>
      <c r="W37" s="217"/>
      <c r="X37" s="217">
        <f>DB!AL19</f>
        <v>13</v>
      </c>
      <c r="Y37" s="217"/>
      <c r="Z37" s="217">
        <f>DB!AL20</f>
        <v>10</v>
      </c>
      <c r="AA37" s="217"/>
      <c r="AB37" s="217">
        <f>DB!AL21</f>
        <v>4</v>
      </c>
      <c r="AC37" s="217"/>
      <c r="AD37" s="217">
        <f>DB!AL22</f>
        <v>19</v>
      </c>
      <c r="AE37" s="217"/>
      <c r="AF37" s="217">
        <f>DB!AL23</f>
        <v>13</v>
      </c>
      <c r="AG37" s="217"/>
      <c r="AH37" s="217">
        <f>DB!AL24</f>
        <v>13</v>
      </c>
      <c r="AI37" s="217"/>
      <c r="AJ37" s="217">
        <f>DB!AL25</f>
        <v>7</v>
      </c>
      <c r="AK37" s="217"/>
      <c r="AL37" s="217">
        <f>DB!AL26</f>
        <v>10</v>
      </c>
      <c r="AM37" s="217"/>
      <c r="AN37" s="217">
        <f>DB!AL27</f>
        <v>20</v>
      </c>
      <c r="AO37" s="217"/>
      <c r="AP37" s="217">
        <f>DB!AL28</f>
        <v>12</v>
      </c>
      <c r="AQ37" s="217"/>
      <c r="AR37" s="217">
        <f>DB!AL29</f>
        <v>18</v>
      </c>
      <c r="AS37" s="218"/>
    </row>
    <row r="38" spans="1:75" ht="21.6" customHeight="1">
      <c r="A38" s="183" t="s">
        <v>55</v>
      </c>
      <c r="B38" s="178"/>
      <c r="C38" s="178"/>
      <c r="D38" s="178"/>
      <c r="E38" s="179"/>
      <c r="F38" s="215">
        <f>IF(AT21=13,DB!AN10,"")</f>
        <v>155</v>
      </c>
      <c r="G38" s="215"/>
      <c r="H38" s="215">
        <f>IF(AT21=13,DB!AN11,"")</f>
        <v>151</v>
      </c>
      <c r="I38" s="215"/>
      <c r="J38" s="215">
        <f>IF(AT21=13,DB!AN12,"")</f>
        <v>146</v>
      </c>
      <c r="K38" s="215"/>
      <c r="L38" s="215">
        <f>IF(AT21=13,DB!AN13,"")</f>
        <v>150</v>
      </c>
      <c r="M38" s="215"/>
      <c r="N38" s="215">
        <f>IF(AT21=13,DB!AN14,"")</f>
        <v>150</v>
      </c>
      <c r="O38" s="215"/>
      <c r="P38" s="215">
        <f>IF(AT21=13,DB!AN15,"")</f>
        <v>151</v>
      </c>
      <c r="Q38" s="215"/>
      <c r="R38" s="215">
        <f>IF(AT21=13,DB!AN16,"")</f>
        <v>149</v>
      </c>
      <c r="S38" s="215"/>
      <c r="T38" s="215">
        <f>IF(AT21=13,DB!AN17,"")</f>
        <v>151</v>
      </c>
      <c r="U38" s="215"/>
      <c r="V38" s="215">
        <f>IF(AT21=13,DB!AN18,"")</f>
        <v>143</v>
      </c>
      <c r="W38" s="215"/>
      <c r="X38" s="215">
        <f>IF(AT21=13,DB!AN19,"")</f>
        <v>145</v>
      </c>
      <c r="Y38" s="215"/>
      <c r="Z38" s="215">
        <f>IF(AT21=13,DB!AN20,"")</f>
        <v>148</v>
      </c>
      <c r="AA38" s="215"/>
      <c r="AB38" s="215">
        <f>IF(AT21=13,DB!AN21,"")</f>
        <v>151</v>
      </c>
      <c r="AC38" s="215"/>
      <c r="AD38" s="215">
        <f>IF(AT21=13,DB!AN22,"")</f>
        <v>143</v>
      </c>
      <c r="AE38" s="215"/>
      <c r="AF38" s="215">
        <f>IF(AT21=13,DB!AN23,"")</f>
        <v>145</v>
      </c>
      <c r="AG38" s="215"/>
      <c r="AH38" s="215">
        <f>IF(AT21=13,DB!AN24,"")</f>
        <v>147</v>
      </c>
      <c r="AI38" s="215"/>
      <c r="AJ38" s="215">
        <f>IF(AT21=13,DB!AN25,"")</f>
        <v>151</v>
      </c>
      <c r="AK38" s="215"/>
      <c r="AL38" s="215">
        <f>IF(AT21=13,DB!AN26,"")</f>
        <v>147</v>
      </c>
      <c r="AM38" s="215"/>
      <c r="AN38" s="215">
        <f>IF(AT21=13,DB!AN27,"")</f>
        <v>142</v>
      </c>
      <c r="AO38" s="215"/>
      <c r="AP38" s="215">
        <f>IF(AT21=13,DB!AN28,"")</f>
        <v>148</v>
      </c>
      <c r="AQ38" s="215"/>
      <c r="AR38" s="215">
        <f>IF(AT21=13,DB!AN29,"")</f>
        <v>146</v>
      </c>
      <c r="AS38" s="216"/>
    </row>
    <row r="39" spans="1:75" ht="21.6" customHeight="1" thickBot="1">
      <c r="A39" s="180" t="s">
        <v>56</v>
      </c>
      <c r="B39" s="181"/>
      <c r="C39" s="181"/>
      <c r="D39" s="181"/>
      <c r="E39" s="182"/>
      <c r="F39" s="184">
        <f>IF(AT21=13,DB!AO10,"")</f>
        <v>1</v>
      </c>
      <c r="G39" s="184"/>
      <c r="H39" s="184">
        <f>IF(AT21=13,DB!AO11,"")</f>
        <v>2</v>
      </c>
      <c r="I39" s="184"/>
      <c r="J39" s="184">
        <f>IF(AT21=13,DB!AO12,"")</f>
        <v>14</v>
      </c>
      <c r="K39" s="184"/>
      <c r="L39" s="184">
        <f>IF(AT21=13,DB!AO13,"")</f>
        <v>7</v>
      </c>
      <c r="M39" s="184"/>
      <c r="N39" s="184">
        <f>IF(AT21=13,DB!AO14,"")</f>
        <v>7</v>
      </c>
      <c r="O39" s="184"/>
      <c r="P39" s="184">
        <f>IF(AT21=13,DB!AO15,"")</f>
        <v>2</v>
      </c>
      <c r="Q39" s="184"/>
      <c r="R39" s="184">
        <f>IF(AT21=13,DB!AO16,"")</f>
        <v>9</v>
      </c>
      <c r="S39" s="184"/>
      <c r="T39" s="184">
        <f>IF(AT21=13,DB!AO17,"")</f>
        <v>2</v>
      </c>
      <c r="U39" s="184"/>
      <c r="V39" s="184">
        <f>IF(AT21=13,DB!AO18,"")</f>
        <v>18</v>
      </c>
      <c r="W39" s="184"/>
      <c r="X39" s="184">
        <f>IF(AT21=13,DB!AO19,"")</f>
        <v>16</v>
      </c>
      <c r="Y39" s="184"/>
      <c r="Z39" s="184">
        <f>IF(AT21=13,DB!AO20,"")</f>
        <v>10</v>
      </c>
      <c r="AA39" s="184"/>
      <c r="AB39" s="184">
        <f>IF(AT21=13,DB!AO21,"")</f>
        <v>2</v>
      </c>
      <c r="AC39" s="184"/>
      <c r="AD39" s="184">
        <f>IF(AT21=13,DB!AO22,"")</f>
        <v>18</v>
      </c>
      <c r="AE39" s="184"/>
      <c r="AF39" s="184">
        <f>IF(AT21=13,DB!AO23,"")</f>
        <v>16</v>
      </c>
      <c r="AG39" s="184"/>
      <c r="AH39" s="184">
        <f>IF(AT21=13,DB!AO24,"")</f>
        <v>12</v>
      </c>
      <c r="AI39" s="184"/>
      <c r="AJ39" s="184">
        <f>IF(AT21=13,DB!AO25,"")</f>
        <v>2</v>
      </c>
      <c r="AK39" s="184"/>
      <c r="AL39" s="184">
        <f>IF(AT21=13,DB!AO26,"")</f>
        <v>12</v>
      </c>
      <c r="AM39" s="184"/>
      <c r="AN39" s="184">
        <f>IF(AT21=13,DB!AO27,"")</f>
        <v>20</v>
      </c>
      <c r="AO39" s="184"/>
      <c r="AP39" s="184">
        <f>IF(AT21=13,DB!AO28,"")</f>
        <v>10</v>
      </c>
      <c r="AQ39" s="184"/>
      <c r="AR39" s="208">
        <f>IF(AT21=13,DB!AO29,"")</f>
        <v>14</v>
      </c>
      <c r="AS39" s="209"/>
    </row>
    <row r="40" spans="1:75" ht="5.45" customHeight="1" thickBot="1">
      <c r="A40" s="186"/>
      <c r="B40" s="187"/>
      <c r="C40" s="187"/>
      <c r="D40" s="187"/>
      <c r="E40" s="18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37"/>
    </row>
    <row r="41" spans="1:75" ht="21.6" customHeight="1">
      <c r="A41" s="183" t="s">
        <v>26</v>
      </c>
      <c r="B41" s="178"/>
      <c r="C41" s="178"/>
      <c r="D41" s="178"/>
      <c r="E41" s="179"/>
      <c r="F41" s="206">
        <f>DB!AP10</f>
        <v>5</v>
      </c>
      <c r="G41" s="206"/>
      <c r="H41" s="206">
        <f>DB!AP11</f>
        <v>14</v>
      </c>
      <c r="I41" s="206"/>
      <c r="J41" s="206">
        <f>DB!AP12</f>
        <v>17</v>
      </c>
      <c r="K41" s="206"/>
      <c r="L41" s="206">
        <f>DB!AP13</f>
        <v>19</v>
      </c>
      <c r="M41" s="206"/>
      <c r="N41" s="206">
        <f>DB!AP14</f>
        <v>22</v>
      </c>
      <c r="O41" s="206"/>
      <c r="P41" s="206">
        <f>DB!AP15</f>
        <v>24</v>
      </c>
      <c r="Q41" s="206"/>
      <c r="R41" s="206">
        <f>DB!AP16</f>
        <v>24</v>
      </c>
      <c r="S41" s="206"/>
      <c r="T41" s="206">
        <f>DB!AP17</f>
        <v>24</v>
      </c>
      <c r="U41" s="206"/>
      <c r="V41" s="206">
        <f>DB!AP18</f>
        <v>25</v>
      </c>
      <c r="W41" s="206"/>
      <c r="X41" s="206">
        <f>DB!AP19</f>
        <v>27</v>
      </c>
      <c r="Y41" s="206"/>
      <c r="Z41" s="206">
        <f>DB!AP20</f>
        <v>27</v>
      </c>
      <c r="AA41" s="206"/>
      <c r="AB41" s="206">
        <f>DB!AP21</f>
        <v>30</v>
      </c>
      <c r="AC41" s="206"/>
      <c r="AD41" s="206">
        <f>DB!AP22</f>
        <v>32</v>
      </c>
      <c r="AE41" s="206"/>
      <c r="AF41" s="206">
        <f>DB!AP23</f>
        <v>32</v>
      </c>
      <c r="AG41" s="206"/>
      <c r="AH41" s="206">
        <f>DB!AP24</f>
        <v>33</v>
      </c>
      <c r="AI41" s="206"/>
      <c r="AJ41" s="206">
        <f>DB!AP25</f>
        <v>33</v>
      </c>
      <c r="AK41" s="206"/>
      <c r="AL41" s="206">
        <f>DB!AP26</f>
        <v>41</v>
      </c>
      <c r="AM41" s="206"/>
      <c r="AN41" s="206">
        <f>DB!AP27</f>
        <v>42</v>
      </c>
      <c r="AO41" s="206"/>
      <c r="AP41" s="206">
        <f>DB!AP28</f>
        <v>44</v>
      </c>
      <c r="AQ41" s="206"/>
      <c r="AR41" s="206">
        <f>DB!AP29</f>
        <v>58</v>
      </c>
      <c r="AS41" s="207"/>
      <c r="BV41" s="25"/>
      <c r="BW41" s="25"/>
    </row>
    <row r="42" spans="1:75" ht="21.6" customHeight="1">
      <c r="A42" s="212" t="s">
        <v>59</v>
      </c>
      <c r="B42" s="213"/>
      <c r="C42" s="213"/>
      <c r="D42" s="213"/>
      <c r="E42" s="214"/>
      <c r="F42" s="185">
        <f>IF(AT21=13,DB!AQ10,"")</f>
        <v>10</v>
      </c>
      <c r="G42" s="185"/>
      <c r="H42" s="185">
        <f>IF(AT21=13,DB!AQ11,"")</f>
        <v>7</v>
      </c>
      <c r="I42" s="185"/>
      <c r="J42" s="185">
        <f>IF(AT21=13,DB!AQ12,"")</f>
        <v>19</v>
      </c>
      <c r="K42" s="185"/>
      <c r="L42" s="185">
        <f>IF(AT21=13,DB!AQ13,"")</f>
        <v>23</v>
      </c>
      <c r="M42" s="185"/>
      <c r="N42" s="185">
        <f>IF(AT21=13,DB!AQ14,"")</f>
        <v>25</v>
      </c>
      <c r="O42" s="185"/>
      <c r="P42" s="185">
        <f>IF(AT21=13,DB!AQ15,"")</f>
        <v>19</v>
      </c>
      <c r="Q42" s="185"/>
      <c r="R42" s="185">
        <f>IF(AT21=13,DB!AQ16,"")</f>
        <v>27</v>
      </c>
      <c r="S42" s="185"/>
      <c r="T42" s="185">
        <f>IF(AT21=13,DB!AQ17,"")</f>
        <v>21</v>
      </c>
      <c r="U42" s="185"/>
      <c r="V42" s="185">
        <f>IF(AT21=13,DB!AQ18,"")</f>
        <v>29</v>
      </c>
      <c r="W42" s="185"/>
      <c r="X42" s="185">
        <f>IF(AT21=13,DB!AQ19,"")</f>
        <v>27</v>
      </c>
      <c r="Y42" s="185"/>
      <c r="Z42" s="185">
        <f>IF(AT21=13,DB!AQ20,"")</f>
        <v>27</v>
      </c>
      <c r="AA42" s="185"/>
      <c r="AB42" s="185">
        <f>IF(AT21=13,DB!AQ21,"")</f>
        <v>30</v>
      </c>
      <c r="AC42" s="185"/>
      <c r="AD42" s="185">
        <f>IF(AT21=13,DB!AQ22,"")</f>
        <v>32</v>
      </c>
      <c r="AE42" s="185"/>
      <c r="AF42" s="185">
        <f>IF(AT21=13,DB!AQ23,"")</f>
        <v>40</v>
      </c>
      <c r="AG42" s="185"/>
      <c r="AH42" s="185">
        <f>IF(AT21=13,DB!AQ24,"")</f>
        <v>29</v>
      </c>
      <c r="AI42" s="185"/>
      <c r="AJ42" s="185">
        <f>IF(AT21=13,DB!AQ25,"")</f>
        <v>26</v>
      </c>
      <c r="AK42" s="185"/>
      <c r="AL42" s="185">
        <f>IF(AT21=13,DB!AQ26,"")</f>
        <v>45</v>
      </c>
      <c r="AM42" s="185"/>
      <c r="AN42" s="185">
        <f>IF(AT21=13,DB!AQ27,"")</f>
        <v>40</v>
      </c>
      <c r="AO42" s="185"/>
      <c r="AP42" s="185">
        <f>IF(AT21=13,DB!AQ28,"")</f>
        <v>37</v>
      </c>
      <c r="AQ42" s="185"/>
      <c r="AR42" s="210">
        <f>IF(AT21=13,DB!AQ29,"")</f>
        <v>52</v>
      </c>
      <c r="AS42" s="211"/>
      <c r="BV42" s="25"/>
      <c r="BW42" s="25"/>
    </row>
    <row r="43" spans="1:75" ht="21.6" customHeight="1" thickBot="1">
      <c r="A43" s="180" t="s">
        <v>56</v>
      </c>
      <c r="B43" s="181"/>
      <c r="C43" s="181"/>
      <c r="D43" s="181"/>
      <c r="E43" s="182"/>
      <c r="F43" s="184">
        <f>IF(AT21=13,DB!AS10,"")</f>
        <v>2</v>
      </c>
      <c r="G43" s="184"/>
      <c r="H43" s="184">
        <f>IF(AT21=13,DB!AS11,"")</f>
        <v>1</v>
      </c>
      <c r="I43" s="184"/>
      <c r="J43" s="184">
        <f>IF(AT21=13,DB!AS12,"")</f>
        <v>3</v>
      </c>
      <c r="K43" s="184"/>
      <c r="L43" s="184">
        <f>IF(AT21=13,DB!AS13,"")</f>
        <v>6</v>
      </c>
      <c r="M43" s="184"/>
      <c r="N43" s="184">
        <f>IF(AT21=13,DB!AS14,"")</f>
        <v>7</v>
      </c>
      <c r="O43" s="184"/>
      <c r="P43" s="184">
        <f>IF(AT21=13,DB!AS15,"")</f>
        <v>4</v>
      </c>
      <c r="Q43" s="184"/>
      <c r="R43" s="184">
        <f>IF(AT21=13,DB!AS16,"")</f>
        <v>11</v>
      </c>
      <c r="S43" s="184"/>
      <c r="T43" s="184">
        <f>IF(AT21=13,DB!AS17,"")</f>
        <v>5</v>
      </c>
      <c r="U43" s="184"/>
      <c r="V43" s="184">
        <f>IF(AT21=13,DB!AS18,"")</f>
        <v>12</v>
      </c>
      <c r="W43" s="184"/>
      <c r="X43" s="184">
        <f>IF(AT21=13,DB!AS19,"")</f>
        <v>9</v>
      </c>
      <c r="Y43" s="184"/>
      <c r="Z43" s="184">
        <f>IF(AT21=13,DB!AS20,"")</f>
        <v>10</v>
      </c>
      <c r="AA43" s="184"/>
      <c r="AB43" s="184">
        <f>IF(AT21=13,DB!AS21,"")</f>
        <v>14</v>
      </c>
      <c r="AC43" s="184"/>
      <c r="AD43" s="184">
        <f>IF(AT21=13,DB!AS22,"")</f>
        <v>15</v>
      </c>
      <c r="AE43" s="184"/>
      <c r="AF43" s="184">
        <f>IF(AT21=13,DB!AS23,"")</f>
        <v>18</v>
      </c>
      <c r="AG43" s="184"/>
      <c r="AH43" s="184">
        <f>IF(AT21=13,DB!AS24,"")</f>
        <v>13</v>
      </c>
      <c r="AI43" s="184"/>
      <c r="AJ43" s="184">
        <f>IF(AT21=13,DB!AS25,"")</f>
        <v>8</v>
      </c>
      <c r="AK43" s="184"/>
      <c r="AL43" s="184">
        <f>IF(AT21=13,DB!AS26,"")</f>
        <v>19</v>
      </c>
      <c r="AM43" s="184"/>
      <c r="AN43" s="184">
        <f>IF(AT21=13,DB!AS27,"")</f>
        <v>17</v>
      </c>
      <c r="AO43" s="184"/>
      <c r="AP43" s="184">
        <f>IF(AT21=13,DB!AS28,"")</f>
        <v>16</v>
      </c>
      <c r="AQ43" s="184"/>
      <c r="AR43" s="208">
        <f>IF(AT21=13,DB!AS29,"")</f>
        <v>20</v>
      </c>
      <c r="AS43" s="209"/>
    </row>
    <row r="44" spans="1:75" ht="5.45" customHeight="1" thickBot="1">
      <c r="A44" s="171"/>
      <c r="B44" s="172"/>
      <c r="C44" s="172"/>
      <c r="D44" s="172"/>
      <c r="E44" s="172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37"/>
    </row>
    <row r="45" spans="1:75" ht="19.5" customHeight="1" thickTop="1">
      <c r="A45" s="173" t="s">
        <v>60</v>
      </c>
      <c r="B45" s="174"/>
      <c r="C45" s="174"/>
      <c r="D45" s="174"/>
      <c r="E45" s="174"/>
      <c r="F45" s="174"/>
      <c r="G45" s="174"/>
      <c r="H45" s="174"/>
      <c r="I45" s="174"/>
      <c r="J45" s="234" t="str">
        <f>CONCATENATE("Tips til ",[1]Sæsonstart!F4)</f>
        <v>Tips til Flemming Jensen</v>
      </c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 t="s">
        <v>61</v>
      </c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</row>
    <row r="46" spans="1:75" ht="19.5" customHeight="1">
      <c r="A46" s="175" t="s">
        <v>62</v>
      </c>
      <c r="B46" s="176"/>
      <c r="C46" s="176"/>
      <c r="D46" s="176"/>
      <c r="E46" s="176"/>
      <c r="F46" s="176"/>
      <c r="G46" s="176"/>
      <c r="H46" s="176"/>
      <c r="I46" s="176"/>
      <c r="J46" s="233" t="str">
        <f>CONCATENATE("senest ",[1]Sæsonstart!A22," kl. ",[1]Sæsonstart!A24)</f>
        <v>senest onsdag kl. 23.00</v>
      </c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5" t="s">
        <v>63</v>
      </c>
      <c r="B47" s="176"/>
      <c r="C47" s="176"/>
      <c r="D47" s="176"/>
      <c r="E47" s="176"/>
      <c r="F47" s="176"/>
      <c r="G47" s="176"/>
      <c r="H47" s="176"/>
      <c r="I47" s="176"/>
      <c r="J47" s="233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6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N27:AO27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Z25:AA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AEB3-4E2F-421C-9301-7BBC51AC78AC}">
  <sheetPr>
    <pageSetUpPr fitToPage="1"/>
  </sheetPr>
  <dimension ref="A1:GX50"/>
  <sheetViews>
    <sheetView showGridLines="0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CONCATENATE("2. Division - Danmarksturneringen ",DB!B1)</f>
        <v>2.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72"/>
      <c r="B3" s="172"/>
      <c r="C3" s="172"/>
      <c r="D3" s="172"/>
      <c r="E3" s="172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72"/>
      <c r="AM3" s="172"/>
      <c r="AN3" s="172"/>
      <c r="AO3" s="172"/>
      <c r="AP3" s="172"/>
      <c r="AQ3" s="172"/>
      <c r="AR3" s="172"/>
      <c r="AS3" s="172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22">
        <f>DB!N31</f>
        <v>1</v>
      </c>
      <c r="G4" s="222"/>
      <c r="H4" s="222">
        <f>DB!N32</f>
        <v>6</v>
      </c>
      <c r="I4" s="222"/>
      <c r="J4" s="222">
        <f>DB!N33</f>
        <v>4</v>
      </c>
      <c r="K4" s="222"/>
      <c r="L4" s="222">
        <f>DB!N34</f>
        <v>3</v>
      </c>
      <c r="M4" s="222"/>
      <c r="N4" s="222">
        <f>DB!N35</f>
        <v>2</v>
      </c>
      <c r="O4" s="222"/>
      <c r="P4" s="222">
        <f>DB!N36</f>
        <v>14</v>
      </c>
      <c r="Q4" s="222"/>
      <c r="R4" s="222">
        <f>DB!N37</f>
        <v>11</v>
      </c>
      <c r="S4" s="222"/>
      <c r="T4" s="222">
        <f>DB!N38</f>
        <v>7</v>
      </c>
      <c r="U4" s="222"/>
      <c r="V4" s="222">
        <f>DB!N39</f>
        <v>10</v>
      </c>
      <c r="W4" s="222"/>
      <c r="X4" s="222">
        <f>DB!N40</f>
        <v>9</v>
      </c>
      <c r="Y4" s="222"/>
      <c r="Z4" s="222">
        <f>DB!N41</f>
        <v>5</v>
      </c>
      <c r="AA4" s="222"/>
      <c r="AB4" s="222">
        <f>DB!N42</f>
        <v>8</v>
      </c>
      <c r="AC4" s="222"/>
      <c r="AD4" s="222">
        <f>DB!N43</f>
        <v>15</v>
      </c>
      <c r="AE4" s="222"/>
      <c r="AF4" s="222">
        <f>DB!N44</f>
        <v>12</v>
      </c>
      <c r="AG4" s="222"/>
      <c r="AH4" s="222">
        <f>DB!N45</f>
        <v>16</v>
      </c>
      <c r="AI4" s="222"/>
      <c r="AJ4" s="222">
        <f>DB!N46</f>
        <v>13</v>
      </c>
      <c r="AK4" s="222"/>
      <c r="AL4" s="222">
        <f>DB!N47</f>
        <v>19</v>
      </c>
      <c r="AM4" s="222"/>
      <c r="AN4" s="222">
        <f>DB!N48</f>
        <v>17</v>
      </c>
      <c r="AO4" s="222"/>
      <c r="AP4" s="222">
        <f>DB!N49</f>
        <v>18</v>
      </c>
      <c r="AQ4" s="222"/>
      <c r="AR4" s="222">
        <f>DB!N50</f>
        <v>20</v>
      </c>
      <c r="AS4" s="23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8"/>
      <c r="C5" s="178"/>
      <c r="D5" s="179"/>
      <c r="E5" s="200" t="s">
        <v>51</v>
      </c>
      <c r="F5" s="223">
        <f>DB!AR31</f>
        <v>1</v>
      </c>
      <c r="G5" s="224"/>
      <c r="H5" s="223">
        <f>DB!AR32</f>
        <v>2</v>
      </c>
      <c r="I5" s="224"/>
      <c r="J5" s="223">
        <f>DB!AR33</f>
        <v>3</v>
      </c>
      <c r="K5" s="224"/>
      <c r="L5" s="223">
        <f>DB!AR34</f>
        <v>4</v>
      </c>
      <c r="M5" s="224"/>
      <c r="N5" s="223">
        <f>DB!AR35</f>
        <v>5</v>
      </c>
      <c r="O5" s="224"/>
      <c r="P5" s="223">
        <f>DB!AR36</f>
        <v>6</v>
      </c>
      <c r="Q5" s="224"/>
      <c r="R5" s="223">
        <f>DB!AR37</f>
        <v>7</v>
      </c>
      <c r="S5" s="224"/>
      <c r="T5" s="223">
        <f>DB!AR38</f>
        <v>8</v>
      </c>
      <c r="U5" s="224"/>
      <c r="V5" s="223">
        <f>DB!AR39</f>
        <v>9</v>
      </c>
      <c r="W5" s="224"/>
      <c r="X5" s="223">
        <f>DB!AR40</f>
        <v>10</v>
      </c>
      <c r="Y5" s="224"/>
      <c r="Z5" s="223">
        <f>DB!AR41</f>
        <v>11</v>
      </c>
      <c r="AA5" s="224"/>
      <c r="AB5" s="223">
        <f>DB!AR42</f>
        <v>12</v>
      </c>
      <c r="AC5" s="224"/>
      <c r="AD5" s="223">
        <f>DB!AR43</f>
        <v>13</v>
      </c>
      <c r="AE5" s="224"/>
      <c r="AF5" s="223">
        <f>DB!AR44</f>
        <v>14</v>
      </c>
      <c r="AG5" s="224"/>
      <c r="AH5" s="223">
        <f>DB!AR45</f>
        <v>15</v>
      </c>
      <c r="AI5" s="224"/>
      <c r="AJ5" s="223">
        <f>DB!AR46</f>
        <v>16</v>
      </c>
      <c r="AK5" s="224"/>
      <c r="AL5" s="223">
        <f>DB!AR47</f>
        <v>17</v>
      </c>
      <c r="AM5" s="224"/>
      <c r="AN5" s="223">
        <f>DB!AR48</f>
        <v>18</v>
      </c>
      <c r="AO5" s="224"/>
      <c r="AP5" s="223">
        <f>DB!AR49</f>
        <v>19</v>
      </c>
      <c r="AQ5" s="224"/>
      <c r="AR5" s="223">
        <f>DB!AR50</f>
        <v>20</v>
      </c>
      <c r="AS5" s="22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17</v>
      </c>
      <c r="B6" s="198"/>
      <c r="C6" s="198"/>
      <c r="D6" s="199"/>
      <c r="E6" s="201"/>
      <c r="F6" s="225" t="str">
        <f>DB!O31</f>
        <v>McCoist</v>
      </c>
      <c r="G6" s="226"/>
      <c r="H6" s="225" t="str">
        <f>DB!O32</f>
        <v>Anderup</v>
      </c>
      <c r="I6" s="226"/>
      <c r="J6" s="225" t="str">
        <f>DB!O33</f>
        <v>Culopip</v>
      </c>
      <c r="K6" s="226"/>
      <c r="L6" s="225" t="str">
        <f>DB!O34</f>
        <v>Watson</v>
      </c>
      <c r="M6" s="226"/>
      <c r="N6" s="225" t="str">
        <f>DB!O35</f>
        <v>Forest</v>
      </c>
      <c r="O6" s="226"/>
      <c r="P6" s="225" t="str">
        <f>DB!O36</f>
        <v>IanRush</v>
      </c>
      <c r="Q6" s="226"/>
      <c r="R6" s="225" t="str">
        <f>DB!O37</f>
        <v>Lions</v>
      </c>
      <c r="S6" s="226"/>
      <c r="T6" s="225" t="str">
        <f>DB!O38</f>
        <v>Harry</v>
      </c>
      <c r="U6" s="226"/>
      <c r="V6" s="225" t="str">
        <f>DB!O39</f>
        <v>MFP</v>
      </c>
      <c r="W6" s="226"/>
      <c r="X6" s="225" t="str">
        <f>DB!O40</f>
        <v>Malthe</v>
      </c>
      <c r="Y6" s="226"/>
      <c r="Z6" s="225" t="str">
        <f>DB!O41</f>
        <v>SPVK</v>
      </c>
      <c r="AA6" s="226"/>
      <c r="AB6" s="225" t="str">
        <f>DB!O42</f>
        <v>Sergio</v>
      </c>
      <c r="AC6" s="226"/>
      <c r="AD6" s="225" t="str">
        <f>DB!O43</f>
        <v>Piquet</v>
      </c>
      <c r="AE6" s="226"/>
      <c r="AF6" s="225" t="str">
        <f>DB!O44</f>
        <v>Agger</v>
      </c>
      <c r="AG6" s="226"/>
      <c r="AH6" s="225" t="str">
        <f>DB!O45</f>
        <v>Cottee</v>
      </c>
      <c r="AI6" s="226"/>
      <c r="AJ6" s="225" t="str">
        <f>DB!O46</f>
        <v>Højgård</v>
      </c>
      <c r="AK6" s="226"/>
      <c r="AL6" s="225" t="str">
        <f>DB!O47</f>
        <v>Tynde</v>
      </c>
      <c r="AM6" s="226"/>
      <c r="AN6" s="225" t="str">
        <f>DB!O48</f>
        <v>Nielsen</v>
      </c>
      <c r="AO6" s="226"/>
      <c r="AP6" s="225" t="str">
        <f>DB!O49</f>
        <v>LUFCMOT</v>
      </c>
      <c r="AQ6" s="226"/>
      <c r="AR6" s="225" t="str">
        <f>DB!O50</f>
        <v>Livpool</v>
      </c>
      <c r="AS6" s="23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7" t="str">
        <f>AU22</f>
        <v/>
      </c>
      <c r="G7" s="228"/>
      <c r="H7" s="227" t="str">
        <f>AV22</f>
        <v/>
      </c>
      <c r="I7" s="228"/>
      <c r="J7" s="227" t="str">
        <f>AW22</f>
        <v/>
      </c>
      <c r="K7" s="228"/>
      <c r="L7" s="227" t="str">
        <f>AX22</f>
        <v/>
      </c>
      <c r="M7" s="228"/>
      <c r="N7" s="227" t="str">
        <f>AY22</f>
        <v/>
      </c>
      <c r="O7" s="228"/>
      <c r="P7" s="227" t="str">
        <f>AZ22</f>
        <v>Res 1</v>
      </c>
      <c r="Q7" s="228"/>
      <c r="R7" s="227" t="str">
        <f>BA22</f>
        <v/>
      </c>
      <c r="S7" s="228"/>
      <c r="T7" s="227" t="str">
        <f>BB22</f>
        <v/>
      </c>
      <c r="U7" s="228"/>
      <c r="V7" s="227" t="str">
        <f>BC22</f>
        <v/>
      </c>
      <c r="W7" s="228"/>
      <c r="X7" s="227" t="str">
        <f>BD22</f>
        <v/>
      </c>
      <c r="Y7" s="228"/>
      <c r="Z7" s="227" t="str">
        <f>BE22</f>
        <v/>
      </c>
      <c r="AA7" s="228"/>
      <c r="AB7" s="227" t="str">
        <f>BF22</f>
        <v/>
      </c>
      <c r="AC7" s="228"/>
      <c r="AD7" s="227" t="str">
        <f>BG22</f>
        <v/>
      </c>
      <c r="AE7" s="228"/>
      <c r="AF7" s="227" t="str">
        <f>BH22</f>
        <v/>
      </c>
      <c r="AG7" s="228"/>
      <c r="AH7" s="227" t="str">
        <f>BI22</f>
        <v/>
      </c>
      <c r="AI7" s="228"/>
      <c r="AJ7" s="227" t="str">
        <f>BJ22</f>
        <v/>
      </c>
      <c r="AK7" s="228"/>
      <c r="AL7" s="227" t="str">
        <f>BK22</f>
        <v/>
      </c>
      <c r="AM7" s="228"/>
      <c r="AN7" s="227" t="str">
        <f>BL22</f>
        <v/>
      </c>
      <c r="AO7" s="228"/>
      <c r="AP7" s="227" t="str">
        <f>BM22</f>
        <v/>
      </c>
      <c r="AQ7" s="228"/>
      <c r="AR7" s="227" t="str">
        <f>BN22</f>
        <v/>
      </c>
      <c r="AS7" s="231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9" s="121" t="s">
        <v>109</v>
      </c>
      <c r="E9" s="92">
        <f>IF('1. Division'!E9&lt;&gt;"",'1. Division'!E9,"")</f>
        <v>1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 t="str">
        <f t="shared" ref="P9:P21" si="10">IF(CI9&lt;&gt;0,CI9,"")</f>
        <v/>
      </c>
      <c r="Q9" s="34" t="str">
        <f t="shared" ref="Q9:Q21" si="11">IF(CJ9&lt;&gt;0,CJ9,"")</f>
        <v/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>
        <f t="shared" ref="AJ9:AJ21" si="30">IF(FK9&lt;&gt;0,FK9,"")</f>
        <v>1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>
        <f t="shared" ref="AR9:AR21" si="38">IF(GQ9&lt;&gt;0,GQ9,"")</f>
        <v>1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IF(F6=Rækker!B29,Rækker!B33,IF(F6=Rækker!E29,Rækker!E33,IF(F6=Rækker!H29,Rækker!H33,IF(F6=Rækker!K29,Rækker!K33,IF(F6=Rækker!N29,Rækker!N33,IF(F6=Rækker!Q29,Rækker!Q33,IF(F6=Rækker!T29,Rækker!T33,AX9)))))))</f>
        <v>1*</v>
      </c>
      <c r="AX9" s="25" t="str">
        <f>IF(F6=Rækker!W29,Rækker!W33,IF(F6=Rækker!Z29,Rækker!Z33,IF(F6=Rækker!AC29,Rækker!AC33,IF(F6=Rækker!AF29,Rækker!AF33,IF(F6=Rækker!AI29,Rækker!AI33,IF(F6=Rækker!AL29,Rækker!AL33,IF(F6=Rækker!AO29,Rækker!AO33,AY9)))))))</f>
        <v>1*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1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1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IF(H6=Rækker!B29,Rækker!B33,IF(H6=Rækker!E29,Rækker!E33,IF(H6=Rækker!H29,Rækker!H33,IF(H6=Rækker!K29,Rækker!K33,IF(H6=Rækker!N29,Rækker!N33,IF(H6=Rækker!Q29,Rækker!Q33,IF(H6=Rækker!T29,Rækker!T33,BF9)))))))</f>
        <v>1*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1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1*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1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IF(L6=Rækker!B29,Rækker!B33,IF(L6=Rækker!E29,Rækker!E33,IF(L6=Rækker!H29,Rækker!H33,IF(L6=Rækker!K29,Rækker!K33,IF(L6=Rækker!N29,Rækker!N33,IF(L6=Rækker!Q29,Rækker!Q33,IF(L6=Rækker!T29,Rækker!T33,BV9)))))))</f>
        <v>1*</v>
      </c>
      <c r="BV9" s="25" t="str">
        <f>IF(L6=Rækker!W29,Rækker!W33,IF(L6=Rækker!Z29,Rækker!Z33,IF(L6=Rækker!AC29,Rækker!AC33,IF(L6=Rækker!AF29,Rækker!AF33,IF(L6=Rækker!AI29,Rækker!AI33,IF(L6=Rækker!AL29,Rækker!AL33,IF(L6=Rækker!AO29,Rækker!AO33,BW9)))))))</f>
        <v>1*</v>
      </c>
      <c r="BW9" s="25" t="str">
        <f>IF(L6=Rækker!AR29,Rækker!AR33,IF(L6=Rækker!AU29,Rækker!AU33,IF(L6=Rækker!AX29,Rækker!AX33,IF(L6=Rækker!BA29,Rækker!BA33,IF(L6=Rækker!BD29,Rækker!BD33,IF(L6=Rækker!BG29,Rækker!BG33,0))))))</f>
        <v>1*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1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1</v>
      </c>
      <c r="BZ9" s="25">
        <f>IF(L6=Rækker!AR29,Rækker!AS33,IF(L6=Rækker!AU29,Rækker!AV33,IF(L6=Rækker!AX29,Rækker!AY33,IF(L6=Rækker!BA29,Rækker!BB33,IF(L6=Rækker!BD29,Rækker!BE33,IF(L6=Rækker!BG29,Rækker!BH33,0))))))</f>
        <v>1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1*</v>
      </c>
      <c r="CD9" s="25">
        <f>IF(N6=Rækker!W29,Rækker!W33,IF(N6=Rækker!Z29,Rækker!Z33,IF(N6=Rækker!AC29,Rækker!AC33,IF(N6=Rækker!AF29,Rækker!AF33,IF(N6=Rækker!AI29,Rækker!AI33,IF(N6=Rækker!AL29,Rækker!AL33,IF(N6=Rækker!AO29,Rækker!AO33,CE9)))))))</f>
        <v>0</v>
      </c>
      <c r="CE9" s="25">
        <f>IF(N6=Rækker!AR29,Rækker!AR33,IF(N6=Rækker!AU29,Rækker!AU33,IF(N6=Rækker!AX29,Rækker!AX33,IF(N6=Rækker!BA29,Rækker!BA33,IF(N6=Rækker!BD29,Rækker!BD33,IF(N6=Rækker!BG29,Rækker!BG33,0))))))</f>
        <v>0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0</v>
      </c>
      <c r="CH9" s="25">
        <f>IF(N6=Rækker!AR29,Rækker!AS33,IF(N6=Rækker!AU29,Rækker!AV33,IF(N6=Rækker!AX29,Rækker!AY33,IF(N6=Rækker!BA29,Rækker!BB33,IF(N6=Rækker!BD29,Rækker!BE33,IF(N6=Rækker!BG29,Rækker!BH33,0))))))</f>
        <v>0</v>
      </c>
      <c r="CI9" s="25">
        <f t="shared" ref="CI9:CI21" si="51">IF(CK9="x","X",IF(CK9="x*","X*",CK9))</f>
        <v>0</v>
      </c>
      <c r="CJ9" s="25">
        <f t="shared" ref="CJ9:CJ21" si="52">IF(CN9="x","X",IF(CN9="1x","1X",IF(CN9="x2","X2",IF(CN9="1x2","1X2",CN9))))</f>
        <v>0</v>
      </c>
      <c r="CK9" s="25">
        <f>IF(P6=Rækker!B29,Rækker!B33,IF(P6=Rækker!E29,Rækker!E33,IF(P6=Rækker!H29,Rækker!H33,IF(P6=Rækker!K29,Rækker!K33,IF(P6=Rækker!N29,Rækker!N33,IF(P6=Rækker!Q29,Rækker!Q33,IF(P6=Rækker!T29,Rækker!T33,CL9)))))))</f>
        <v>0</v>
      </c>
      <c r="CL9" s="25">
        <f>IF(P6=Rækker!W29,Rækker!W33,IF(P6=Rækker!Z29,Rækker!Z33,IF(P6=Rækker!AC29,Rækker!AC33,IF(P6=Rækker!AF29,Rækker!AF33,IF(P6=Rækker!AI29,Rækker!AI33,IF(P6=Rækker!AL29,Rækker!AL33,IF(P6=Rækker!AO29,Rækker!AO33,CM9)))))))</f>
        <v>0</v>
      </c>
      <c r="CM9" s="25">
        <f>IF(P6=Rækker!AR29,Rækker!AR33,IF(P6=Rækker!AU29,Rækker!AU33,IF(P6=Rækker!AX29,Rækker!AX33,IF(P6=Rækker!BA29,Rækker!BA33,IF(P6=Rækker!BD29,Rækker!BD33,IF(P6=Rækker!BG29,Rækker!BG33,0))))))</f>
        <v>0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0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0</v>
      </c>
      <c r="CP9" s="25">
        <f>IF(P6=Rækker!AR29,Rækker!AS33,IF(P6=Rækker!AU29,Rækker!AV33,IF(P6=Rækker!AX29,Rækker!AY33,IF(P6=Rækker!BA29,Rækker!BB33,IF(P6=Rækker!BD29,Rækker!BE33,IF(P6=Rækker!BG29,Rækker!BH33,0))))))</f>
        <v>0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IF(R6=Rækker!B29,Rækker!B33,IF(R6=Rækker!E29,Rækker!E33,IF(R6=Rækker!H29,Rækker!H33,IF(R6=Rækker!K29,Rækker!K33,IF(R6=Rækker!N29,Rækker!N33,IF(R6=Rækker!Q29,Rækker!Q33,IF(R6=Rækker!T29,Rækker!T33,CT9)))))))</f>
        <v>1*</v>
      </c>
      <c r="CT9" s="25" t="str">
        <f>IF(R6=Rækker!W29,Rækker!W33,IF(R6=Rækker!Z29,Rækker!Z33,IF(R6=Rækker!AC29,Rækker!AC33,IF(R6=Rækker!AF29,Rækker!AF33,IF(R6=Rækker!AI29,Rækker!AI33,IF(R6=Rækker!AL29,Rækker!AL33,IF(R6=Rækker!AO29,Rækker!AO33,CU9)))))))</f>
        <v>1*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1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1*</v>
      </c>
      <c r="DB9" s="25">
        <f>IF(T6=Rækker!W29,Rækker!W33,IF(T6=Rækker!Z29,Rækker!Z33,IF(T6=Rækker!AC29,Rækker!AC33,IF(T6=Rækker!AF29,Rækker!AF33,IF(T6=Rækker!AI29,Rækker!AI33,IF(T6=Rækker!AL29,Rækker!AL33,IF(T6=Rækker!AO29,Rækker!AO33,DC9)))))))</f>
        <v>0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1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0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IF(V6=Rækker!B29,Rækker!B33,IF(V6=Rækker!E29,Rækker!E33,IF(V6=Rækker!H29,Rækker!H33,IF(V6=Rækker!K29,Rækker!K33,IF(V6=Rækker!N29,Rækker!N33,IF(V6=Rækker!Q29,Rækker!Q33,IF(V6=Rækker!T29,Rækker!T33,DJ9)))))))</f>
        <v>1*</v>
      </c>
      <c r="DJ9" s="25" t="str">
        <f>IF(V6=Rækker!W29,Rækker!W33,IF(V6=Rækker!Z29,Rækker!Z33,IF(V6=Rækker!AC29,Rækker!AC33,IF(V6=Rækker!AF29,Rækker!AF33,IF(V6=Rækker!AI29,Rækker!AI33,IF(V6=Rækker!AL29,Rækker!AL33,IF(V6=Rækker!AO29,Rækker!AO33,DK9)))))))</f>
        <v>1*</v>
      </c>
      <c r="DK9" s="25">
        <f>IF(V6=Rækker!AR29,Rækker!AR33,IF(V6=Rækker!AU29,Rækker!AU33,IF(V6=Rækker!AX29,Rækker!AX33,IF(V6=Rækker!BA29,Rækker!BA33,IF(V6=Rækker!BD29,Rækker!BD33,IF(V6=Rækker!BG29,Rækker!BG33,0))))))</f>
        <v>0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1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1</v>
      </c>
      <c r="DN9" s="25">
        <f>IF(V6=Rækker!AR29,Rækker!AS33,IF(V6=Rækker!AU29,Rækker!AV33,IF(V6=Rækker!AX29,Rækker!AY33,IF(V6=Rækker!BA29,Rækker!BB33,IF(V6=Rækker!BD29,Rækker!BE33,IF(V6=Rækker!BG29,Rækker!BH33,0))))))</f>
        <v>0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IF(X6=Rækker!B29,Rækker!B33,IF(X6=Rækker!E29,Rækker!E33,IF(X6=Rækker!H29,Rækker!H33,IF(X6=Rækker!K29,Rækker!K33,IF(X6=Rækker!N29,Rækker!N33,IF(X6=Rækker!Q29,Rækker!Q33,IF(X6=Rækker!T29,Rækker!T33,DR9)))))))</f>
        <v>1*</v>
      </c>
      <c r="DR9" s="25" t="str">
        <f>IF(X6=Rækker!W29,Rækker!W33,IF(X6=Rækker!Z29,Rækker!Z33,IF(X6=Rækker!AC29,Rækker!AC33,IF(X6=Rækker!AF29,Rækker!AF33,IF(X6=Rækker!AI29,Rækker!AI33,IF(X6=Rækker!AL29,Rækker!AL33,IF(X6=Rækker!AO29,Rækker!AO33,DS9)))))))</f>
        <v>1*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1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1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IF(Z6=Rækker!B29,Rækker!B33,IF(Z6=Rækker!E29,Rækker!E33,IF(Z6=Rækker!H29,Rækker!H33,IF(Z6=Rækker!K29,Rækker!K33,IF(Z6=Rækker!N29,Rækker!N33,IF(Z6=Rækker!Q29,Rækker!Q33,IF(Z6=Rækker!T29,Rækker!T33,DZ9)))))))</f>
        <v>1*</v>
      </c>
      <c r="DZ9" s="25" t="str">
        <f>IF(Z6=Rækker!W29,Rækker!W33,IF(Z6=Rækker!Z29,Rækker!Z33,IF(Z6=Rækker!AC29,Rækker!AC33,IF(Z6=Rækker!AF29,Rækker!AF33,IF(Z6=Rækker!AI29,Rækker!AI33,IF(Z6=Rækker!AL29,Rækker!AL33,IF(Z6=Rækker!AO29,Rækker!AO33,EA9)))))))</f>
        <v>1*</v>
      </c>
      <c r="EA9" s="25" t="str">
        <f>IF(Z6=Rækker!AR29,Rækker!AR33,IF(Z6=Rækker!AU29,Rækker!AU33,IF(Z6=Rækker!AX29,Rækker!AX33,IF(Z6=Rækker!BA29,Rækker!BA33,IF(Z6=Rækker!BD29,Rækker!BD33,IF(Z6=Rækker!BG29,Rækker!BG33,0))))))</f>
        <v>1*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1</v>
      </c>
      <c r="ED9" s="25">
        <f>IF(Z6=Rækker!AR29,Rækker!AS33,IF(Z6=Rækker!AU29,Rækker!AV33,IF(Z6=Rækker!AX29,Rækker!AY33,IF(Z6=Rækker!BA29,Rækker!BB33,IF(Z6=Rækker!BD29,Rækker!BE33,IF(Z6=Rækker!BG29,Rækker!BH33,0))))))</f>
        <v>1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IF(AB6=Rækker!B29,Rækker!B33,IF(AB6=Rækker!E29,Rækker!E33,IF(AB6=Rækker!H29,Rækker!H33,IF(AB6=Rækker!K29,Rækker!K33,IF(AB6=Rækker!N29,Rækker!N33,IF(AB6=Rækker!Q29,Rækker!Q33,IF(AB6=Rækker!T29,Rækker!T33,EH9)))))))</f>
        <v>1*</v>
      </c>
      <c r="EH9" s="25" t="str">
        <f>IF(AB6=Rækker!W29,Rækker!W33,IF(AB6=Rækker!Z29,Rækker!Z33,IF(AB6=Rækker!AC29,Rækker!AC33,IF(AB6=Rækker!AF29,Rækker!AF33,IF(AB6=Rækker!AI29,Rækker!AI33,IF(AB6=Rækker!AL29,Rækker!AL33,IF(AB6=Rækker!AO29,Rækker!AO33,EI9)))))))</f>
        <v>1*</v>
      </c>
      <c r="EI9" s="25" t="str">
        <f>IF(AB6=Rækker!AR29,Rækker!AR33,IF(AB6=Rækker!AU29,Rækker!AU33,IF(AB6=Rækker!AX29,Rækker!AX33,IF(AB6=Rækker!BA29,Rækker!BA33,IF(AB6=Rækker!BD29,Rækker!BD33,IF(AB6=Rækker!BG29,Rækker!BG33,0))))))</f>
        <v>1*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1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1</v>
      </c>
      <c r="EL9" s="25">
        <f>IF(AB6=Rækker!AR29,Rækker!AS33,IF(AB6=Rækker!AU29,Rækker!AV33,IF(AB6=Rækker!AX29,Rækker!AY33,IF(AB6=Rækker!BA29,Rækker!BB33,IF(AB6=Rækker!BD29,Rækker!BE33,IF(AB6=Rækker!BG29,Rækker!BH33,0))))))</f>
        <v>1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1*</v>
      </c>
      <c r="EP9" s="25" t="str">
        <f>IF(AD6=Rækker!W29,Rækker!W33,IF(AD6=Rækker!Z29,Rækker!Z33,IF(AD6=Rækker!AC29,Rækker!AC33,IF(AD6=Rækker!AF29,Rækker!AF33,IF(AD6=Rækker!AI29,Rækker!AI33,IF(AD6=Rækker!AL29,Rækker!AL33,IF(AD6=Rækker!AO29,Rækker!AO33,EQ9)))))))</f>
        <v>1*</v>
      </c>
      <c r="EQ9" s="25" t="str">
        <f>IF(AD6=Rækker!AR29,Rækker!AR33,IF(AD6=Rækker!AU29,Rækker!AU33,IF(AD6=Rækker!AX29,Rækker!AX33,IF(AD6=Rækker!BA29,Rækker!BA33,IF(AD6=Rækker!BD29,Rækker!BD33,IF(AD6=Rækker!BG29,Rækker!BG33,0))))))</f>
        <v>1*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1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1</v>
      </c>
      <c r="ET9" s="25">
        <f>IF(AD6=Rækker!AR29,Rækker!AS33,IF(AD6=Rækker!AU29,Rækker!AV33,IF(AD6=Rækker!AX29,Rækker!AY33,IF(AD6=Rækker!BA29,Rækker!BB33,IF(AD6=Rækker!BD29,Rækker!BE33,IF(AD6=Rækker!BG29,Rækker!BH33,0))))))</f>
        <v>1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1*</v>
      </c>
      <c r="EX9" s="25">
        <f>IF(AF6=Rækker!W29,Rækker!W33,IF(AF6=Rækker!Z29,Rækker!Z33,IF(AF6=Rækker!AC29,Rækker!AC33,IF(AF6=Rækker!AF29,Rækker!AF33,IF(AF6=Rækker!AI29,Rækker!AI33,IF(AF6=Rækker!AL29,Rækker!AL33,IF(AF6=Rækker!AO29,Rækker!AO33,EY9)))))))</f>
        <v>0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0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IF(AH6=Rækker!B29,Rækker!B33,IF(AH6=Rækker!E29,Rækker!E33,IF(AH6=Rækker!H29,Rækker!H33,IF(AH6=Rækker!K29,Rækker!K33,IF(AH6=Rækker!N29,Rækker!N33,IF(AH6=Rækker!Q29,Rækker!Q33,IF(AH6=Rækker!T29,Rækker!T33,FF9)))))))</f>
        <v>1*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0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1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0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>
        <f t="shared" ref="FK9:FK21" si="71">IF(FM9="x","X",IF(FM9="x*","X*",FM9))</f>
        <v>1</v>
      </c>
      <c r="FL9" s="25">
        <f t="shared" ref="FL9:FL21" si="72">IF(FP9="x","X",IF(FP9="1x","1X",IF(FP9="x2","X2",IF(FP9="1x2","1X2",FP9))))</f>
        <v>1</v>
      </c>
      <c r="FM9" s="25">
        <f>IF(AJ6=Rækker!B29,Rækker!B33,IF(AJ6=Rækker!E29,Rækker!E33,IF(AJ6=Rækker!H29,Rækker!H33,IF(AJ6=Rækker!K29,Rækker!K33,IF(AJ6=Rækker!N29,Rækker!N33,IF(AJ6=Rækker!Q29,Rækker!Q33,IF(AJ6=Rækker!T29,Rækker!T33,FN9)))))))</f>
        <v>1</v>
      </c>
      <c r="FN9" s="25">
        <f>IF(AJ6=Rækker!W29,Rækker!W33,IF(AJ6=Rækker!Z29,Rækker!Z33,IF(AJ6=Rækker!AC29,Rækker!AC33,IF(AJ6=Rækker!AF29,Rækker!AF33,IF(AJ6=Rækker!AI29,Rækker!AI33,IF(AJ6=Rækker!AL29,Rækker!AL33,IF(AJ6=Rækker!AO29,Rækker!AO33,FO9)))))))</f>
        <v>0</v>
      </c>
      <c r="FO9" s="25">
        <f>IF(AJ6=Rækker!AR29,Rækker!AR33,IF(AJ6=Rækker!AU29,Rækker!AU33,IF(AJ6=Rækker!AX29,Rækker!AX33,IF(AJ6=Rækker!BA29,Rækker!BA33,IF(AJ6=Rækker!BD29,Rækker!BD33,IF(AJ6=Rækker!BG29,Rækker!BG33,0))))))</f>
        <v>0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1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0</v>
      </c>
      <c r="FR9" s="25">
        <f>IF(AJ6=Rækker!AR29,Rækker!AS33,IF(AJ6=Rækker!AU29,Rækker!AV33,IF(AJ6=Rækker!AX29,Rækker!AY33,IF(AJ6=Rækker!BA29,Rækker!BB33,IF(AJ6=Rækker!BD29,Rækker!BE33,IF(AJ6=Rækker!BG29,Rækker!BH33,0))))))</f>
        <v>0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1*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1*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1*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1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1</v>
      </c>
      <c r="FZ9" s="25">
        <f>IF(AL6=Rækker!AR29,Rækker!AS33,IF(AL6=Rækker!AU29,Rækker!AV33,IF(AL6=Rækker!AX29,Rækker!AY33,IF(AL6=Rækker!BA29,Rækker!BB33,IF(AL6=Rækker!BD29,Rækker!BE33,IF(AL6=Rækker!BG29,Rækker!BH33,0))))))</f>
        <v>1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IF(AN6=Rækker!B29,Rækker!B33,IF(AN6=Rækker!E29,Rækker!E33,IF(AN6=Rækker!H29,Rækker!H33,IF(AN6=Rækker!K29,Rækker!K33,IF(AN6=Rækker!N29,Rækker!N33,IF(AN6=Rækker!Q29,Rækker!Q33,IF(AN6=Rækker!T29,Rækker!T33,GD9)))))))</f>
        <v>1*</v>
      </c>
      <c r="GD9" s="25" t="str">
        <f>IF(AN6=Rækker!W29,Rækker!W33,IF(AN6=Rækker!Z29,Rækker!Z33,IF(AN6=Rækker!AC29,Rækker!AC33,IF(AN6=Rækker!AF29,Rækker!AF33,IF(AN6=Rækker!AI29,Rækker!AI33,IF(AN6=Rækker!AL29,Rækker!AL33,IF(AN6=Rækker!AO29,Rækker!AO33,GE9)))))))</f>
        <v>1*</v>
      </c>
      <c r="GE9" s="25" t="str">
        <f>IF(AN6=Rækker!AR29,Rækker!AR33,IF(AN6=Rækker!AU29,Rækker!AU33,IF(AN6=Rækker!AX29,Rækker!AX33,IF(AN6=Rækker!BA29,Rækker!BA33,IF(AN6=Rækker!BD29,Rækker!BD33,IF(AN6=Rækker!BG29,Rækker!BG33,0))))))</f>
        <v>1*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1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1</v>
      </c>
      <c r="GH9" s="25">
        <f>IF(AN6=Rækker!AR29,Rækker!AS33,IF(AN6=Rækker!AU29,Rækker!AV33,IF(AN6=Rækker!AX29,Rækker!AY33,IF(AN6=Rækker!BA29,Rækker!BB33,IF(AN6=Rækker!BD29,Rækker!BE33,IF(AN6=Rækker!BG29,Rækker!BH33,0))))))</f>
        <v>1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1*</v>
      </c>
      <c r="GL9" s="25" t="str">
        <f>IF(AP6=Rækker!W29,Rækker!W33,IF(AP6=Rækker!Z29,Rækker!Z33,IF(AP6=Rækker!AC29,Rækker!AC33,IF(AP6=Rækker!AF29,Rækker!AF33,IF(AP6=Rækker!AI29,Rækker!AI33,IF(AP6=Rækker!AL29,Rækker!AL33,IF(AP6=Rækker!AO29,Rækker!AO33,GM9)))))))</f>
        <v>1*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1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1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>
        <f t="shared" ref="GQ9:GQ21" si="79">IF(GS9="x","X",IF(GS9="x*","X*",GS9))</f>
        <v>1</v>
      </c>
      <c r="GR9" s="25">
        <f t="shared" ref="GR9:GR21" si="80">IF(GV9="x","X",IF(GV9="1x","1X",IF(GV9="x2","X2",IF(GV9="1x2","1X2",GV9))))</f>
        <v>1</v>
      </c>
      <c r="GS9" s="25">
        <f>IF(AR6=Rækker!B29,Rækker!B33,IF(AR6=Rækker!E29,Rækker!E33,IF(AR6=Rækker!H29,Rækker!H33,IF(AR6=Rækker!K29,Rækker!K33,IF(AR6=Rækker!N29,Rækker!N33,IF(AR6=Rækker!Q29,Rækker!Q33,IF(AR6=Rækker!T29,Rækker!T33,GT9)))))))</f>
        <v>1</v>
      </c>
      <c r="GT9" s="25">
        <f>IF(AR6=Rækker!W29,Rækker!W33,IF(AR6=Rækker!Z29,Rækker!Z33,IF(AR6=Rækker!AC29,Rækker!AC33,IF(AR6=Rækker!AF29,Rækker!AF33,IF(AR6=Rækker!AI29,Rækker!AI33,IF(AR6=Rækker!AL29,Rækker!AL33,IF(AR6=Rækker!AO29,Rækker!AO33,GU9)))))))</f>
        <v>1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 t="str">
        <f t="shared" si="0"/>
        <v>2*</v>
      </c>
      <c r="G10" s="37">
        <f t="shared" si="1"/>
        <v>2</v>
      </c>
      <c r="H10" s="36">
        <f t="shared" si="2"/>
        <v>2</v>
      </c>
      <c r="I10" s="37">
        <f t="shared" si="3"/>
        <v>12</v>
      </c>
      <c r="J10" s="36" t="str">
        <f t="shared" si="4"/>
        <v>2*</v>
      </c>
      <c r="K10" s="38">
        <f t="shared" si="5"/>
        <v>2</v>
      </c>
      <c r="L10" s="36">
        <f t="shared" si="6"/>
        <v>2</v>
      </c>
      <c r="M10" s="38">
        <f t="shared" si="7"/>
        <v>12</v>
      </c>
      <c r="N10" s="36">
        <f t="shared" si="8"/>
        <v>2</v>
      </c>
      <c r="O10" s="38">
        <f t="shared" si="9"/>
        <v>2</v>
      </c>
      <c r="P10" s="36" t="str">
        <f t="shared" si="10"/>
        <v/>
      </c>
      <c r="Q10" s="38" t="str">
        <f t="shared" si="11"/>
        <v/>
      </c>
      <c r="R10" s="36">
        <f t="shared" si="12"/>
        <v>2</v>
      </c>
      <c r="S10" s="38">
        <f t="shared" si="13"/>
        <v>2</v>
      </c>
      <c r="T10" s="36">
        <f t="shared" si="14"/>
        <v>2</v>
      </c>
      <c r="U10" s="38">
        <f t="shared" si="15"/>
        <v>12</v>
      </c>
      <c r="V10" s="36">
        <f t="shared" si="16"/>
        <v>2</v>
      </c>
      <c r="W10" s="38">
        <f t="shared" si="17"/>
        <v>2</v>
      </c>
      <c r="X10" s="36">
        <f t="shared" si="18"/>
        <v>2</v>
      </c>
      <c r="Y10" s="38">
        <f t="shared" si="19"/>
        <v>2</v>
      </c>
      <c r="Z10" s="36">
        <f t="shared" si="20"/>
        <v>2</v>
      </c>
      <c r="AA10" s="38">
        <f t="shared" si="21"/>
        <v>2</v>
      </c>
      <c r="AB10" s="36">
        <f t="shared" si="22"/>
        <v>2</v>
      </c>
      <c r="AC10" s="38">
        <f t="shared" si="23"/>
        <v>2</v>
      </c>
      <c r="AD10" s="36" t="str">
        <f t="shared" si="24"/>
        <v>2*</v>
      </c>
      <c r="AE10" s="38">
        <f t="shared" si="25"/>
        <v>2</v>
      </c>
      <c r="AF10" s="36">
        <f t="shared" si="26"/>
        <v>2</v>
      </c>
      <c r="AG10" s="38">
        <f t="shared" si="27"/>
        <v>2</v>
      </c>
      <c r="AH10" s="36">
        <f t="shared" si="28"/>
        <v>2</v>
      </c>
      <c r="AI10" s="38">
        <f t="shared" si="29"/>
        <v>2</v>
      </c>
      <c r="AJ10" s="36">
        <f t="shared" si="30"/>
        <v>2</v>
      </c>
      <c r="AK10" s="38" t="str">
        <f t="shared" si="31"/>
        <v>X2</v>
      </c>
      <c r="AL10" s="36" t="str">
        <f t="shared" si="32"/>
        <v>2*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 t="str">
        <f t="shared" si="36"/>
        <v>2*</v>
      </c>
      <c r="AQ10" s="38">
        <f t="shared" si="37"/>
        <v>2</v>
      </c>
      <c r="AR10" s="36">
        <f t="shared" si="38"/>
        <v>2</v>
      </c>
      <c r="AS10" s="37">
        <f t="shared" si="39"/>
        <v>12</v>
      </c>
      <c r="AT10" s="21">
        <f t="shared" si="40"/>
        <v>1</v>
      </c>
      <c r="AU10" s="25" t="str">
        <f t="shared" si="41"/>
        <v>2*</v>
      </c>
      <c r="AV10" s="25">
        <f t="shared" si="42"/>
        <v>2</v>
      </c>
      <c r="AW10" s="25" t="str">
        <f>IF(F6=Rækker!B29,Rækker!B34,IF(F6=Rækker!E29,Rækker!E34,IF(F6=Rækker!H29,Rækker!H34,IF(F6=Rækker!K29,Rækker!K34,IF(F6=Rækker!N29,Rækker!N34,IF(F6=Rækker!Q29,Rækker!Q34,IF(F6=Rækker!T29,Rækker!T34,AX10)))))))</f>
        <v>2*</v>
      </c>
      <c r="AX10" s="25" t="str">
        <f>IF(F6=Rækker!W29,Rækker!W34,IF(F6=Rækker!Z29,Rækker!Z34,IF(F6=Rækker!AC29,Rækker!AC34,IF(F6=Rækker!AF29,Rækker!AF34,IF(F6=Rækker!AI29,Rækker!AI34,IF(F6=Rækker!AL29,Rækker!AL34,IF(F6=Rækker!AO29,Rækker!AO34,AY10)))))))</f>
        <v>2*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>
        <f>IF(F6=Rækker!B29,Rækker!C34,IF(F6=Rækker!E29,Rækker!F34,IF(F6=Rækker!H29,Rækker!I34,IF(F6=Rækker!K29,Rækker!L34,IF(F6=Rækker!N29,Rækker!O34,IF(F6=Rækker!Q29,Rækker!R34,IF(F6=Rækker!T29,Rækker!U34,BA10)))))))</f>
        <v>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2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2</v>
      </c>
      <c r="BD10" s="25">
        <f t="shared" si="44"/>
        <v>12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2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 t="str">
        <f t="shared" si="45"/>
        <v>2*</v>
      </c>
      <c r="BL10" s="25">
        <f t="shared" si="46"/>
        <v>2</v>
      </c>
      <c r="BM10" s="25" t="str">
        <f>IF(J6=Rækker!B29,Rækker!B34,IF(J6=Rækker!E29,Rækker!E34,IF(J6=Rækker!H29,Rækker!H34,IF(J6=Rækker!K29,Rækker!K34,IF(J6=Rækker!N29,Rækker!N34,IF(J6=Rækker!Q29,Rækker!Q34,IF(J6=Rækker!T29,Rækker!T34,BN10)))))))</f>
        <v>2*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12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2</v>
      </c>
      <c r="BW10" s="25">
        <f>IF(L6=Rækker!AR29,Rækker!AR34,IF(L6=Rækker!AU29,Rækker!AU34,IF(L6=Rækker!AX29,Rækker!AX34,IF(L6=Rækker!BA29,Rækker!BA34,IF(L6=Rækker!BD29,Rækker!BD34,IF(L6=Rækker!BG29,Rækker!BG34,0))))))</f>
        <v>2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12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12</v>
      </c>
      <c r="BZ10" s="25">
        <f>IF(L6=Rækker!AR29,Rækker!AS34,IF(L6=Rækker!AU29,Rækker!AV34,IF(L6=Rækker!AX29,Rækker!AY34,IF(L6=Rækker!BA29,Rækker!BB34,IF(L6=Rækker!BD29,Rækker!BE34,IF(L6=Rækker!BG29,Rækker!BH34,0))))))</f>
        <v>12</v>
      </c>
      <c r="CA10" s="25">
        <f t="shared" si="49"/>
        <v>2</v>
      </c>
      <c r="CB10" s="25">
        <f t="shared" si="50"/>
        <v>2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2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0</v>
      </c>
      <c r="CE10" s="25">
        <f>IF(N6=Rækker!AR29,Rækker!AR34,IF(N6=Rækker!AU29,Rækker!AU34,IF(N6=Rækker!AX29,Rækker!AX34,IF(N6=Rækker!BA29,Rækker!BA34,IF(N6=Rækker!BD29,Rækker!BD34,IF(N6=Rækker!BG29,Rækker!BG34,0))))))</f>
        <v>0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2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0</v>
      </c>
      <c r="CH10" s="25">
        <f>IF(N6=Rækker!AR29,Rækker!AS34,IF(N6=Rækker!AU29,Rækker!AV34,IF(N6=Rækker!AX29,Rækker!AY34,IF(N6=Rækker!BA29,Rækker!BB34,IF(N6=Rækker!BD29,Rækker!BE34,IF(N6=Rækker!BG29,Rækker!BH34,0))))))</f>
        <v>0</v>
      </c>
      <c r="CI10" s="25">
        <f t="shared" si="51"/>
        <v>0</v>
      </c>
      <c r="CJ10" s="25">
        <f t="shared" si="52"/>
        <v>0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0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0</v>
      </c>
      <c r="CM10" s="25">
        <f>IF(P6=Rækker!AR29,Rækker!AR34,IF(P6=Rækker!AU29,Rækker!AU34,IF(P6=Rækker!AX29,Rækker!AX34,IF(P6=Rækker!BA29,Rækker!BA34,IF(P6=Rækker!BD29,Rækker!BD34,IF(P6=Rækker!BG29,Rækker!BG34,0))))))</f>
        <v>0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0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0</v>
      </c>
      <c r="CP10" s="25">
        <f>IF(P6=Rækker!AR29,Rækker!AS34,IF(P6=Rækker!AU29,Rækker!AV34,IF(P6=Rækker!AX29,Rækker!AY34,IF(P6=Rækker!BA29,Rækker!BB34,IF(P6=Rækker!BD29,Rækker!BE34,IF(P6=Rækker!BG29,Rækker!BH34,0))))))</f>
        <v>0</v>
      </c>
      <c r="CQ10" s="25">
        <f t="shared" si="53"/>
        <v>2</v>
      </c>
      <c r="CR10" s="25">
        <f t="shared" si="54"/>
        <v>2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2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2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2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>
        <f t="shared" si="55"/>
        <v>2</v>
      </c>
      <c r="CZ10" s="25">
        <f t="shared" si="56"/>
        <v>12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2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0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12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0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2</v>
      </c>
      <c r="DH10" s="25">
        <f t="shared" si="58"/>
        <v>2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2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2</v>
      </c>
      <c r="DK10" s="25">
        <f>IF(V6=Rækker!AR29,Rækker!AR34,IF(V6=Rækker!AU29,Rækker!AU34,IF(V6=Rækker!AX29,Rækker!AX34,IF(V6=Rækker!BA29,Rækker!BA34,IF(V6=Rækker!BD29,Rækker!BD34,IF(V6=Rækker!BG29,Rækker!BG34,0))))))</f>
        <v>0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2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2</v>
      </c>
      <c r="DN10" s="25">
        <f>IF(V6=Rækker!AR29,Rækker!AS34,IF(V6=Rækker!AU29,Rækker!AV34,IF(V6=Rækker!AX29,Rækker!AY34,IF(V6=Rækker!BA29,Rækker!BB34,IF(V6=Rækker!BD29,Rækker!BE34,IF(V6=Rækker!BG29,Rækker!BH34,0))))))</f>
        <v>0</v>
      </c>
      <c r="DO10" s="25">
        <f t="shared" si="59"/>
        <v>2</v>
      </c>
      <c r="DP10" s="25">
        <f t="shared" si="60"/>
        <v>2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2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2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2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2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2</v>
      </c>
      <c r="DX10" s="25">
        <f t="shared" si="62"/>
        <v>2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2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2</v>
      </c>
      <c r="EA10" s="25">
        <f>IF(Z6=Rækker!AR29,Rækker!AR34,IF(Z6=Rækker!AU29,Rækker!AU34,IF(Z6=Rækker!AX29,Rækker!AX34,IF(Z6=Rækker!BA29,Rækker!BA34,IF(Z6=Rækker!BD29,Rækker!BD34,IF(Z6=Rækker!BG29,Rækker!BG34,0))))))</f>
        <v>2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2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2</v>
      </c>
      <c r="ED10" s="25">
        <f>IF(Z6=Rækker!AR29,Rækker!AS34,IF(Z6=Rækker!AU29,Rækker!AV34,IF(Z6=Rækker!AX29,Rækker!AY34,IF(Z6=Rækker!BA29,Rækker!BB34,IF(Z6=Rækker!BD29,Rækker!BE34,IF(Z6=Rækker!BG29,Rækker!BH34,0))))))</f>
        <v>2</v>
      </c>
      <c r="EE10" s="25">
        <f t="shared" si="63"/>
        <v>2</v>
      </c>
      <c r="EF10" s="25">
        <f t="shared" si="64"/>
        <v>2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2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2</v>
      </c>
      <c r="EI10" s="25">
        <f>IF(AB6=Rækker!AR29,Rækker!AR34,IF(AB6=Rækker!AU29,Rækker!AU34,IF(AB6=Rækker!AX29,Rækker!AX34,IF(AB6=Rækker!BA29,Rækker!BA34,IF(AB6=Rækker!BD29,Rækker!BD34,IF(AB6=Rækker!BG29,Rækker!BG34,0))))))</f>
        <v>2</v>
      </c>
      <c r="EJ10" s="25">
        <f>IF(AB6=Rækker!B29,Rækker!C34,IF(AB6=Rækker!E29,Rækker!F34,IF(AB6=Rækker!H29,Rækker!I34,IF(AB6=Rækker!K29,Rækker!L34,IF(AB6=Rækker!N29,Rækker!O34,IF(AB6=Rækker!Q29,Rækker!R34,IF(AB6=Rækker!T29,Rækker!U34,EK10)))))))</f>
        <v>2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2</v>
      </c>
      <c r="EL10" s="25">
        <f>IF(AB6=Rækker!AR29,Rækker!AS34,IF(AB6=Rækker!AU29,Rækker!AV34,IF(AB6=Rækker!AX29,Rækker!AY34,IF(AB6=Rækker!BA29,Rækker!BB34,IF(AB6=Rækker!BD29,Rækker!BE34,IF(AB6=Rækker!BG29,Rækker!BH34,0))))))</f>
        <v>2</v>
      </c>
      <c r="EM10" s="25" t="str">
        <f t="shared" si="65"/>
        <v>2*</v>
      </c>
      <c r="EN10" s="25">
        <f t="shared" si="66"/>
        <v>2</v>
      </c>
      <c r="EO10" s="25" t="str">
        <f>IF(AD6=Rækker!B29,Rækker!B34,IF(AD6=Rækker!E29,Rækker!E34,IF(AD6=Rækker!H29,Rækker!H34,IF(AD6=Rækker!K29,Rækker!K34,IF(AD6=Rækker!N29,Rækker!N34,IF(AD6=Rækker!Q29,Rækker!Q34,IF(AD6=Rækker!T29,Rækker!T34,EP10)))))))</f>
        <v>2*</v>
      </c>
      <c r="EP10" s="25" t="str">
        <f>IF(AD6=Rækker!W29,Rækker!W34,IF(AD6=Rækker!Z29,Rækker!Z34,IF(AD6=Rækker!AC29,Rækker!AC34,IF(AD6=Rækker!AF29,Rækker!AF34,IF(AD6=Rækker!AI29,Rækker!AI34,IF(AD6=Rækker!AL29,Rækker!AL34,IF(AD6=Rækker!AO29,Rækker!AO34,EQ10)))))))</f>
        <v>2*</v>
      </c>
      <c r="EQ10" s="25" t="str">
        <f>IF(AD6=Rækker!AR29,Rækker!AR34,IF(AD6=Rækker!AU29,Rækker!AU34,IF(AD6=Rækker!AX29,Rækker!AX34,IF(AD6=Rækker!BA29,Rækker!BA34,IF(AD6=Rækker!BD29,Rækker!BD34,IF(AD6=Rækker!BG29,Rækker!BG34,0))))))</f>
        <v>2*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2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2</v>
      </c>
      <c r="ET10" s="25">
        <f>IF(AD6=Rækker!AR29,Rækker!AS34,IF(AD6=Rækker!AU29,Rækker!AV34,IF(AD6=Rækker!AX29,Rækker!AY34,IF(AD6=Rækker!BA29,Rækker!BB34,IF(AD6=Rækker!BD29,Rækker!BE34,IF(AD6=Rækker!BG29,Rækker!BH34,0))))))</f>
        <v>2</v>
      </c>
      <c r="EU10" s="25">
        <f t="shared" si="67"/>
        <v>2</v>
      </c>
      <c r="EV10" s="25">
        <f t="shared" si="68"/>
        <v>2</v>
      </c>
      <c r="EW10" s="25">
        <f>IF(AF6=Rækker!B29,Rækker!B34,IF(AF6=Rækker!E29,Rækker!E34,IF(AF6=Rækker!H29,Rækker!H34,IF(AF6=Rækker!K29,Rækker!K34,IF(AF6=Rækker!N29,Rækker!N34,IF(AF6=Rækker!Q29,Rækker!Q34,IF(AF6=Rækker!T29,Rækker!T34,EX10)))))))</f>
        <v>2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0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2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0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2</v>
      </c>
      <c r="FD10" s="25">
        <f t="shared" si="70"/>
        <v>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2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0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2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0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>
        <f t="shared" si="71"/>
        <v>2</v>
      </c>
      <c r="FL10" s="25" t="str">
        <f t="shared" si="72"/>
        <v>X2</v>
      </c>
      <c r="FM10" s="25">
        <f>IF(AJ6=Rækker!B29,Rækker!B34,IF(AJ6=Rækker!E29,Rækker!E34,IF(AJ6=Rækker!H29,Rækker!H34,IF(AJ6=Rækker!K29,Rækker!K34,IF(AJ6=Rækker!N29,Rækker!N34,IF(AJ6=Rækker!Q29,Rækker!Q34,IF(AJ6=Rækker!T29,Rækker!T34,FN10)))))))</f>
        <v>2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0</v>
      </c>
      <c r="FO10" s="25">
        <f>IF(AJ6=Rækker!AR29,Rækker!AR34,IF(AJ6=Rækker!AU29,Rækker!AU34,IF(AJ6=Rækker!AX29,Rækker!AX34,IF(AJ6=Rækker!BA29,Rækker!BA34,IF(AJ6=Rækker!BD29,Rækker!BD34,IF(AJ6=Rækker!BG29,Rækker!BG34,0))))))</f>
        <v>0</v>
      </c>
      <c r="FP10" s="25" t="str">
        <f>IF(AJ6=Rækker!B29,Rækker!C34,IF(AJ6=Rækker!E29,Rækker!F34,IF(AJ6=Rækker!H29,Rækker!I34,IF(AJ6=Rækker!K29,Rækker!L34,IF(AJ6=Rækker!N29,Rækker!O34,IF(AJ6=Rækker!Q29,Rækker!R34,IF(AJ6=Rækker!T29,Rækker!U34,FQ10)))))))</f>
        <v>x2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0</v>
      </c>
      <c r="FR10" s="25">
        <f>IF(AJ6=Rækker!AR29,Rækker!AS34,IF(AJ6=Rækker!AU29,Rækker!AV34,IF(AJ6=Rækker!AX29,Rækker!AY34,IF(AJ6=Rækker!BA29,Rækker!BB34,IF(AJ6=Rækker!BD29,Rækker!BE34,IF(AJ6=Rækker!BG29,Rækker!BH34,0))))))</f>
        <v>0</v>
      </c>
      <c r="FS10" s="25" t="str">
        <f t="shared" si="73"/>
        <v>2*</v>
      </c>
      <c r="FT10" s="25">
        <f t="shared" si="74"/>
        <v>2</v>
      </c>
      <c r="FU10" s="25" t="str">
        <f>IF(AL6=Rækker!B29,Rækker!B34,IF(AL6=Rækker!E29,Rækker!E34,IF(AL6=Rækker!H29,Rækker!H34,IF(AL6=Rækker!K29,Rækker!K34,IF(AL6=Rækker!N29,Rækker!N34,IF(AL6=Rækker!Q29,Rækker!Q34,IF(AL6=Rækker!T29,Rækker!T34,FV10)))))))</f>
        <v>2*</v>
      </c>
      <c r="FV10" s="25" t="str">
        <f>IF(AL6=Rækker!W29,Rækker!W34,IF(AL6=Rækker!Z29,Rækker!Z34,IF(AL6=Rækker!AC29,Rækker!AC34,IF(AL6=Rækker!AF29,Rækker!AF34,IF(AL6=Rækker!AI29,Rækker!AI34,IF(AL6=Rækker!AL29,Rækker!AL34,IF(AL6=Rækker!AO29,Rækker!AO34,FW10)))))))</f>
        <v>2*</v>
      </c>
      <c r="FW10" s="25" t="str">
        <f>IF(AL6=Rækker!AR29,Rækker!AR34,IF(AL6=Rækker!AU29,Rækker!AU34,IF(AL6=Rækker!AX29,Rækker!AX34,IF(AL6=Rækker!BA29,Rækker!BA34,IF(AL6=Rækker!BD29,Rækker!BD34,IF(AL6=Rækker!BG29,Rækker!BG34,0))))))</f>
        <v>2*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2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2</v>
      </c>
      <c r="FZ10" s="25">
        <f>IF(AL6=Rækker!AR29,Rækker!AS34,IF(AL6=Rækker!AU29,Rækker!AV34,IF(AL6=Rækker!AX29,Rækker!AY34,IF(AL6=Rækker!BA29,Rækker!BB34,IF(AL6=Rækker!BD29,Rækker!BE34,IF(AL6=Rækker!BG29,Rækker!BH34,0))))))</f>
        <v>2</v>
      </c>
      <c r="GA10" s="25">
        <f t="shared" si="75"/>
        <v>2</v>
      </c>
      <c r="GB10" s="25">
        <f t="shared" si="76"/>
        <v>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2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2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2</v>
      </c>
      <c r="GH10" s="25">
        <f>IF(AN6=Rækker!AR29,Rækker!AS34,IF(AN6=Rækker!AU29,Rækker!AV34,IF(AN6=Rækker!AX29,Rækker!AY34,IF(AN6=Rækker!BA29,Rækker!BB34,IF(AN6=Rækker!BD29,Rækker!BE34,IF(AN6=Rækker!BG29,Rækker!BH34,0))))))</f>
        <v>2</v>
      </c>
      <c r="GI10" s="25" t="str">
        <f t="shared" si="77"/>
        <v>2*</v>
      </c>
      <c r="GJ10" s="25">
        <f t="shared" si="78"/>
        <v>2</v>
      </c>
      <c r="GK10" s="25" t="str">
        <f>IF(AP6=Rækker!B29,Rækker!B34,IF(AP6=Rækker!E29,Rækker!E34,IF(AP6=Rækker!H29,Rækker!H34,IF(AP6=Rækker!K29,Rækker!K34,IF(AP6=Rækker!N29,Rækker!N34,IF(AP6=Rækker!Q29,Rækker!Q34,IF(AP6=Rækker!T29,Rækker!T34,GL10)))))))</f>
        <v>2*</v>
      </c>
      <c r="GL10" s="25" t="str">
        <f>IF(AP6=Rækker!W29,Rækker!W34,IF(AP6=Rækker!Z29,Rækker!Z34,IF(AP6=Rækker!AC29,Rækker!AC34,IF(AP6=Rækker!AF29,Rækker!AF34,IF(AP6=Rækker!AI29,Rækker!AI34,IF(AP6=Rækker!AL29,Rækker!AL34,IF(AP6=Rækker!AO29,Rækker!AO34,GM10)))))))</f>
        <v>2*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2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2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2</v>
      </c>
      <c r="GR10" s="25">
        <f t="shared" si="80"/>
        <v>12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12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12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1" s="121" t="s">
        <v>109</v>
      </c>
      <c r="E11" s="93">
        <f>IF('1. Division'!E11&lt;&gt;"",'1. Division'!E11,"")</f>
        <v>1</v>
      </c>
      <c r="F11" s="39">
        <f t="shared" si="0"/>
        <v>1</v>
      </c>
      <c r="G11" s="40" t="str">
        <f t="shared" si="1"/>
        <v>1X</v>
      </c>
      <c r="H11" s="41">
        <f t="shared" si="2"/>
        <v>1</v>
      </c>
      <c r="I11" s="42">
        <f t="shared" si="3"/>
        <v>12</v>
      </c>
      <c r="J11" s="41">
        <f t="shared" si="4"/>
        <v>1</v>
      </c>
      <c r="K11" s="43" t="str">
        <f t="shared" si="5"/>
        <v>1X</v>
      </c>
      <c r="L11" s="41">
        <f t="shared" si="6"/>
        <v>1</v>
      </c>
      <c r="M11" s="43">
        <f t="shared" si="7"/>
        <v>1</v>
      </c>
      <c r="N11" s="41" t="str">
        <f t="shared" si="8"/>
        <v>X</v>
      </c>
      <c r="O11" s="43" t="str">
        <f t="shared" si="9"/>
        <v>1X2</v>
      </c>
      <c r="P11" s="41" t="str">
        <f t="shared" si="10"/>
        <v/>
      </c>
      <c r="Q11" s="43" t="str">
        <f t="shared" si="11"/>
        <v/>
      </c>
      <c r="R11" s="41">
        <f t="shared" si="12"/>
        <v>1</v>
      </c>
      <c r="S11" s="43">
        <f t="shared" si="13"/>
        <v>12</v>
      </c>
      <c r="T11" s="41">
        <f t="shared" si="14"/>
        <v>1</v>
      </c>
      <c r="U11" s="43" t="str">
        <f t="shared" si="15"/>
        <v>1X2</v>
      </c>
      <c r="V11" s="41">
        <f t="shared" si="16"/>
        <v>2</v>
      </c>
      <c r="W11" s="43" t="str">
        <f t="shared" si="17"/>
        <v>1X2</v>
      </c>
      <c r="X11" s="41" t="str">
        <f t="shared" si="18"/>
        <v>X</v>
      </c>
      <c r="Y11" s="43" t="str">
        <f t="shared" si="19"/>
        <v>1X2</v>
      </c>
      <c r="Z11" s="41">
        <f t="shared" si="20"/>
        <v>1</v>
      </c>
      <c r="AA11" s="43" t="str">
        <f t="shared" si="21"/>
        <v>1X</v>
      </c>
      <c r="AB11" s="41">
        <f t="shared" si="22"/>
        <v>2</v>
      </c>
      <c r="AC11" s="43">
        <f t="shared" si="23"/>
        <v>12</v>
      </c>
      <c r="AD11" s="41">
        <f t="shared" si="24"/>
        <v>1</v>
      </c>
      <c r="AE11" s="43" t="str">
        <f t="shared" si="25"/>
        <v>1X</v>
      </c>
      <c r="AF11" s="41">
        <f t="shared" si="26"/>
        <v>2</v>
      </c>
      <c r="AG11" s="43">
        <f t="shared" si="27"/>
        <v>12</v>
      </c>
      <c r="AH11" s="41">
        <f t="shared" si="28"/>
        <v>2</v>
      </c>
      <c r="AI11" s="43" t="str">
        <f t="shared" si="29"/>
        <v>X2</v>
      </c>
      <c r="AJ11" s="41">
        <f t="shared" si="30"/>
        <v>1</v>
      </c>
      <c r="AK11" s="43" t="str">
        <f t="shared" si="31"/>
        <v>1X</v>
      </c>
      <c r="AL11" s="41">
        <f t="shared" si="32"/>
        <v>1</v>
      </c>
      <c r="AM11" s="43">
        <f t="shared" si="33"/>
        <v>12</v>
      </c>
      <c r="AN11" s="41">
        <f t="shared" si="34"/>
        <v>1</v>
      </c>
      <c r="AO11" s="43">
        <f t="shared" si="35"/>
        <v>12</v>
      </c>
      <c r="AP11" s="41" t="str">
        <f t="shared" si="36"/>
        <v>X</v>
      </c>
      <c r="AQ11" s="43" t="str">
        <f t="shared" si="37"/>
        <v>1X2</v>
      </c>
      <c r="AR11" s="41">
        <f t="shared" si="38"/>
        <v>1</v>
      </c>
      <c r="AS11" s="42" t="str">
        <f t="shared" si="39"/>
        <v>1X2</v>
      </c>
      <c r="AT11" s="21">
        <f t="shared" si="40"/>
        <v>1</v>
      </c>
      <c r="AU11" s="25">
        <f t="shared" si="41"/>
        <v>1</v>
      </c>
      <c r="AV11" s="25" t="str">
        <f t="shared" si="42"/>
        <v>1X</v>
      </c>
      <c r="AW11" s="25">
        <f>IF(F6=Rækker!B29,Rækker!B35,IF(F6=Rækker!E29,Rækker!E35,IF(F6=Rækker!H29,Rækker!H35,IF(F6=Rækker!K29,Rækker!K35,IF(F6=Rækker!N29,Rækker!N35,IF(F6=Rækker!Q29,Rækker!Q35,IF(F6=Rækker!T29,Rækker!T35,AX11)))))))</f>
        <v>1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1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 t="str">
        <f>IF(F6=Rækker!B29,Rækker!C35,IF(F6=Rækker!E29,Rækker!F35,IF(F6=Rækker!H29,Rækker!I35,IF(F6=Rækker!K29,Rækker!L35,IF(F6=Rækker!N29,Rækker!O35,IF(F6=Rækker!Q29,Rækker!R35,IF(F6=Rækker!T29,Rækker!U35,BA11)))))))</f>
        <v>1x</v>
      </c>
      <c r="BA11" s="25" t="str">
        <f>IF(F6=Rækker!W29,Rækker!X35,IF(F6=Rækker!Z29,Rækker!AA35,IF(F6=Rækker!AC29,Rækker!AD35,IF(F6=Rækker!AF29,Rækker!AG35,IF(F6=Rækker!AI29,Rækker!AJ35,IF(F6=Rækker!AL29,Rækker!AM35,IF(F6=Rækker!AO29,Rækker!AP35,BB11)))))))</f>
        <v>1x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>
        <f t="shared" si="43"/>
        <v>1</v>
      </c>
      <c r="BD11" s="25">
        <f t="shared" si="44"/>
        <v>12</v>
      </c>
      <c r="BE11" s="25">
        <f>IF(H6=Rækker!B29,Rækker!B35,IF(H6=Rækker!E29,Rækker!E35,IF(H6=Rækker!H29,Rækker!H35,IF(H6=Rækker!K29,Rækker!K35,IF(H6=Rækker!N29,Rækker!N35,IF(H6=Rækker!Q29,Rækker!Q35,IF(H6=Rækker!T29,Rækker!T35,BF11)))))))</f>
        <v>1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12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1</v>
      </c>
      <c r="BL11" s="25" t="str">
        <f t="shared" si="46"/>
        <v>1X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1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 t="str">
        <f>IF(J6=Rækker!B29,Rækker!C35,IF(J6=Rækker!E29,Rækker!F35,IF(J6=Rækker!H29,Rækker!I35,IF(J6=Rækker!K29,Rækker!L35,IF(J6=Rækker!N29,Rækker!O35,IF(J6=Rækker!Q29,Rækker!R35,IF(J6=Rækker!T29,Rækker!U35,BQ11)))))))</f>
        <v>1x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>
        <f t="shared" si="47"/>
        <v>1</v>
      </c>
      <c r="BT11" s="25">
        <f t="shared" si="48"/>
        <v>1</v>
      </c>
      <c r="BU11" s="25">
        <f>IF(L6=Rækker!B29,Rækker!B35,IF(L6=Rækker!E29,Rækker!E35,IF(L6=Rækker!H29,Rækker!H35,IF(L6=Rækker!K29,Rækker!K35,IF(L6=Rækker!N29,Rækker!N35,IF(L6=Rækker!Q29,Rækker!Q35,IF(L6=Rækker!T29,Rækker!T35,BV11)))))))</f>
        <v>1</v>
      </c>
      <c r="BV11" s="25">
        <f>IF(L6=Rækker!W29,Rækker!W35,IF(L6=Rækker!Z29,Rækker!Z35,IF(L6=Rækker!AC29,Rækker!AC35,IF(L6=Rækker!AF29,Rækker!AF35,IF(L6=Rækker!AI29,Rækker!AI35,IF(L6=Rækker!AL29,Rækker!AL35,IF(L6=Rækker!AO29,Rækker!AO35,BW11)))))))</f>
        <v>1</v>
      </c>
      <c r="BW11" s="25">
        <f>IF(L6=Rækker!AR29,Rækker!AR35,IF(L6=Rækker!AU29,Rækker!AU35,IF(L6=Rækker!AX29,Rækker!AX35,IF(L6=Rækker!BA29,Rækker!BA35,IF(L6=Rækker!BD29,Rækker!BD35,IF(L6=Rækker!BG29,Rækker!BG35,0))))))</f>
        <v>1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1</v>
      </c>
      <c r="BZ11" s="25">
        <f>IF(L6=Rækker!AR29,Rækker!AS35,IF(L6=Rækker!AU29,Rækker!AV35,IF(L6=Rækker!AX29,Rækker!AY35,IF(L6=Rækker!BA29,Rækker!BB35,IF(L6=Rækker!BD29,Rækker!BE35,IF(L6=Rækker!BG29,Rækker!BH35,0))))))</f>
        <v>1</v>
      </c>
      <c r="CA11" s="25" t="str">
        <f t="shared" si="49"/>
        <v>X</v>
      </c>
      <c r="CB11" s="25" t="str">
        <f t="shared" si="50"/>
        <v>1X2</v>
      </c>
      <c r="CC11" s="25" t="str">
        <f>IF(N6=Rækker!B29,Rækker!B35,IF(N6=Rækker!E29,Rækker!E35,IF(N6=Rækker!H29,Rækker!H35,IF(N6=Rækker!K29,Rækker!K35,IF(N6=Rækker!N29,Rækker!N35,IF(N6=Rækker!Q29,Rækker!Q35,IF(N6=Rækker!T29,Rækker!T35,CD11)))))))</f>
        <v>x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0</v>
      </c>
      <c r="CE11" s="25">
        <f>IF(N6=Rækker!AR29,Rækker!AR35,IF(N6=Rækker!AU29,Rækker!AU35,IF(N6=Rækker!AX29,Rækker!AX35,IF(N6=Rækker!BA29,Rækker!BA35,IF(N6=Rækker!BD29,Rækker!BD35,IF(N6=Rækker!BG29,Rækker!BG35,0))))))</f>
        <v>0</v>
      </c>
      <c r="CF11" s="25" t="str">
        <f>IF(N6=Rækker!B29,Rækker!C35,IF(N6=Rækker!E29,Rækker!F35,IF(N6=Rækker!H29,Rækker!I35,IF(N6=Rækker!K29,Rækker!L35,IF(N6=Rækker!N29,Rækker!O35,IF(N6=Rækker!Q29,Rækker!R35,IF(N6=Rækker!T29,Rækker!U35,CG11)))))))</f>
        <v>1x2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0</v>
      </c>
      <c r="CH11" s="25">
        <f>IF(N6=Rækker!AR29,Rækker!AS35,IF(N6=Rækker!AU29,Rækker!AV35,IF(N6=Rækker!AX29,Rækker!AY35,IF(N6=Rækker!BA29,Rækker!BB35,IF(N6=Rækker!BD29,Rækker!BE35,IF(N6=Rækker!BG29,Rækker!BH35,0))))))</f>
        <v>0</v>
      </c>
      <c r="CI11" s="25">
        <f t="shared" si="51"/>
        <v>0</v>
      </c>
      <c r="CJ11" s="25">
        <f t="shared" si="52"/>
        <v>0</v>
      </c>
      <c r="CK11" s="25">
        <f>IF(P6=Rækker!B29,Rækker!B35,IF(P6=Rækker!E29,Rækker!E35,IF(P6=Rækker!H29,Rækker!H35,IF(P6=Rækker!K29,Rækker!K35,IF(P6=Rækker!N29,Rækker!N35,IF(P6=Rækker!Q29,Rækker!Q35,IF(P6=Rækker!T29,Rækker!T35,CL11)))))))</f>
        <v>0</v>
      </c>
      <c r="CL11" s="25">
        <f>IF(P6=Rækker!W29,Rækker!W35,IF(P6=Rækker!Z29,Rækker!Z35,IF(P6=Rækker!AC29,Rækker!AC35,IF(P6=Rækker!AF29,Rækker!AF35,IF(P6=Rækker!AI29,Rækker!AI35,IF(P6=Rækker!AL29,Rækker!AL35,IF(P6=Rækker!AO29,Rækker!AO35,CM11)))))))</f>
        <v>0</v>
      </c>
      <c r="CM11" s="25">
        <f>IF(P6=Rækker!AR29,Rækker!AR35,IF(P6=Rækker!AU29,Rækker!AU35,IF(P6=Rækker!AX29,Rækker!AX35,IF(P6=Rækker!BA29,Rækker!BA35,IF(P6=Rækker!BD29,Rækker!BD35,IF(P6=Rækker!BG29,Rækker!BG35,0))))))</f>
        <v>0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0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0</v>
      </c>
      <c r="CP11" s="25">
        <f>IF(P6=Rækker!AR29,Rækker!AS35,IF(P6=Rækker!AU29,Rækker!AV35,IF(P6=Rækker!AX29,Rækker!AY35,IF(P6=Rækker!BA29,Rækker!BB35,IF(P6=Rækker!BD29,Rækker!BE35,IF(P6=Rækker!BG29,Rækker!BH35,0))))))</f>
        <v>0</v>
      </c>
      <c r="CQ11" s="25">
        <f t="shared" si="53"/>
        <v>1</v>
      </c>
      <c r="CR11" s="25">
        <f t="shared" si="54"/>
        <v>12</v>
      </c>
      <c r="CS11" s="25">
        <f>IF(R6=Rækker!B29,Rækker!B35,IF(R6=Rækker!E29,Rækker!E35,IF(R6=Rækker!H29,Rækker!H35,IF(R6=Rækker!K29,Rækker!K35,IF(R6=Rækker!N29,Rækker!N35,IF(R6=Rækker!Q29,Rækker!Q35,IF(R6=Rækker!T29,Rækker!T35,CT11)))))))</f>
        <v>1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1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12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12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>
        <f t="shared" si="55"/>
        <v>1</v>
      </c>
      <c r="CZ11" s="25" t="str">
        <f t="shared" si="56"/>
        <v>1X2</v>
      </c>
      <c r="DA11" s="25">
        <f>IF(T6=Rækker!B29,Rækker!B35,IF(T6=Rækker!E29,Rækker!E35,IF(T6=Rækker!H29,Rækker!H35,IF(T6=Rækker!K29,Rækker!K35,IF(T6=Rækker!N29,Rækker!N35,IF(T6=Rækker!Q29,Rækker!Q35,IF(T6=Rækker!T29,Rækker!T35,DB11)))))))</f>
        <v>1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0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 t="str">
        <f>IF(T6=Rækker!B29,Rækker!C35,IF(T6=Rækker!E29,Rækker!F35,IF(T6=Rækker!H29,Rækker!I35,IF(T6=Rækker!K29,Rækker!L35,IF(T6=Rækker!N29,Rækker!O35,IF(T6=Rækker!Q29,Rækker!R35,IF(T6=Rækker!T29,Rækker!U35,DE11)))))))</f>
        <v>1x2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0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>
        <f t="shared" si="57"/>
        <v>2</v>
      </c>
      <c r="DH11" s="25" t="str">
        <f t="shared" si="58"/>
        <v>1X2</v>
      </c>
      <c r="DI11" s="25">
        <f>IF(V6=Rækker!B29,Rækker!B35,IF(V6=Rækker!E29,Rækker!E35,IF(V6=Rækker!H29,Rækker!H35,IF(V6=Rækker!K29,Rækker!K35,IF(V6=Rækker!N29,Rækker!N35,IF(V6=Rækker!Q29,Rækker!Q35,IF(V6=Rækker!T29,Rækker!T35,DJ11)))))))</f>
        <v>2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2</v>
      </c>
      <c r="DK11" s="25">
        <f>IF(V6=Rækker!AR29,Rækker!AR35,IF(V6=Rækker!AU29,Rækker!AU35,IF(V6=Rækker!AX29,Rækker!AX35,IF(V6=Rækker!BA29,Rækker!BA35,IF(V6=Rækker!BD29,Rækker!BD35,IF(V6=Rækker!BG29,Rækker!BG35,0))))))</f>
        <v>0</v>
      </c>
      <c r="DL11" s="25" t="str">
        <f>IF(V6=Rækker!B29,Rækker!C35,IF(V6=Rækker!E29,Rækker!F35,IF(V6=Rækker!H29,Rækker!I35,IF(V6=Rækker!K29,Rækker!L35,IF(V6=Rækker!N29,Rækker!O35,IF(V6=Rækker!Q29,Rækker!R35,IF(V6=Rækker!T29,Rækker!U35,DM11)))))))</f>
        <v>1x2</v>
      </c>
      <c r="DM11" s="25" t="str">
        <f>IF(V6=Rækker!W29,Rækker!X35,IF(V6=Rækker!Z29,Rækker!AA35,IF(V6=Rækker!AC29,Rækker!AD35,IF(V6=Rækker!AF29,Rækker!AG35,IF(V6=Rækker!AI29,Rækker!AJ35,IF(V6=Rækker!AL29,Rækker!AM35,IF(V6=Rækker!AO29,Rækker!AP35,DN11)))))))</f>
        <v>1x2</v>
      </c>
      <c r="DN11" s="25">
        <f>IF(V6=Rækker!AR29,Rækker!AS35,IF(V6=Rækker!AU29,Rækker!AV35,IF(V6=Rækker!AX29,Rækker!AY35,IF(V6=Rækker!BA29,Rækker!BB35,IF(V6=Rækker!BD29,Rækker!BE35,IF(V6=Rækker!BG29,Rækker!BH35,0))))))</f>
        <v>0</v>
      </c>
      <c r="DO11" s="25" t="str">
        <f t="shared" si="59"/>
        <v>X</v>
      </c>
      <c r="DP11" s="25" t="str">
        <f t="shared" si="60"/>
        <v>1X2</v>
      </c>
      <c r="DQ11" s="25" t="str">
        <f>IF(X6=Rækker!B29,Rækker!B35,IF(X6=Rækker!E29,Rækker!E35,IF(X6=Rækker!H29,Rækker!H35,IF(X6=Rækker!K29,Rækker!K35,IF(X6=Rækker!N29,Rækker!N35,IF(X6=Rækker!Q29,Rækker!Q35,IF(X6=Rækker!T29,Rækker!T35,DR11)))))))</f>
        <v>x</v>
      </c>
      <c r="DR11" s="25" t="str">
        <f>IF(X6=Rækker!W29,Rækker!W35,IF(X6=Rækker!Z29,Rækker!Z35,IF(X6=Rækker!AC29,Rækker!AC35,IF(X6=Rækker!AF29,Rækker!AF35,IF(X6=Rækker!AI29,Rækker!AI35,IF(X6=Rækker!AL29,Rækker!AL35,IF(X6=Rækker!AO29,Rækker!AO35,DS11)))))))</f>
        <v>x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 t="str">
        <f>IF(X6=Rækker!B29,Rækker!C35,IF(X6=Rækker!E29,Rækker!F35,IF(X6=Rækker!H29,Rækker!I35,IF(X6=Rækker!K29,Rækker!L35,IF(X6=Rækker!N29,Rækker!O35,IF(X6=Rækker!Q29,Rækker!R35,IF(X6=Rækker!T29,Rækker!U35,DU11)))))))</f>
        <v>1x2</v>
      </c>
      <c r="DU11" s="25" t="str">
        <f>IF(X6=Rækker!W29,Rækker!X35,IF(X6=Rækker!Z29,Rækker!AA35,IF(X6=Rækker!AC29,Rækker!AD35,IF(X6=Rækker!AF29,Rækker!AG35,IF(X6=Rækker!AI29,Rækker!AJ35,IF(X6=Rækker!AL29,Rækker!AM35,IF(X6=Rækker!AO29,Rækker!AP35,DV11)))))))</f>
        <v>1x2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>
        <f t="shared" si="61"/>
        <v>1</v>
      </c>
      <c r="DX11" s="25" t="str">
        <f t="shared" si="62"/>
        <v>1X</v>
      </c>
      <c r="DY11" s="25">
        <f>IF(Z6=Rækker!B29,Rækker!B35,IF(Z6=Rækker!E29,Rækker!E35,IF(Z6=Rækker!H29,Rækker!H35,IF(Z6=Rækker!K29,Rækker!K35,IF(Z6=Rækker!N29,Rækker!N35,IF(Z6=Rækker!Q29,Rækker!Q35,IF(Z6=Rækker!T29,Rækker!T35,DZ11)))))))</f>
        <v>1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1</v>
      </c>
      <c r="EA11" s="25">
        <f>IF(Z6=Rækker!AR29,Rækker!AR35,IF(Z6=Rækker!AU29,Rækker!AU35,IF(Z6=Rækker!AX29,Rækker!AX35,IF(Z6=Rækker!BA29,Rækker!BA35,IF(Z6=Rækker!BD29,Rækker!BD35,IF(Z6=Rækker!BG29,Rækker!BG35,0))))))</f>
        <v>1</v>
      </c>
      <c r="EB11" s="25" t="str">
        <f>IF(Z6=Rækker!B29,Rækker!C35,IF(Z6=Rækker!E29,Rækker!F35,IF(Z6=Rækker!H29,Rækker!I35,IF(Z6=Rækker!K29,Rækker!L35,IF(Z6=Rækker!N29,Rækker!O35,IF(Z6=Rækker!Q29,Rækker!R35,IF(Z6=Rækker!T29,Rækker!U35,EC11)))))))</f>
        <v>1x</v>
      </c>
      <c r="EC11" s="25" t="str">
        <f>IF(Z6=Rækker!W29,Rækker!X35,IF(Z6=Rækker!Z29,Rækker!AA35,IF(Z6=Rækker!AC29,Rækker!AD35,IF(Z6=Rækker!AF29,Rækker!AG35,IF(Z6=Rækker!AI29,Rækker!AJ35,IF(Z6=Rækker!AL29,Rækker!AM35,IF(Z6=Rækker!AO29,Rækker!AP35,ED11)))))))</f>
        <v>1x</v>
      </c>
      <c r="ED11" s="25" t="str">
        <f>IF(Z6=Rækker!AR29,Rækker!AS35,IF(Z6=Rækker!AU29,Rækker!AV35,IF(Z6=Rækker!AX29,Rækker!AY35,IF(Z6=Rækker!BA29,Rækker!BB35,IF(Z6=Rækker!BD29,Rækker!BE35,IF(Z6=Rækker!BG29,Rækker!BH35,0))))))</f>
        <v>1x</v>
      </c>
      <c r="EE11" s="25">
        <f t="shared" si="63"/>
        <v>2</v>
      </c>
      <c r="EF11" s="25">
        <f t="shared" si="64"/>
        <v>12</v>
      </c>
      <c r="EG11" s="25">
        <f>IF(AB6=Rækker!B29,Rækker!B35,IF(AB6=Rækker!E29,Rækker!E35,IF(AB6=Rækker!H29,Rækker!H35,IF(AB6=Rækker!K29,Rækker!K35,IF(AB6=Rækker!N29,Rækker!N35,IF(AB6=Rækker!Q29,Rækker!Q35,IF(AB6=Rækker!T29,Rækker!T35,EH11)))))))</f>
        <v>2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2</v>
      </c>
      <c r="EI11" s="25">
        <f>IF(AB6=Rækker!AR29,Rækker!AR35,IF(AB6=Rækker!AU29,Rækker!AU35,IF(AB6=Rækker!AX29,Rækker!AX35,IF(AB6=Rækker!BA29,Rækker!BA35,IF(AB6=Rækker!BD29,Rækker!BD35,IF(AB6=Rækker!BG29,Rækker!BG35,0))))))</f>
        <v>2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12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12</v>
      </c>
      <c r="EL11" s="25">
        <f>IF(AB6=Rækker!AR29,Rækker!AS35,IF(AB6=Rækker!AU29,Rækker!AV35,IF(AB6=Rækker!AX29,Rækker!AY35,IF(AB6=Rækker!BA29,Rækker!BB35,IF(AB6=Rækker!BD29,Rækker!BE35,IF(AB6=Rækker!BG29,Rækker!BH35,0))))))</f>
        <v>12</v>
      </c>
      <c r="EM11" s="25">
        <f t="shared" si="65"/>
        <v>1</v>
      </c>
      <c r="EN11" s="25" t="str">
        <f t="shared" si="66"/>
        <v>1X</v>
      </c>
      <c r="EO11" s="25">
        <f>IF(AD6=Rækker!B29,Rækker!B35,IF(AD6=Rækker!E29,Rækker!E35,IF(AD6=Rækker!H29,Rækker!H35,IF(AD6=Rækker!K29,Rækker!K35,IF(AD6=Rækker!N29,Rækker!N35,IF(AD6=Rækker!Q29,Rækker!Q35,IF(AD6=Rækker!T29,Rækker!T35,EP11)))))))</f>
        <v>1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1</v>
      </c>
      <c r="EQ11" s="25">
        <f>IF(AD6=Rækker!AR29,Rækker!AR35,IF(AD6=Rækker!AU29,Rækker!AU35,IF(AD6=Rækker!AX29,Rækker!AX35,IF(AD6=Rækker!BA29,Rækker!BA35,IF(AD6=Rækker!BD29,Rækker!BD35,IF(AD6=Rækker!BG29,Rækker!BG35,0))))))</f>
        <v>1</v>
      </c>
      <c r="ER11" s="25" t="str">
        <f>IF(AD6=Rækker!B29,Rækker!C35,IF(AD6=Rækker!E29,Rækker!F35,IF(AD6=Rækker!H29,Rækker!I35,IF(AD6=Rækker!K29,Rækker!L35,IF(AD6=Rækker!N29,Rækker!O35,IF(AD6=Rækker!Q29,Rækker!R35,IF(AD6=Rækker!T29,Rækker!U35,ES11)))))))</f>
        <v>1x</v>
      </c>
      <c r="ES11" s="25" t="str">
        <f>IF(AD6=Rækker!W29,Rækker!X35,IF(AD6=Rækker!Z29,Rækker!AA35,IF(AD6=Rækker!AC29,Rækker!AD35,IF(AD6=Rækker!AF29,Rækker!AG35,IF(AD6=Rækker!AI29,Rækker!AJ35,IF(AD6=Rækker!AL29,Rækker!AM35,IF(AD6=Rækker!AO29,Rækker!AP35,ET11)))))))</f>
        <v>1x</v>
      </c>
      <c r="ET11" s="25" t="str">
        <f>IF(AD6=Rækker!AR29,Rækker!AS35,IF(AD6=Rækker!AU29,Rækker!AV35,IF(AD6=Rækker!AX29,Rækker!AY35,IF(AD6=Rækker!BA29,Rækker!BB35,IF(AD6=Rækker!BD29,Rækker!BE35,IF(AD6=Rækker!BG29,Rækker!BH35,0))))))</f>
        <v>1x</v>
      </c>
      <c r="EU11" s="25">
        <f t="shared" si="67"/>
        <v>2</v>
      </c>
      <c r="EV11" s="25">
        <f t="shared" si="68"/>
        <v>12</v>
      </c>
      <c r="EW11" s="25">
        <f>IF(AF6=Rækker!B29,Rækker!B35,IF(AF6=Rækker!E29,Rækker!E35,IF(AF6=Rækker!H29,Rækker!H35,IF(AF6=Rækker!K29,Rækker!K35,IF(AF6=Rækker!N29,Rækker!N35,IF(AF6=Rækker!Q29,Rækker!Q35,IF(AF6=Rækker!T29,Rækker!T35,EX11)))))))</f>
        <v>2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0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12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0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>
        <f t="shared" si="69"/>
        <v>2</v>
      </c>
      <c r="FD11" s="25" t="str">
        <f t="shared" si="70"/>
        <v>X2</v>
      </c>
      <c r="FE11" s="25">
        <f>IF(AH6=Rækker!B29,Rækker!B35,IF(AH6=Rækker!E29,Rækker!E35,IF(AH6=Rækker!H29,Rækker!H35,IF(AH6=Rækker!K29,Rækker!K35,IF(AH6=Rækker!N29,Rækker!N35,IF(AH6=Rækker!Q29,Rækker!Q35,IF(AH6=Rækker!T29,Rækker!T35,FF11)))))))</f>
        <v>2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0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x2</v>
      </c>
      <c r="FI11" s="25">
        <f>IF(AH6=Rækker!W29,Rækker!X35,IF(AH6=Rækker!Z29,Rækker!AA35,IF(AH6=Rækker!AC29,Rækker!AD35,IF(AH6=Rækker!AF29,Rækker!AG35,IF(AH6=Rækker!AI29,Rækker!AJ35,IF(AH6=Rækker!AL29,Rækker!AM35,IF(AH6=Rækker!AO29,Rækker!AP35,FJ11)))))))</f>
        <v>0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>
        <f t="shared" si="71"/>
        <v>1</v>
      </c>
      <c r="FL11" s="25" t="str">
        <f t="shared" si="72"/>
        <v>1X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1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0</v>
      </c>
      <c r="FO11" s="25">
        <f>IF(AJ6=Rækker!AR29,Rækker!AR35,IF(AJ6=Rækker!AU29,Rækker!AU35,IF(AJ6=Rækker!AX29,Rækker!AX35,IF(AJ6=Rækker!BA29,Rækker!BA35,IF(AJ6=Rækker!BD29,Rækker!BD35,IF(AJ6=Rækker!BG29,Rækker!BG35,0))))))</f>
        <v>0</v>
      </c>
      <c r="FP11" s="25" t="str">
        <f>IF(AJ6=Rækker!B29,Rækker!C35,IF(AJ6=Rækker!E29,Rækker!F35,IF(AJ6=Rækker!H29,Rækker!I35,IF(AJ6=Rækker!K29,Rækker!L35,IF(AJ6=Rækker!N29,Rækker!O35,IF(AJ6=Rækker!Q29,Rækker!R35,IF(AJ6=Rækker!T29,Rækker!U35,FQ11)))))))</f>
        <v>1x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0</v>
      </c>
      <c r="FR11" s="25">
        <f>IF(AJ6=Rækker!AR29,Rækker!AS35,IF(AJ6=Rækker!AU29,Rækker!AV35,IF(AJ6=Rækker!AX29,Rækker!AY35,IF(AJ6=Rækker!BA29,Rækker!BB35,IF(AJ6=Rækker!BD29,Rækker!BE35,IF(AJ6=Rækker!BG29,Rækker!BH35,0))))))</f>
        <v>0</v>
      </c>
      <c r="FS11" s="25">
        <f t="shared" si="73"/>
        <v>1</v>
      </c>
      <c r="FT11" s="25">
        <f t="shared" si="74"/>
        <v>12</v>
      </c>
      <c r="FU11" s="25">
        <f>IF(AL6=Rækker!B29,Rækker!B35,IF(AL6=Rækker!E29,Rækker!E35,IF(AL6=Rækker!H29,Rækker!H35,IF(AL6=Rækker!K29,Rækker!K35,IF(AL6=Rækker!N29,Rækker!N35,IF(AL6=Rækker!Q29,Rækker!Q35,IF(AL6=Rækker!T29,Rækker!T35,FV11)))))))</f>
        <v>1</v>
      </c>
      <c r="FV11" s="25">
        <f>IF(AL6=Rækker!W29,Rækker!W35,IF(AL6=Rækker!Z29,Rækker!Z35,IF(AL6=Rækker!AC29,Rækker!AC35,IF(AL6=Rækker!AF29,Rækker!AF35,IF(AL6=Rækker!AI29,Rækker!AI35,IF(AL6=Rækker!AL29,Rækker!AL35,IF(AL6=Rækker!AO29,Rækker!AO35,FW11)))))))</f>
        <v>1</v>
      </c>
      <c r="FW11" s="25">
        <f>IF(AL6=Rækker!AR29,Rækker!AR35,IF(AL6=Rækker!AU29,Rækker!AU35,IF(AL6=Rækker!AX29,Rækker!AX35,IF(AL6=Rækker!BA29,Rækker!BA35,IF(AL6=Rækker!BD29,Rækker!BD35,IF(AL6=Rækker!BG29,Rækker!BG35,0))))))</f>
        <v>1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12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12</v>
      </c>
      <c r="FZ11" s="25">
        <f>IF(AL6=Rækker!AR29,Rækker!AS35,IF(AL6=Rækker!AU29,Rækker!AV35,IF(AL6=Rækker!AX29,Rækker!AY35,IF(AL6=Rækker!BA29,Rækker!BB35,IF(AL6=Rækker!BD29,Rækker!BE35,IF(AL6=Rækker!BG29,Rækker!BH35,0))))))</f>
        <v>12</v>
      </c>
      <c r="GA11" s="25">
        <f t="shared" si="75"/>
        <v>1</v>
      </c>
      <c r="GB11" s="25">
        <f t="shared" si="76"/>
        <v>12</v>
      </c>
      <c r="GC11" s="25">
        <f>IF(AN6=Rækker!B29,Rækker!B35,IF(AN6=Rækker!E29,Rækker!E35,IF(AN6=Rækker!H29,Rækker!H35,IF(AN6=Rækker!K29,Rækker!K35,IF(AN6=Rækker!N29,Rækker!N35,IF(AN6=Rækker!Q29,Rækker!Q35,IF(AN6=Rækker!T29,Rækker!T35,GD11)))))))</f>
        <v>1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1</v>
      </c>
      <c r="GE11" s="25">
        <f>IF(AN6=Rækker!AR29,Rækker!AR35,IF(AN6=Rækker!AU29,Rækker!AU35,IF(AN6=Rækker!AX29,Rækker!AX35,IF(AN6=Rækker!BA29,Rækker!BA35,IF(AN6=Rækker!BD29,Rækker!BD35,IF(AN6=Rækker!BG29,Rækker!BG35,0))))))</f>
        <v>1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12</v>
      </c>
      <c r="GH11" s="25">
        <f>IF(AN6=Rækker!AR29,Rækker!AS35,IF(AN6=Rækker!AU29,Rækker!AV35,IF(AN6=Rækker!AX29,Rækker!AY35,IF(AN6=Rækker!BA29,Rækker!BB35,IF(AN6=Rækker!BD29,Rækker!BE35,IF(AN6=Rækker!BG29,Rækker!BH35,0))))))</f>
        <v>12</v>
      </c>
      <c r="GI11" s="25" t="str">
        <f t="shared" si="77"/>
        <v>X</v>
      </c>
      <c r="GJ11" s="25" t="str">
        <f t="shared" si="78"/>
        <v>1X2</v>
      </c>
      <c r="GK11" s="25" t="str">
        <f>IF(AP6=Rækker!B29,Rækker!B35,IF(AP6=Rækker!E29,Rækker!E35,IF(AP6=Rækker!H29,Rækker!H35,IF(AP6=Rækker!K29,Rækker!K35,IF(AP6=Rækker!N29,Rækker!N35,IF(AP6=Rækker!Q29,Rækker!Q35,IF(AP6=Rækker!T29,Rækker!T35,GL11)))))))</f>
        <v>x</v>
      </c>
      <c r="GL11" s="25" t="str">
        <f>IF(AP6=Rækker!W29,Rækker!W35,IF(AP6=Rækker!Z29,Rækker!Z35,IF(AP6=Rækker!AC29,Rækker!AC35,IF(AP6=Rækker!AF29,Rækker!AF35,IF(AP6=Rækker!AI29,Rækker!AI35,IF(AP6=Rækker!AL29,Rækker!AL35,IF(AP6=Rækker!AO29,Rækker!AO35,GM11)))))))</f>
        <v>x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 t="str">
        <f>IF(AP6=Rækker!B29,Rækker!C35,IF(AP6=Rækker!E29,Rækker!F35,IF(AP6=Rækker!H29,Rækker!I35,IF(AP6=Rækker!K29,Rækker!L35,IF(AP6=Rækker!N29,Rækker!O35,IF(AP6=Rækker!Q29,Rækker!R35,IF(AP6=Rækker!T29,Rækker!U35,GO11)))))))</f>
        <v>1x2</v>
      </c>
      <c r="GO11" s="25" t="str">
        <f>IF(AP6=Rækker!W29,Rækker!X35,IF(AP6=Rækker!Z29,Rækker!AA35,IF(AP6=Rækker!AC29,Rækker!AD35,IF(AP6=Rækker!AF29,Rækker!AG35,IF(AP6=Rækker!AI29,Rækker!AJ35,IF(AP6=Rækker!AL29,Rækker!AM35,IF(AP6=Rækker!AO29,Rækker!AP35,GP11)))))))</f>
        <v>1x2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>
        <f t="shared" si="79"/>
        <v>1</v>
      </c>
      <c r="GR11" s="25" t="str">
        <f t="shared" si="80"/>
        <v>1X2</v>
      </c>
      <c r="GS11" s="25">
        <f>IF(AR6=Rækker!B29,Rækker!B35,IF(AR6=Rækker!E29,Rækker!E35,IF(AR6=Rækker!H29,Rækker!H35,IF(AR6=Rækker!K29,Rækker!K35,IF(AR6=Rækker!N29,Rækker!N35,IF(AR6=Rækker!Q29,Rækker!Q35,IF(AR6=Rækker!T29,Rækker!T35,GT11)))))))</f>
        <v>1</v>
      </c>
      <c r="GT11" s="25">
        <f>IF(AR6=Rækker!W29,Rækker!W35,IF(AR6=Rækker!Z29,Rækker!Z35,IF(AR6=Rækker!AC29,Rækker!AC35,IF(AR6=Rækker!AF29,Rækker!AF35,IF(AR6=Rækker!AI29,Rækker!AI35,IF(AR6=Rækker!AL29,Rækker!AL35,IF(AR6=Rækker!AO29,Rækker!AO35,GU11)))))))</f>
        <v>1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 t="str">
        <f>IF(AR6=Rækker!B29,Rækker!C35,IF(AR6=Rækker!E29,Rækker!F35,IF(AR6=Rækker!H29,Rækker!I35,IF(AR6=Rækker!K29,Rækker!L35,IF(AR6=Rækker!N29,Rækker!O35,IF(AR6=Rækker!Q29,Rækker!R35,IF(AR6=Rækker!T29,Rækker!U35,GW11)))))))</f>
        <v>1x2</v>
      </c>
      <c r="GW11" s="25" t="str">
        <f>IF(AR6=Rækker!W29,Rækker!X35,IF(AR6=Rækker!Z29,Rækker!AA35,IF(AR6=Rækker!AC29,Rækker!AD35,IF(AR6=Rækker!AF29,Rækker!AG35,IF(AR6=Rækker!AI29,Rækker!AJ35,IF(AR6=Rækker!AL29,Rækker!AM35,IF(AR6=Rækker!AO29,Rækker!AP35,GX11)))))))</f>
        <v>1x2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>
        <f t="shared" si="0"/>
        <v>1</v>
      </c>
      <c r="G12" s="45">
        <f t="shared" si="1"/>
        <v>1</v>
      </c>
      <c r="H12" s="44">
        <f t="shared" si="2"/>
        <v>1</v>
      </c>
      <c r="I12" s="46" t="str">
        <f t="shared" si="3"/>
        <v>1X</v>
      </c>
      <c r="J12" s="44">
        <f t="shared" si="4"/>
        <v>1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>
        <f t="shared" si="8"/>
        <v>1</v>
      </c>
      <c r="O12" s="45">
        <f t="shared" si="9"/>
        <v>1</v>
      </c>
      <c r="P12" s="44" t="str">
        <f t="shared" si="10"/>
        <v/>
      </c>
      <c r="Q12" s="45" t="str">
        <f t="shared" si="11"/>
        <v/>
      </c>
      <c r="R12" s="44">
        <f t="shared" si="12"/>
        <v>1</v>
      </c>
      <c r="S12" s="45" t="str">
        <f t="shared" si="13"/>
        <v>1X</v>
      </c>
      <c r="T12" s="44">
        <f t="shared" si="14"/>
        <v>1</v>
      </c>
      <c r="U12" s="45">
        <f t="shared" si="15"/>
        <v>1</v>
      </c>
      <c r="V12" s="44">
        <f t="shared" si="16"/>
        <v>1</v>
      </c>
      <c r="W12" s="45" t="str">
        <f t="shared" si="17"/>
        <v>1X</v>
      </c>
      <c r="X12" s="44">
        <f t="shared" si="18"/>
        <v>1</v>
      </c>
      <c r="Y12" s="45" t="str">
        <f t="shared" si="19"/>
        <v>1X</v>
      </c>
      <c r="Z12" s="44">
        <f t="shared" si="20"/>
        <v>1</v>
      </c>
      <c r="AA12" s="45">
        <f t="shared" si="21"/>
        <v>1</v>
      </c>
      <c r="AB12" s="44" t="str">
        <f t="shared" si="22"/>
        <v>X</v>
      </c>
      <c r="AC12" s="45" t="str">
        <f t="shared" si="23"/>
        <v>1X2</v>
      </c>
      <c r="AD12" s="44">
        <f t="shared" si="24"/>
        <v>1</v>
      </c>
      <c r="AE12" s="45">
        <f t="shared" si="25"/>
        <v>1</v>
      </c>
      <c r="AF12" s="44">
        <f t="shared" si="26"/>
        <v>1</v>
      </c>
      <c r="AG12" s="45">
        <f t="shared" si="27"/>
        <v>12</v>
      </c>
      <c r="AH12" s="44">
        <f t="shared" si="28"/>
        <v>1</v>
      </c>
      <c r="AI12" s="45" t="str">
        <f t="shared" si="29"/>
        <v>1X</v>
      </c>
      <c r="AJ12" s="44" t="str">
        <f t="shared" si="30"/>
        <v>X</v>
      </c>
      <c r="AK12" s="45" t="str">
        <f t="shared" si="31"/>
        <v>1X</v>
      </c>
      <c r="AL12" s="44" t="str">
        <f t="shared" si="32"/>
        <v>X</v>
      </c>
      <c r="AM12" s="45" t="str">
        <f t="shared" si="33"/>
        <v>1X2</v>
      </c>
      <c r="AN12" s="44">
        <f t="shared" si="34"/>
        <v>1</v>
      </c>
      <c r="AO12" s="45">
        <f t="shared" si="35"/>
        <v>12</v>
      </c>
      <c r="AP12" s="44">
        <f t="shared" si="36"/>
        <v>1</v>
      </c>
      <c r="AQ12" s="45">
        <f t="shared" si="37"/>
        <v>1</v>
      </c>
      <c r="AR12" s="44">
        <f t="shared" si="38"/>
        <v>1</v>
      </c>
      <c r="AS12" s="46">
        <f t="shared" si="39"/>
        <v>1</v>
      </c>
      <c r="AT12" s="21">
        <f t="shared" si="40"/>
        <v>1</v>
      </c>
      <c r="AU12" s="25">
        <f t="shared" si="41"/>
        <v>1</v>
      </c>
      <c r="AV12" s="25">
        <f t="shared" si="42"/>
        <v>1</v>
      </c>
      <c r="AW12" s="25">
        <f>IF(F6=Rækker!B29,Rækker!B36,IF(F6=Rækker!E29,Rækker!E36,IF(F6=Rækker!H29,Rækker!H36,IF(F6=Rækker!K29,Rækker!K36,IF(F6=Rækker!N29,Rækker!N36,IF(F6=Rækker!Q29,Rækker!Q36,IF(F6=Rækker!T29,Rækker!T36,AX12)))))))</f>
        <v>1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1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1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1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>
        <f t="shared" si="43"/>
        <v>1</v>
      </c>
      <c r="BD12" s="25" t="str">
        <f t="shared" si="44"/>
        <v>1X</v>
      </c>
      <c r="BE12" s="25">
        <f>IF(H6=Rækker!B29,Rækker!B36,IF(H6=Rækker!E29,Rækker!E36,IF(H6=Rækker!H29,Rækker!H36,IF(H6=Rækker!K29,Rækker!K36,IF(H6=Rækker!N29,Rækker!N36,IF(H6=Rækker!Q29,Rækker!Q36,IF(H6=Rækker!T29,Rækker!T36,BF12)))))))</f>
        <v>1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 t="str">
        <f>IF(H6=Rækker!B29,Rækker!C36,IF(H6=Rækker!E29,Rækker!F36,IF(H6=Rækker!H29,Rækker!I36,IF(H6=Rækker!K29,Rækker!L36,IF(H6=Rækker!N29,Rækker!O36,IF(H6=Rækker!Q29,Rækker!R36,IF(H6=Rækker!T29,Rækker!U36,BI12)))))))</f>
        <v>1x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>
        <f t="shared" si="45"/>
        <v>1</v>
      </c>
      <c r="BL12" s="25">
        <f t="shared" si="46"/>
        <v>1</v>
      </c>
      <c r="BM12" s="25">
        <f>IF(J6=Rækker!B29,Rækker!B36,IF(J6=Rækker!E29,Rækker!E36,IF(J6=Rækker!H29,Rækker!H36,IF(J6=Rækker!K29,Rækker!K36,IF(J6=Rækker!N29,Rækker!N36,IF(J6=Rækker!Q29,Rækker!Q36,IF(J6=Rækker!T29,Rækker!T36,BN12)))))))</f>
        <v>1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1*</v>
      </c>
      <c r="BV12" s="25" t="str">
        <f>IF(L6=Rækker!W29,Rækker!W36,IF(L6=Rækker!Z29,Rækker!Z36,IF(L6=Rækker!AC29,Rækker!AC36,IF(L6=Rækker!AF29,Rækker!AF36,IF(L6=Rækker!AI29,Rækker!AI36,IF(L6=Rækker!AL29,Rækker!AL36,IF(L6=Rækker!AO29,Rækker!AO36,BW12)))))))</f>
        <v>1*</v>
      </c>
      <c r="BW12" s="25" t="str">
        <f>IF(L6=Rækker!AR29,Rækker!AR36,IF(L6=Rækker!AU29,Rækker!AU36,IF(L6=Rækker!AX29,Rækker!AX36,IF(L6=Rækker!BA29,Rækker!BA36,IF(L6=Rækker!BD29,Rækker!BD36,IF(L6=Rækker!BG29,Rækker!BG36,0))))))</f>
        <v>1*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1</v>
      </c>
      <c r="CA12" s="25">
        <f t="shared" si="49"/>
        <v>1</v>
      </c>
      <c r="CB12" s="25">
        <f t="shared" si="50"/>
        <v>1</v>
      </c>
      <c r="CC12" s="25">
        <f>IF(N6=Rækker!B29,Rækker!B36,IF(N6=Rækker!E29,Rækker!E36,IF(N6=Rækker!H29,Rækker!H36,IF(N6=Rækker!K29,Rækker!K36,IF(N6=Rækker!N29,Rækker!N36,IF(N6=Rækker!Q29,Rækker!Q36,IF(N6=Rækker!T29,Rækker!T36,CD12)))))))</f>
        <v>1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0</v>
      </c>
      <c r="CE12" s="25">
        <f>IF(N6=Rækker!AR29,Rækker!AR36,IF(N6=Rækker!AU29,Rækker!AU36,IF(N6=Rækker!AX29,Rækker!AX36,IF(N6=Rækker!BA29,Rækker!BA36,IF(N6=Rækker!BD29,Rækker!BD36,IF(N6=Rækker!BG29,Rækker!BG36,0))))))</f>
        <v>0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0</v>
      </c>
      <c r="CH12" s="25">
        <f>IF(N6=Rækker!AR29,Rækker!AS36,IF(N6=Rækker!AU29,Rækker!AV36,IF(N6=Rækker!AX29,Rækker!AY36,IF(N6=Rækker!BA29,Rækker!BB36,IF(N6=Rækker!BD29,Rækker!BE36,IF(N6=Rækker!BG29,Rækker!BH36,0))))))</f>
        <v>0</v>
      </c>
      <c r="CI12" s="25">
        <f t="shared" si="51"/>
        <v>0</v>
      </c>
      <c r="CJ12" s="25">
        <f t="shared" si="52"/>
        <v>0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0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0</v>
      </c>
      <c r="CM12" s="25">
        <f>IF(P6=Rækker!AR29,Rækker!AR36,IF(P6=Rækker!AU29,Rækker!AU36,IF(P6=Rækker!AX29,Rækker!AX36,IF(P6=Rækker!BA29,Rækker!BA36,IF(P6=Rækker!BD29,Rækker!BD36,IF(P6=Rækker!BG29,Rækker!BG36,0))))))</f>
        <v>0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0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0</v>
      </c>
      <c r="CP12" s="25">
        <f>IF(P6=Rækker!AR29,Rækker!AS36,IF(P6=Rækker!AU29,Rækker!AV36,IF(P6=Rækker!AX29,Rækker!AY36,IF(P6=Rækker!BA29,Rækker!BB36,IF(P6=Rækker!BD29,Rækker!BE36,IF(P6=Rækker!BG29,Rækker!BH36,0))))))</f>
        <v>0</v>
      </c>
      <c r="CQ12" s="25">
        <f t="shared" si="53"/>
        <v>1</v>
      </c>
      <c r="CR12" s="25" t="str">
        <f t="shared" si="54"/>
        <v>1X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1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1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 t="str">
        <f>IF(R6=Rækker!B29,Rækker!C36,IF(R6=Rækker!E29,Rækker!F36,IF(R6=Rækker!H29,Rækker!I36,IF(R6=Rækker!K29,Rækker!L36,IF(R6=Rækker!N29,Rækker!O36,IF(R6=Rækker!Q29,Rækker!R36,IF(R6=Rækker!T29,Rækker!U36,CW12)))))))</f>
        <v>1x</v>
      </c>
      <c r="CW12" s="25" t="str">
        <f>IF(R6=Rækker!W29,Rækker!X36,IF(R6=Rækker!Z29,Rækker!AA36,IF(R6=Rækker!AC29,Rækker!AD36,IF(R6=Rækker!AF29,Rækker!AG36,IF(R6=Rækker!AI29,Rækker!AJ36,IF(R6=Rækker!AL29,Rækker!AM36,IF(R6=Rækker!AO29,Rækker!AP36,CX12)))))))</f>
        <v>1x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>
        <f t="shared" si="55"/>
        <v>1</v>
      </c>
      <c r="CZ12" s="25">
        <f t="shared" si="56"/>
        <v>1</v>
      </c>
      <c r="DA12" s="25">
        <f>IF(T6=Rækker!B29,Rækker!B36,IF(T6=Rækker!E29,Rækker!E36,IF(T6=Rækker!H29,Rækker!H36,IF(T6=Rækker!K29,Rækker!K36,IF(T6=Rækker!N29,Rækker!N36,IF(T6=Rækker!Q29,Rækker!Q36,IF(T6=Rækker!T29,Rækker!T36,DB12)))))))</f>
        <v>1</v>
      </c>
      <c r="DB12" s="25">
        <f>IF(T6=Rækker!W29,Rækker!W36,IF(T6=Rækker!Z29,Rækker!Z36,IF(T6=Rækker!AC29,Rækker!AC36,IF(T6=Rækker!AF29,Rækker!AF36,IF(T6=Rækker!AI29,Rækker!AI36,IF(T6=Rækker!AL29,Rækker!AL36,IF(T6=Rækker!AO29,Rækker!AO36,DC12)))))))</f>
        <v>0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0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>
        <f t="shared" si="57"/>
        <v>1</v>
      </c>
      <c r="DH12" s="25" t="str">
        <f t="shared" si="58"/>
        <v>1X</v>
      </c>
      <c r="DI12" s="25">
        <f>IF(V6=Rækker!B29,Rækker!B36,IF(V6=Rækker!E29,Rækker!E36,IF(V6=Rækker!H29,Rækker!H36,IF(V6=Rækker!K29,Rækker!K36,IF(V6=Rækker!N29,Rækker!N36,IF(V6=Rækker!Q29,Rækker!Q36,IF(V6=Rækker!T29,Rækker!T36,DJ12)))))))</f>
        <v>1</v>
      </c>
      <c r="DJ12" s="25">
        <f>IF(V6=Rækker!W29,Rækker!W36,IF(V6=Rækker!Z29,Rækker!Z36,IF(V6=Rækker!AC29,Rækker!AC36,IF(V6=Rækker!AF29,Rækker!AF36,IF(V6=Rækker!AI29,Rækker!AI36,IF(V6=Rækker!AL29,Rækker!AL36,IF(V6=Rækker!AO29,Rækker!AO36,DK12)))))))</f>
        <v>1</v>
      </c>
      <c r="DK12" s="25">
        <f>IF(V6=Rækker!AR29,Rækker!AR36,IF(V6=Rækker!AU29,Rækker!AU36,IF(V6=Rækker!AX29,Rækker!AX36,IF(V6=Rækker!BA29,Rækker!BA36,IF(V6=Rækker!BD29,Rækker!BD36,IF(V6=Rækker!BG29,Rækker!BG36,0))))))</f>
        <v>0</v>
      </c>
      <c r="DL12" s="25" t="str">
        <f>IF(V6=Rækker!B29,Rækker!C36,IF(V6=Rækker!E29,Rækker!F36,IF(V6=Rækker!H29,Rækker!I36,IF(V6=Rækker!K29,Rækker!L36,IF(V6=Rækker!N29,Rækker!O36,IF(V6=Rækker!Q29,Rækker!R36,IF(V6=Rækker!T29,Rækker!U36,DM12)))))))</f>
        <v>1x</v>
      </c>
      <c r="DM12" s="25" t="str">
        <f>IF(V6=Rækker!W29,Rækker!X36,IF(V6=Rækker!Z29,Rækker!AA36,IF(V6=Rækker!AC29,Rækker!AD36,IF(V6=Rækker!AF29,Rækker!AG36,IF(V6=Rækker!AI29,Rækker!AJ36,IF(V6=Rækker!AL29,Rækker!AM36,IF(V6=Rækker!AO29,Rækker!AP36,DN12)))))))</f>
        <v>1x</v>
      </c>
      <c r="DN12" s="25">
        <f>IF(V6=Rækker!AR29,Rækker!AS36,IF(V6=Rækker!AU29,Rækker!AV36,IF(V6=Rækker!AX29,Rækker!AY36,IF(V6=Rækker!BA29,Rækker!BB36,IF(V6=Rækker!BD29,Rækker!BE36,IF(V6=Rækker!BG29,Rækker!BH36,0))))))</f>
        <v>0</v>
      </c>
      <c r="DO12" s="25">
        <f t="shared" si="59"/>
        <v>1</v>
      </c>
      <c r="DP12" s="25" t="str">
        <f t="shared" si="60"/>
        <v>1X</v>
      </c>
      <c r="DQ12" s="25">
        <f>IF(X6=Rækker!B29,Rækker!B36,IF(X6=Rækker!E29,Rækker!E36,IF(X6=Rækker!H29,Rækker!H36,IF(X6=Rækker!K29,Rækker!K36,IF(X6=Rækker!N29,Rækker!N36,IF(X6=Rækker!Q29,Rækker!Q36,IF(X6=Rækker!T29,Rækker!T36,DR12)))))))</f>
        <v>1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1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 t="str">
        <f>IF(X6=Rækker!B29,Rækker!C36,IF(X6=Rækker!E29,Rækker!F36,IF(X6=Rækker!H29,Rækker!I36,IF(X6=Rækker!K29,Rækker!L36,IF(X6=Rækker!N29,Rækker!O36,IF(X6=Rækker!Q29,Rækker!R36,IF(X6=Rækker!T29,Rækker!U36,DU12)))))))</f>
        <v>1x</v>
      </c>
      <c r="DU12" s="25" t="str">
        <f>IF(X6=Rækker!W29,Rækker!X36,IF(X6=Rækker!Z29,Rækker!AA36,IF(X6=Rækker!AC29,Rækker!AD36,IF(X6=Rækker!AF29,Rækker!AG36,IF(X6=Rækker!AI29,Rækker!AJ36,IF(X6=Rækker!AL29,Rækker!AM36,IF(X6=Rækker!AO29,Rækker!AP36,DV12)))))))</f>
        <v>1x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1</v>
      </c>
      <c r="DX12" s="25">
        <f t="shared" si="62"/>
        <v>1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1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1</v>
      </c>
      <c r="EA12" s="25">
        <f>IF(Z6=Rækker!AR29,Rækker!AR36,IF(Z6=Rækker!AU29,Rækker!AU36,IF(Z6=Rækker!AX29,Rækker!AX36,IF(Z6=Rækker!BA29,Rækker!BA36,IF(Z6=Rækker!BD29,Rækker!BD36,IF(Z6=Rækker!BG29,Rækker!BG36,0))))))</f>
        <v>1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1</v>
      </c>
      <c r="ED12" s="25">
        <f>IF(Z6=Rækker!AR29,Rækker!AS36,IF(Z6=Rækker!AU29,Rækker!AV36,IF(Z6=Rækker!AX29,Rækker!AY36,IF(Z6=Rækker!BA29,Rækker!BB36,IF(Z6=Rækker!BD29,Rækker!BE36,IF(Z6=Rækker!BG29,Rækker!BH36,0))))))</f>
        <v>1</v>
      </c>
      <c r="EE12" s="25" t="str">
        <f t="shared" si="63"/>
        <v>X</v>
      </c>
      <c r="EF12" s="25" t="str">
        <f t="shared" si="64"/>
        <v>1X2</v>
      </c>
      <c r="EG12" s="25" t="str">
        <f>IF(AB6=Rækker!B29,Rækker!B36,IF(AB6=Rækker!E29,Rækker!E36,IF(AB6=Rækker!H29,Rækker!H36,IF(AB6=Rækker!K29,Rækker!K36,IF(AB6=Rækker!N29,Rækker!N36,IF(AB6=Rækker!Q29,Rækker!Q36,IF(AB6=Rækker!T29,Rækker!T36,EH12)))))))</f>
        <v>x</v>
      </c>
      <c r="EH12" s="25" t="str">
        <f>IF(AB6=Rækker!W29,Rækker!W36,IF(AB6=Rækker!Z29,Rækker!Z36,IF(AB6=Rækker!AC29,Rækker!AC36,IF(AB6=Rækker!AF29,Rækker!AF36,IF(AB6=Rækker!AI29,Rækker!AI36,IF(AB6=Rækker!AL29,Rækker!AL36,IF(AB6=Rækker!AO29,Rækker!AO36,EI12)))))))</f>
        <v>x</v>
      </c>
      <c r="EI12" s="25" t="str">
        <f>IF(AB6=Rækker!AR29,Rækker!AR36,IF(AB6=Rækker!AU29,Rækker!AU36,IF(AB6=Rækker!AX29,Rækker!AX36,IF(AB6=Rækker!BA29,Rækker!BA36,IF(AB6=Rækker!BD29,Rækker!BD36,IF(AB6=Rækker!BG29,Rækker!BG36,0))))))</f>
        <v>x</v>
      </c>
      <c r="EJ12" s="25" t="str">
        <f>IF(AB6=Rækker!B29,Rækker!C36,IF(AB6=Rækker!E29,Rækker!F36,IF(AB6=Rækker!H29,Rækker!I36,IF(AB6=Rækker!K29,Rækker!L36,IF(AB6=Rækker!N29,Rækker!O36,IF(AB6=Rækker!Q29,Rækker!R36,IF(AB6=Rækker!T29,Rækker!U36,EK12)))))))</f>
        <v>1x2</v>
      </c>
      <c r="EK12" s="25" t="str">
        <f>IF(AB6=Rækker!W29,Rækker!X36,IF(AB6=Rækker!Z29,Rækker!AA36,IF(AB6=Rækker!AC29,Rækker!AD36,IF(AB6=Rækker!AF29,Rækker!AG36,IF(AB6=Rækker!AI29,Rækker!AJ36,IF(AB6=Rækker!AL29,Rækker!AM36,IF(AB6=Rækker!AO29,Rækker!AP36,EL12)))))))</f>
        <v>1x2</v>
      </c>
      <c r="EL12" s="25" t="str">
        <f>IF(AB6=Rækker!AR29,Rækker!AS36,IF(AB6=Rækker!AU29,Rækker!AV36,IF(AB6=Rækker!AX29,Rækker!AY36,IF(AB6=Rækker!BA29,Rækker!BB36,IF(AB6=Rækker!BD29,Rækker!BE36,IF(AB6=Rækker!BG29,Rækker!BH36,0))))))</f>
        <v>1x2</v>
      </c>
      <c r="EM12" s="25">
        <f t="shared" si="65"/>
        <v>1</v>
      </c>
      <c r="EN12" s="25">
        <f t="shared" si="66"/>
        <v>1</v>
      </c>
      <c r="EO12" s="25">
        <f>IF(AD6=Rækker!B29,Rækker!B36,IF(AD6=Rækker!E29,Rækker!E36,IF(AD6=Rækker!H29,Rækker!H36,IF(AD6=Rækker!K29,Rækker!K36,IF(AD6=Rækker!N29,Rækker!N36,IF(AD6=Rækker!Q29,Rækker!Q36,IF(AD6=Rækker!T29,Rækker!T36,EP12)))))))</f>
        <v>1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1</v>
      </c>
      <c r="EQ12" s="25">
        <f>IF(AD6=Rækker!AR29,Rækker!AR36,IF(AD6=Rækker!AU29,Rækker!AU36,IF(AD6=Rækker!AX29,Rækker!AX36,IF(AD6=Rækker!BA29,Rækker!BA36,IF(AD6=Rækker!BD29,Rækker!BD36,IF(AD6=Rækker!BG29,Rækker!BG36,0))))))</f>
        <v>1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1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1</v>
      </c>
      <c r="ET12" s="25">
        <f>IF(AD6=Rækker!AR29,Rækker!AS36,IF(AD6=Rækker!AU29,Rækker!AV36,IF(AD6=Rækker!AX29,Rækker!AY36,IF(AD6=Rækker!BA29,Rækker!BB36,IF(AD6=Rækker!BD29,Rækker!BE36,IF(AD6=Rækker!BG29,Rækker!BH36,0))))))</f>
        <v>1</v>
      </c>
      <c r="EU12" s="25">
        <f t="shared" si="67"/>
        <v>1</v>
      </c>
      <c r="EV12" s="25">
        <f t="shared" si="68"/>
        <v>12</v>
      </c>
      <c r="EW12" s="25">
        <f>IF(AF6=Rækker!B29,Rækker!B36,IF(AF6=Rækker!E29,Rækker!E36,IF(AF6=Rækker!H29,Rækker!H36,IF(AF6=Rækker!K29,Rækker!K36,IF(AF6=Rækker!N29,Rækker!N36,IF(AF6=Rækker!Q29,Rækker!Q36,IF(AF6=Rækker!T29,Rækker!T36,EX12)))))))</f>
        <v>1</v>
      </c>
      <c r="EX12" s="25">
        <f>IF(AF6=Rækker!W29,Rækker!W36,IF(AF6=Rækker!Z29,Rækker!Z36,IF(AF6=Rækker!AC29,Rækker!AC36,IF(AF6=Rækker!AF29,Rækker!AF36,IF(AF6=Rækker!AI29,Rækker!AI36,IF(AF6=Rækker!AL29,Rækker!AL36,IF(AF6=Rækker!AO29,Rækker!AO36,EY12)))))))</f>
        <v>0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12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0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>
        <f t="shared" si="69"/>
        <v>1</v>
      </c>
      <c r="FD12" s="25" t="str">
        <f t="shared" si="70"/>
        <v>1X</v>
      </c>
      <c r="FE12" s="25">
        <f>IF(AH6=Rækker!B29,Rækker!B36,IF(AH6=Rækker!E29,Rækker!E36,IF(AH6=Rækker!H29,Rækker!H36,IF(AH6=Rækker!K29,Rækker!K36,IF(AH6=Rækker!N29,Rækker!N36,IF(AH6=Rækker!Q29,Rækker!Q36,IF(AH6=Rækker!T29,Rækker!T36,FF12)))))))</f>
        <v>1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0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 t="str">
        <f>IF(AH6=Rækker!B29,Rækker!C36,IF(AH6=Rækker!E29,Rækker!F36,IF(AH6=Rækker!H29,Rækker!I36,IF(AH6=Rækker!K29,Rækker!L36,IF(AH6=Rækker!N29,Rækker!O36,IF(AH6=Rækker!Q29,Rækker!R36,IF(AH6=Rækker!T29,Rækker!U36,FI12)))))))</f>
        <v>1x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0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 t="str">
        <f t="shared" si="71"/>
        <v>X</v>
      </c>
      <c r="FL12" s="25" t="str">
        <f t="shared" si="72"/>
        <v>1X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x</v>
      </c>
      <c r="FN12" s="25">
        <f>IF(AJ6=Rækker!W29,Rækker!W36,IF(AJ6=Rækker!Z29,Rækker!Z36,IF(AJ6=Rækker!AC29,Rækker!AC36,IF(AJ6=Rækker!AF29,Rækker!AF36,IF(AJ6=Rækker!AI29,Rækker!AI36,IF(AJ6=Rækker!AL29,Rækker!AL36,IF(AJ6=Rækker!AO29,Rækker!AO36,FO12)))))))</f>
        <v>0</v>
      </c>
      <c r="FO12" s="25">
        <f>IF(AJ6=Rækker!AR29,Rækker!AR36,IF(AJ6=Rækker!AU29,Rækker!AU36,IF(AJ6=Rækker!AX29,Rækker!AX36,IF(AJ6=Rækker!BA29,Rækker!BA36,IF(AJ6=Rækker!BD29,Rækker!BD36,IF(AJ6=Rækker!BG29,Rækker!BG36,0))))))</f>
        <v>0</v>
      </c>
      <c r="FP12" s="25" t="str">
        <f>IF(AJ6=Rækker!B29,Rækker!C36,IF(AJ6=Rækker!E29,Rækker!F36,IF(AJ6=Rækker!H29,Rækker!I36,IF(AJ6=Rækker!K29,Rækker!L36,IF(AJ6=Rækker!N29,Rækker!O36,IF(AJ6=Rækker!Q29,Rækker!R36,IF(AJ6=Rækker!T29,Rækker!U36,FQ12)))))))</f>
        <v>1x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0</v>
      </c>
      <c r="FR12" s="25">
        <f>IF(AJ6=Rækker!AR29,Rækker!AS36,IF(AJ6=Rækker!AU29,Rækker!AV36,IF(AJ6=Rækker!AX29,Rækker!AY36,IF(AJ6=Rækker!BA29,Rækker!BB36,IF(AJ6=Rækker!BD29,Rækker!BE36,IF(AJ6=Rækker!BG29,Rækker!BH36,0))))))</f>
        <v>0</v>
      </c>
      <c r="FS12" s="25" t="str">
        <f t="shared" si="73"/>
        <v>X</v>
      </c>
      <c r="FT12" s="25" t="str">
        <f t="shared" si="74"/>
        <v>1X2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x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x</v>
      </c>
      <c r="FW12" s="25" t="str">
        <f>IF(AL6=Rækker!AR29,Rækker!AR36,IF(AL6=Rækker!AU29,Rækker!AU36,IF(AL6=Rækker!AX29,Rækker!AX36,IF(AL6=Rækker!BA29,Rækker!BA36,IF(AL6=Rækker!BD29,Rækker!BD36,IF(AL6=Rækker!BG29,Rækker!BG36,0))))))</f>
        <v>x</v>
      </c>
      <c r="FX12" s="25" t="str">
        <f>IF(AL6=Rækker!B29,Rækker!C36,IF(AL6=Rækker!E29,Rækker!F36,IF(AL6=Rækker!H29,Rækker!I36,IF(AL6=Rækker!K29,Rækker!L36,IF(AL6=Rækker!N29,Rækker!O36,IF(AL6=Rækker!Q29,Rækker!R36,IF(AL6=Rækker!T29,Rækker!U36,FY12)))))))</f>
        <v>1x2</v>
      </c>
      <c r="FY12" s="25" t="str">
        <f>IF(AL6=Rækker!W29,Rækker!X36,IF(AL6=Rækker!Z29,Rækker!AA36,IF(AL6=Rækker!AC29,Rækker!AD36,IF(AL6=Rækker!AF29,Rækker!AG36,IF(AL6=Rækker!AI29,Rækker!AJ36,IF(AL6=Rækker!AL29,Rækker!AM36,IF(AL6=Rækker!AO29,Rækker!AP36,FZ12)))))))</f>
        <v>1x2</v>
      </c>
      <c r="FZ12" s="25" t="str">
        <f>IF(AL6=Rækker!AR29,Rækker!AS36,IF(AL6=Rækker!AU29,Rækker!AV36,IF(AL6=Rækker!AX29,Rækker!AY36,IF(AL6=Rækker!BA29,Rækker!BB36,IF(AL6=Rækker!BD29,Rækker!BE36,IF(AL6=Rækker!BG29,Rækker!BH36,0))))))</f>
        <v>1x2</v>
      </c>
      <c r="GA12" s="25">
        <f t="shared" si="75"/>
        <v>1</v>
      </c>
      <c r="GB12" s="25">
        <f t="shared" si="76"/>
        <v>12</v>
      </c>
      <c r="GC12" s="25">
        <f>IF(AN6=Rækker!B29,Rækker!B36,IF(AN6=Rækker!E29,Rækker!E36,IF(AN6=Rækker!H29,Rækker!H36,IF(AN6=Rækker!K29,Rækker!K36,IF(AN6=Rækker!N29,Rækker!N36,IF(AN6=Rækker!Q29,Rækker!Q36,IF(AN6=Rækker!T29,Rækker!T36,GD12)))))))</f>
        <v>1</v>
      </c>
      <c r="GD12" s="25">
        <f>IF(AN6=Rækker!W29,Rækker!W36,IF(AN6=Rækker!Z29,Rækker!Z36,IF(AN6=Rækker!AC29,Rækker!AC36,IF(AN6=Rækker!AF29,Rækker!AF36,IF(AN6=Rækker!AI29,Rækker!AI36,IF(AN6=Rækker!AL29,Rækker!AL36,IF(AN6=Rækker!AO29,Rækker!AO36,GE12)))))))</f>
        <v>1</v>
      </c>
      <c r="GE12" s="25">
        <f>IF(AN6=Rækker!AR29,Rækker!AR36,IF(AN6=Rækker!AU29,Rækker!AU36,IF(AN6=Rækker!AX29,Rækker!AX36,IF(AN6=Rækker!BA29,Rækker!BA36,IF(AN6=Rækker!BD29,Rækker!BD36,IF(AN6=Rækker!BG29,Rækker!BG36,0))))))</f>
        <v>1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12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12</v>
      </c>
      <c r="GH12" s="25">
        <f>IF(AN6=Rækker!AR29,Rækker!AS36,IF(AN6=Rækker!AU29,Rækker!AV36,IF(AN6=Rækker!AX29,Rækker!AY36,IF(AN6=Rækker!BA29,Rækker!BB36,IF(AN6=Rækker!BD29,Rækker!BE36,IF(AN6=Rækker!BG29,Rækker!BH36,0))))))</f>
        <v>12</v>
      </c>
      <c r="GI12" s="25">
        <f t="shared" si="77"/>
        <v>1</v>
      </c>
      <c r="GJ12" s="25">
        <f t="shared" si="78"/>
        <v>1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1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1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1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1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>
        <f t="shared" si="79"/>
        <v>1</v>
      </c>
      <c r="GR12" s="25">
        <f t="shared" si="80"/>
        <v>1</v>
      </c>
      <c r="GS12" s="25">
        <f>IF(AR6=Rækker!B29,Rækker!B36,IF(AR6=Rækker!E29,Rækker!E36,IF(AR6=Rækker!H29,Rækker!H36,IF(AR6=Rækker!K29,Rækker!K36,IF(AR6=Rækker!N29,Rækker!N36,IF(AR6=Rækker!Q29,Rækker!Q36,IF(AR6=Rækker!T29,Rækker!T36,GT12)))))))</f>
        <v>1</v>
      </c>
      <c r="GT12" s="25">
        <f>IF(AR6=Rækker!W29,Rækker!W36,IF(AR6=Rækker!Z29,Rækker!Z36,IF(AR6=Rækker!AC29,Rækker!AC36,IF(AR6=Rækker!AF29,Rækker!AF36,IF(AR6=Rækker!AI29,Rækker!AI36,IF(AR6=Rækker!AL29,Rækker!AL36,IF(AR6=Rækker!AO29,Rækker!AO36,GU12)))))))</f>
        <v>1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3" s="121" t="s">
        <v>109</v>
      </c>
      <c r="E13" s="94" t="str">
        <f>IF('1. Division'!E13&lt;&gt;"",'1. Division'!E13,"")</f>
        <v>x</v>
      </c>
      <c r="F13" s="36">
        <f t="shared" si="0"/>
        <v>1</v>
      </c>
      <c r="G13" s="38">
        <f t="shared" si="1"/>
        <v>1</v>
      </c>
      <c r="H13" s="36">
        <f t="shared" si="2"/>
        <v>1</v>
      </c>
      <c r="I13" s="37">
        <f t="shared" si="3"/>
        <v>1</v>
      </c>
      <c r="J13" s="36">
        <f t="shared" si="4"/>
        <v>1</v>
      </c>
      <c r="K13" s="38">
        <f t="shared" si="5"/>
        <v>1</v>
      </c>
      <c r="L13" s="36">
        <f t="shared" si="6"/>
        <v>1</v>
      </c>
      <c r="M13" s="38">
        <f t="shared" si="7"/>
        <v>1</v>
      </c>
      <c r="N13" s="36">
        <f t="shared" si="8"/>
        <v>1</v>
      </c>
      <c r="O13" s="38">
        <f t="shared" si="9"/>
        <v>1</v>
      </c>
      <c r="P13" s="36" t="str">
        <f t="shared" si="10"/>
        <v/>
      </c>
      <c r="Q13" s="38" t="str">
        <f t="shared" si="11"/>
        <v/>
      </c>
      <c r="R13" s="36">
        <f t="shared" si="12"/>
        <v>1</v>
      </c>
      <c r="S13" s="38">
        <f t="shared" si="13"/>
        <v>1</v>
      </c>
      <c r="T13" s="36">
        <f t="shared" si="14"/>
        <v>1</v>
      </c>
      <c r="U13" s="38">
        <f t="shared" si="15"/>
        <v>1</v>
      </c>
      <c r="V13" s="36">
        <f t="shared" si="16"/>
        <v>1</v>
      </c>
      <c r="W13" s="38">
        <f t="shared" si="17"/>
        <v>1</v>
      </c>
      <c r="X13" s="36">
        <f t="shared" si="18"/>
        <v>1</v>
      </c>
      <c r="Y13" s="38">
        <f t="shared" si="19"/>
        <v>1</v>
      </c>
      <c r="Z13" s="36">
        <f t="shared" si="20"/>
        <v>1</v>
      </c>
      <c r="AA13" s="38">
        <f t="shared" si="21"/>
        <v>12</v>
      </c>
      <c r="AB13" s="36">
        <f t="shared" si="22"/>
        <v>1</v>
      </c>
      <c r="AC13" s="38">
        <f t="shared" si="23"/>
        <v>1</v>
      </c>
      <c r="AD13" s="36">
        <f t="shared" si="24"/>
        <v>1</v>
      </c>
      <c r="AE13" s="38">
        <f t="shared" si="25"/>
        <v>1</v>
      </c>
      <c r="AF13" s="36">
        <f t="shared" si="26"/>
        <v>1</v>
      </c>
      <c r="AG13" s="38" t="str">
        <f t="shared" si="27"/>
        <v>1X</v>
      </c>
      <c r="AH13" s="36" t="str">
        <f t="shared" si="28"/>
        <v>1*</v>
      </c>
      <c r="AI13" s="38">
        <f t="shared" si="29"/>
        <v>1</v>
      </c>
      <c r="AJ13" s="36">
        <f t="shared" si="30"/>
        <v>1</v>
      </c>
      <c r="AK13" s="38" t="str">
        <f t="shared" si="31"/>
        <v>1X</v>
      </c>
      <c r="AL13" s="36">
        <f t="shared" si="32"/>
        <v>1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>
        <f t="shared" si="36"/>
        <v>1</v>
      </c>
      <c r="AQ13" s="38" t="str">
        <f t="shared" si="37"/>
        <v>1X</v>
      </c>
      <c r="AR13" s="36">
        <f t="shared" si="38"/>
        <v>1</v>
      </c>
      <c r="AS13" s="37">
        <f t="shared" si="39"/>
        <v>12</v>
      </c>
      <c r="AT13" s="21">
        <f t="shared" si="40"/>
        <v>1</v>
      </c>
      <c r="AU13" s="25">
        <f t="shared" si="41"/>
        <v>1</v>
      </c>
      <c r="AV13" s="25">
        <f t="shared" si="42"/>
        <v>1</v>
      </c>
      <c r="AW13" s="25">
        <f>IF(F6=Rækker!B29,Rækker!B37,IF(F6=Rækker!E29,Rækker!E37,IF(F6=Rækker!H29,Rækker!H37,IF(F6=Rækker!K29,Rækker!K37,IF(F6=Rækker!N29,Rækker!N37,IF(F6=Rækker!Q29,Rækker!Q37,IF(F6=Rækker!T29,Rækker!T37,AX13)))))))</f>
        <v>1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1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1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>
        <f t="shared" si="43"/>
        <v>1</v>
      </c>
      <c r="BD13" s="25">
        <f t="shared" si="44"/>
        <v>1</v>
      </c>
      <c r="BE13" s="25">
        <f>IF(H6=Rækker!B29,Rækker!B37,IF(H6=Rækker!E29,Rækker!E37,IF(H6=Rækker!H29,Rækker!H37,IF(H6=Rækker!K29,Rækker!K37,IF(H6=Rækker!N29,Rækker!N37,IF(H6=Rækker!Q29,Rækker!Q37,IF(H6=Rækker!T29,Rækker!T37,BF13)))))))</f>
        <v>1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1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>
        <f t="shared" si="45"/>
        <v>1</v>
      </c>
      <c r="BL13" s="25">
        <f t="shared" si="46"/>
        <v>1</v>
      </c>
      <c r="BM13" s="25">
        <f>IF(J6=Rækker!B29,Rækker!B37,IF(J6=Rækker!E29,Rækker!E37,IF(J6=Rækker!H29,Rækker!H37,IF(J6=Rækker!K29,Rækker!K37,IF(J6=Rækker!N29,Rækker!N37,IF(J6=Rækker!Q29,Rækker!Q37,IF(J6=Rækker!T29,Rækker!T37,BN13)))))))</f>
        <v>1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>
        <f t="shared" si="47"/>
        <v>1</v>
      </c>
      <c r="BT13" s="25">
        <f t="shared" si="48"/>
        <v>1</v>
      </c>
      <c r="BU13" s="25">
        <f>IF(L6=Rækker!B29,Rækker!B37,IF(L6=Rækker!E29,Rækker!E37,IF(L6=Rækker!H29,Rækker!H37,IF(L6=Rækker!K29,Rækker!K37,IF(L6=Rækker!N29,Rækker!N37,IF(L6=Rækker!Q29,Rækker!Q37,IF(L6=Rækker!T29,Rækker!T37,BV13)))))))</f>
        <v>1</v>
      </c>
      <c r="BV13" s="25">
        <f>IF(L6=Rækker!W29,Rækker!W37,IF(L6=Rækker!Z29,Rækker!Z37,IF(L6=Rækker!AC29,Rækker!AC37,IF(L6=Rækker!AF29,Rækker!AF37,IF(L6=Rækker!AI29,Rækker!AI37,IF(L6=Rækker!AL29,Rækker!AL37,IF(L6=Rækker!AO29,Rækker!AO37,BW13)))))))</f>
        <v>1</v>
      </c>
      <c r="BW13" s="25">
        <f>IF(L6=Rækker!AR29,Rækker!AR37,IF(L6=Rækker!AU29,Rækker!AU37,IF(L6=Rækker!AX29,Rækker!AX37,IF(L6=Rækker!BA29,Rækker!BA37,IF(L6=Rækker!BD29,Rækker!BD37,IF(L6=Rækker!BG29,Rækker!BG37,0))))))</f>
        <v>1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1</v>
      </c>
      <c r="BZ13" s="25">
        <f>IF(L6=Rækker!AR29,Rækker!AS37,IF(L6=Rækker!AU29,Rækker!AV37,IF(L6=Rækker!AX29,Rækker!AY37,IF(L6=Rækker!BA29,Rækker!BB37,IF(L6=Rækker!BD29,Rækker!BE37,IF(L6=Rækker!BG29,Rækker!BH37,0))))))</f>
        <v>1</v>
      </c>
      <c r="CA13" s="25">
        <f t="shared" si="49"/>
        <v>1</v>
      </c>
      <c r="CB13" s="25">
        <f t="shared" si="50"/>
        <v>1</v>
      </c>
      <c r="CC13" s="25">
        <f>IF(N6=Rækker!B29,Rækker!B37,IF(N6=Rækker!E29,Rækker!E37,IF(N6=Rækker!H29,Rækker!H37,IF(N6=Rækker!K29,Rækker!K37,IF(N6=Rækker!N29,Rækker!N37,IF(N6=Rækker!Q29,Rækker!Q37,IF(N6=Rækker!T29,Rækker!T37,CD13)))))))</f>
        <v>1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0</v>
      </c>
      <c r="CE13" s="25">
        <f>IF(N6=Rækker!AR29,Rækker!AR37,IF(N6=Rækker!AU29,Rækker!AU37,IF(N6=Rækker!AX29,Rækker!AX37,IF(N6=Rækker!BA29,Rækker!BA37,IF(N6=Rækker!BD29,Rækker!BD37,IF(N6=Rækker!BG29,Rækker!BG37,0))))))</f>
        <v>0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0</v>
      </c>
      <c r="CH13" s="25">
        <f>IF(N6=Rækker!AR29,Rækker!AS37,IF(N6=Rækker!AU29,Rækker!AV37,IF(N6=Rækker!AX29,Rækker!AY37,IF(N6=Rækker!BA29,Rækker!BB37,IF(N6=Rækker!BD29,Rækker!BE37,IF(N6=Rækker!BG29,Rækker!BH37,0))))))</f>
        <v>0</v>
      </c>
      <c r="CI13" s="25">
        <f t="shared" si="51"/>
        <v>0</v>
      </c>
      <c r="CJ13" s="25">
        <f t="shared" si="52"/>
        <v>0</v>
      </c>
      <c r="CK13" s="25">
        <f>IF(P6=Rækker!B29,Rækker!B37,IF(P6=Rækker!E29,Rækker!E37,IF(P6=Rækker!H29,Rækker!H37,IF(P6=Rækker!K29,Rækker!K37,IF(P6=Rækker!N29,Rækker!N37,IF(P6=Rækker!Q29,Rækker!Q37,IF(P6=Rækker!T29,Rækker!T37,CL13)))))))</f>
        <v>0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0</v>
      </c>
      <c r="CM13" s="25">
        <f>IF(P6=Rækker!AR29,Rækker!AR37,IF(P6=Rækker!AU29,Rækker!AU37,IF(P6=Rækker!AX29,Rækker!AX37,IF(P6=Rækker!BA29,Rækker!BA37,IF(P6=Rækker!BD29,Rækker!BD37,IF(P6=Rækker!BG29,Rækker!BG37,0))))))</f>
        <v>0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0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0</v>
      </c>
      <c r="CP13" s="25">
        <f>IF(P6=Rækker!AR29,Rækker!AS37,IF(P6=Rækker!AU29,Rækker!AV37,IF(P6=Rækker!AX29,Rækker!AY37,IF(P6=Rækker!BA29,Rækker!BB37,IF(P6=Rækker!BD29,Rækker!BE37,IF(P6=Rækker!BG29,Rækker!BH37,0))))))</f>
        <v>0</v>
      </c>
      <c r="CQ13" s="25">
        <f t="shared" si="53"/>
        <v>1</v>
      </c>
      <c r="CR13" s="25">
        <f t="shared" si="54"/>
        <v>1</v>
      </c>
      <c r="CS13" s="25">
        <f>IF(R6=Rækker!B29,Rækker!B37,IF(R6=Rækker!E29,Rækker!E37,IF(R6=Rækker!H29,Rækker!H37,IF(R6=Rækker!K29,Rækker!K37,IF(R6=Rækker!N29,Rækker!N37,IF(R6=Rækker!Q29,Rækker!Q37,IF(R6=Rækker!T29,Rækker!T37,CT13)))))))</f>
        <v>1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1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1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>
        <f t="shared" si="55"/>
        <v>1</v>
      </c>
      <c r="CZ13" s="25">
        <f t="shared" si="56"/>
        <v>1</v>
      </c>
      <c r="DA13" s="25">
        <f>IF(T6=Rækker!B29,Rækker!B37,IF(T6=Rækker!E29,Rækker!E37,IF(T6=Rækker!H29,Rækker!H37,IF(T6=Rækker!K29,Rækker!K37,IF(T6=Rækker!N29,Rækker!N37,IF(T6=Rækker!Q29,Rækker!Q37,IF(T6=Rækker!T29,Rækker!T37,DB13)))))))</f>
        <v>1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0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1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0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>
        <f t="shared" si="57"/>
        <v>1</v>
      </c>
      <c r="DH13" s="25">
        <f t="shared" si="58"/>
        <v>1</v>
      </c>
      <c r="DI13" s="25">
        <f>IF(V6=Rækker!B29,Rækker!B37,IF(V6=Rækker!E29,Rækker!E37,IF(V6=Rækker!H29,Rækker!H37,IF(V6=Rækker!K29,Rækker!K37,IF(V6=Rækker!N29,Rækker!N37,IF(V6=Rækker!Q29,Rækker!Q37,IF(V6=Rækker!T29,Rækker!T37,DJ13)))))))</f>
        <v>1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1</v>
      </c>
      <c r="DK13" s="25">
        <f>IF(V6=Rækker!AR29,Rækker!AR37,IF(V6=Rækker!AU29,Rækker!AU37,IF(V6=Rækker!AX29,Rækker!AX37,IF(V6=Rækker!BA29,Rækker!BA37,IF(V6=Rækker!BD29,Rækker!BD37,IF(V6=Rækker!BG29,Rækker!BG37,0))))))</f>
        <v>0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1</v>
      </c>
      <c r="DN13" s="25">
        <f>IF(V6=Rækker!AR29,Rækker!AS37,IF(V6=Rækker!AU29,Rækker!AV37,IF(V6=Rækker!AX29,Rækker!AY37,IF(V6=Rækker!BA29,Rækker!BB37,IF(V6=Rækker!BD29,Rækker!BE37,IF(V6=Rækker!BG29,Rækker!BH37,0))))))</f>
        <v>0</v>
      </c>
      <c r="DO13" s="25">
        <f t="shared" si="59"/>
        <v>1</v>
      </c>
      <c r="DP13" s="25">
        <f t="shared" si="60"/>
        <v>1</v>
      </c>
      <c r="DQ13" s="25">
        <f>IF(X6=Rækker!B29,Rækker!B37,IF(X6=Rækker!E29,Rækker!E37,IF(X6=Rækker!H29,Rækker!H37,IF(X6=Rækker!K29,Rækker!K37,IF(X6=Rækker!N29,Rækker!N37,IF(X6=Rækker!Q29,Rækker!Q37,IF(X6=Rækker!T29,Rækker!T37,DR13)))))))</f>
        <v>1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1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1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>
        <f t="shared" si="61"/>
        <v>1</v>
      </c>
      <c r="DX13" s="25">
        <f t="shared" si="62"/>
        <v>12</v>
      </c>
      <c r="DY13" s="25">
        <f>IF(Z6=Rækker!B29,Rækker!B37,IF(Z6=Rækker!E29,Rækker!E37,IF(Z6=Rækker!H29,Rækker!H37,IF(Z6=Rækker!K29,Rækker!K37,IF(Z6=Rækker!N29,Rækker!N37,IF(Z6=Rækker!Q29,Rækker!Q37,IF(Z6=Rækker!T29,Rækker!T37,DZ13)))))))</f>
        <v>1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1</v>
      </c>
      <c r="EA13" s="25">
        <f>IF(Z6=Rækker!AR29,Rækker!AR37,IF(Z6=Rækker!AU29,Rækker!AU37,IF(Z6=Rækker!AX29,Rækker!AX37,IF(Z6=Rækker!BA29,Rækker!BA37,IF(Z6=Rækker!BD29,Rækker!BD37,IF(Z6=Rækker!BG29,Rækker!BG37,0))))))</f>
        <v>1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12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12</v>
      </c>
      <c r="ED13" s="25">
        <f>IF(Z6=Rækker!AR29,Rækker!AS37,IF(Z6=Rækker!AU29,Rækker!AV37,IF(Z6=Rækker!AX29,Rækker!AY37,IF(Z6=Rækker!BA29,Rækker!BB37,IF(Z6=Rækker!BD29,Rækker!BE37,IF(Z6=Rækker!BG29,Rækker!BH37,0))))))</f>
        <v>12</v>
      </c>
      <c r="EE13" s="25">
        <f t="shared" si="63"/>
        <v>1</v>
      </c>
      <c r="EF13" s="25">
        <f t="shared" si="64"/>
        <v>1</v>
      </c>
      <c r="EG13" s="25">
        <f>IF(AB6=Rækker!B29,Rækker!B37,IF(AB6=Rækker!E29,Rækker!E37,IF(AB6=Rækker!H29,Rækker!H37,IF(AB6=Rækker!K29,Rækker!K37,IF(AB6=Rækker!N29,Rækker!N37,IF(AB6=Rækker!Q29,Rækker!Q37,IF(AB6=Rækker!T29,Rækker!T37,EH13)))))))</f>
        <v>1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1</v>
      </c>
      <c r="EI13" s="25">
        <f>IF(AB6=Rækker!AR29,Rækker!AR37,IF(AB6=Rækker!AU29,Rækker!AU37,IF(AB6=Rækker!AX29,Rækker!AX37,IF(AB6=Rækker!BA29,Rækker!BA37,IF(AB6=Rækker!BD29,Rækker!BD37,IF(AB6=Rækker!BG29,Rækker!BG37,0))))))</f>
        <v>1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1</v>
      </c>
      <c r="EL13" s="25">
        <f>IF(AB6=Rækker!AR29,Rækker!AS37,IF(AB6=Rækker!AU29,Rækker!AV37,IF(AB6=Rækker!AX29,Rækker!AY37,IF(AB6=Rækker!BA29,Rækker!BB37,IF(AB6=Rækker!BD29,Rækker!BE37,IF(AB6=Rækker!BG29,Rækker!BH37,0))))))</f>
        <v>1</v>
      </c>
      <c r="EM13" s="25">
        <f t="shared" si="65"/>
        <v>1</v>
      </c>
      <c r="EN13" s="25">
        <f t="shared" si="66"/>
        <v>1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1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1</v>
      </c>
      <c r="EQ13" s="25">
        <f>IF(AD6=Rækker!AR29,Rækker!AR37,IF(AD6=Rækker!AU29,Rækker!AU37,IF(AD6=Rækker!AX29,Rækker!AX37,IF(AD6=Rækker!BA29,Rækker!BA37,IF(AD6=Rækker!BD29,Rækker!BD37,IF(AD6=Rækker!BG29,Rækker!BG37,0))))))</f>
        <v>1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1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1</v>
      </c>
      <c r="ET13" s="25">
        <f>IF(AD6=Rækker!AR29,Rækker!AS37,IF(AD6=Rækker!AU29,Rækker!AV37,IF(AD6=Rækker!AX29,Rækker!AY37,IF(AD6=Rækker!BA29,Rækker!BB37,IF(AD6=Rækker!BD29,Rækker!BE37,IF(AD6=Rækker!BG29,Rækker!BH37,0))))))</f>
        <v>1</v>
      </c>
      <c r="EU13" s="25">
        <f t="shared" si="67"/>
        <v>1</v>
      </c>
      <c r="EV13" s="25" t="str">
        <f t="shared" si="68"/>
        <v>1X</v>
      </c>
      <c r="EW13" s="25">
        <f>IF(AF6=Rækker!B29,Rækker!B37,IF(AF6=Rækker!E29,Rækker!E37,IF(AF6=Rækker!H29,Rækker!H37,IF(AF6=Rækker!K29,Rækker!K37,IF(AF6=Rækker!N29,Rækker!N37,IF(AF6=Rækker!Q29,Rækker!Q37,IF(AF6=Rækker!T29,Rækker!T37,EX13)))))))</f>
        <v>1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0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 t="str">
        <f>IF(AF6=Rækker!B29,Rækker!C37,IF(AF6=Rækker!E29,Rækker!F37,IF(AF6=Rækker!H29,Rækker!I37,IF(AF6=Rækker!K29,Rækker!L37,IF(AF6=Rækker!N29,Rækker!O37,IF(AF6=Rækker!Q29,Rækker!R37,IF(AF6=Rækker!T29,Rækker!U37,FA13)))))))</f>
        <v>1x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0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 t="str">
        <f t="shared" si="69"/>
        <v>1*</v>
      </c>
      <c r="FD13" s="25">
        <f t="shared" si="70"/>
        <v>1</v>
      </c>
      <c r="FE13" s="25" t="str">
        <f>IF(AH6=Rækker!B29,Rækker!B37,IF(AH6=Rækker!E29,Rækker!E37,IF(AH6=Rækker!H29,Rækker!H37,IF(AH6=Rækker!K29,Rækker!K37,IF(AH6=Rækker!N29,Rækker!N37,IF(AH6=Rækker!Q29,Rækker!Q37,IF(AH6=Rækker!T29,Rækker!T37,FF13)))))))</f>
        <v>1*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0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0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>
        <f t="shared" si="71"/>
        <v>1</v>
      </c>
      <c r="FL13" s="25" t="str">
        <f t="shared" si="72"/>
        <v>1X</v>
      </c>
      <c r="FM13" s="25">
        <f>IF(AJ6=Rækker!B29,Rækker!B37,IF(AJ6=Rækker!E29,Rækker!E37,IF(AJ6=Rækker!H29,Rækker!H37,IF(AJ6=Rækker!K29,Rækker!K37,IF(AJ6=Rækker!N29,Rækker!N37,IF(AJ6=Rækker!Q29,Rækker!Q37,IF(AJ6=Rækker!T29,Rækker!T37,FN13)))))))</f>
        <v>1</v>
      </c>
      <c r="FN13" s="25">
        <f>IF(AJ6=Rækker!W29,Rækker!W37,IF(AJ6=Rækker!Z29,Rækker!Z37,IF(AJ6=Rækker!AC29,Rækker!AC37,IF(AJ6=Rækker!AF29,Rækker!AF37,IF(AJ6=Rækker!AI29,Rækker!AI37,IF(AJ6=Rækker!AL29,Rækker!AL37,IF(AJ6=Rækker!AO29,Rækker!AO37,FO13)))))))</f>
        <v>0</v>
      </c>
      <c r="FO13" s="25">
        <f>IF(AJ6=Rækker!AR29,Rækker!AR37,IF(AJ6=Rækker!AU29,Rækker!AU37,IF(AJ6=Rækker!AX29,Rækker!AX37,IF(AJ6=Rækker!BA29,Rækker!BA37,IF(AJ6=Rækker!BD29,Rækker!BD37,IF(AJ6=Rækker!BG29,Rækker!BG37,0))))))</f>
        <v>0</v>
      </c>
      <c r="FP13" s="25" t="str">
        <f>IF(AJ6=Rækker!B29,Rækker!C37,IF(AJ6=Rækker!E29,Rækker!F37,IF(AJ6=Rækker!H29,Rækker!I37,IF(AJ6=Rækker!K29,Rækker!L37,IF(AJ6=Rækker!N29,Rækker!O37,IF(AJ6=Rækker!Q29,Rækker!R37,IF(AJ6=Rækker!T29,Rækker!U37,FQ13)))))))</f>
        <v>1x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0</v>
      </c>
      <c r="FR13" s="25">
        <f>IF(AJ6=Rækker!AR29,Rækker!AS37,IF(AJ6=Rækker!AU29,Rækker!AV37,IF(AJ6=Rækker!AX29,Rækker!AY37,IF(AJ6=Rækker!BA29,Rækker!BB37,IF(AJ6=Rækker!BD29,Rækker!BE37,IF(AJ6=Rækker!BG29,Rækker!BH37,0))))))</f>
        <v>0</v>
      </c>
      <c r="FS13" s="25">
        <f t="shared" si="73"/>
        <v>1</v>
      </c>
      <c r="FT13" s="25">
        <f t="shared" si="74"/>
        <v>1</v>
      </c>
      <c r="FU13" s="25">
        <f>IF(AL6=Rækker!B29,Rækker!B37,IF(AL6=Rækker!E29,Rækker!E37,IF(AL6=Rækker!H29,Rækker!H37,IF(AL6=Rækker!K29,Rækker!K37,IF(AL6=Rækker!N29,Rækker!N37,IF(AL6=Rækker!Q29,Rækker!Q37,IF(AL6=Rækker!T29,Rækker!T37,FV13)))))))</f>
        <v>1</v>
      </c>
      <c r="FV13" s="25">
        <f>IF(AL6=Rækker!W29,Rækker!W37,IF(AL6=Rækker!Z29,Rækker!Z37,IF(AL6=Rækker!AC29,Rækker!AC37,IF(AL6=Rækker!AF29,Rækker!AF37,IF(AL6=Rækker!AI29,Rækker!AI37,IF(AL6=Rækker!AL29,Rækker!AL37,IF(AL6=Rækker!AO29,Rækker!AO37,FW13)))))))</f>
        <v>1</v>
      </c>
      <c r="FW13" s="25">
        <f>IF(AL6=Rækker!AR29,Rækker!AR37,IF(AL6=Rækker!AU29,Rækker!AU37,IF(AL6=Rækker!AX29,Rækker!AX37,IF(AL6=Rækker!BA29,Rækker!BA37,IF(AL6=Rækker!BD29,Rækker!BD37,IF(AL6=Rækker!BG29,Rækker!BG37,0))))))</f>
        <v>1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</v>
      </c>
      <c r="FZ13" s="25">
        <f>IF(AL6=Rækker!AR29,Rækker!AS37,IF(AL6=Rækker!AU29,Rækker!AV37,IF(AL6=Rækker!AX29,Rækker!AY37,IF(AL6=Rækker!BA29,Rækker!BB37,IF(AL6=Rækker!BD29,Rækker!BE37,IF(AL6=Rækker!BG29,Rækker!BH37,0))))))</f>
        <v>1</v>
      </c>
      <c r="GA13" s="25" t="str">
        <f t="shared" si="75"/>
        <v>1*</v>
      </c>
      <c r="GB13" s="25">
        <f t="shared" si="76"/>
        <v>1</v>
      </c>
      <c r="GC13" s="25" t="str">
        <f>IF(AN6=Rækker!B29,Rækker!B37,IF(AN6=Rækker!E29,Rækker!E37,IF(AN6=Rækker!H29,Rækker!H37,IF(AN6=Rækker!K29,Rækker!K37,IF(AN6=Rækker!N29,Rækker!N37,IF(AN6=Rækker!Q29,Rækker!Q37,IF(AN6=Rækker!T29,Rækker!T37,GD13)))))))</f>
        <v>1*</v>
      </c>
      <c r="GD13" s="25" t="str">
        <f>IF(AN6=Rækker!W29,Rækker!W37,IF(AN6=Rækker!Z29,Rækker!Z37,IF(AN6=Rækker!AC29,Rækker!AC37,IF(AN6=Rækker!AF29,Rækker!AF37,IF(AN6=Rækker!AI29,Rækker!AI37,IF(AN6=Rækker!AL29,Rækker!AL37,IF(AN6=Rækker!AO29,Rækker!AO37,GE13)))))))</f>
        <v>1*</v>
      </c>
      <c r="GE13" s="25" t="str">
        <f>IF(AN6=Rækker!AR29,Rækker!AR37,IF(AN6=Rækker!AU29,Rækker!AU37,IF(AN6=Rækker!AX29,Rækker!AX37,IF(AN6=Rækker!BA29,Rækker!BA37,IF(AN6=Rækker!BD29,Rækker!BD37,IF(AN6=Rækker!BG29,Rækker!BG37,0))))))</f>
        <v>1*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1</v>
      </c>
      <c r="GH13" s="25">
        <f>IF(AN6=Rækker!AR29,Rækker!AS37,IF(AN6=Rækker!AU29,Rækker!AV37,IF(AN6=Rækker!AX29,Rækker!AY37,IF(AN6=Rækker!BA29,Rækker!BB37,IF(AN6=Rækker!BD29,Rækker!BE37,IF(AN6=Rækker!BG29,Rækker!BH37,0))))))</f>
        <v>1</v>
      </c>
      <c r="GI13" s="25">
        <f t="shared" si="77"/>
        <v>1</v>
      </c>
      <c r="GJ13" s="25" t="str">
        <f t="shared" si="78"/>
        <v>1X</v>
      </c>
      <c r="GK13" s="25">
        <f>IF(AP6=Rækker!B29,Rækker!B37,IF(AP6=Rækker!E29,Rækker!E37,IF(AP6=Rækker!H29,Rækker!H37,IF(AP6=Rækker!K29,Rækker!K37,IF(AP6=Rækker!N29,Rækker!N37,IF(AP6=Rækker!Q29,Rækker!Q37,IF(AP6=Rækker!T29,Rækker!T37,GL13)))))))</f>
        <v>1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1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 t="str">
        <f>IF(AP6=Rækker!B29,Rækker!C37,IF(AP6=Rækker!E29,Rækker!F37,IF(AP6=Rækker!H29,Rækker!I37,IF(AP6=Rækker!K29,Rækker!L37,IF(AP6=Rækker!N29,Rækker!O37,IF(AP6=Rækker!Q29,Rækker!R37,IF(AP6=Rækker!T29,Rækker!U37,GO13)))))))</f>
        <v>1x</v>
      </c>
      <c r="GO13" s="25" t="str">
        <f>IF(AP6=Rækker!W29,Rækker!X37,IF(AP6=Rækker!Z29,Rækker!AA37,IF(AP6=Rækker!AC29,Rækker!AD37,IF(AP6=Rækker!AF29,Rækker!AG37,IF(AP6=Rækker!AI29,Rækker!AJ37,IF(AP6=Rækker!AL29,Rækker!AM37,IF(AP6=Rækker!AO29,Rækker!AP37,GP13)))))))</f>
        <v>1x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>
        <f t="shared" si="79"/>
        <v>1</v>
      </c>
      <c r="GR13" s="25">
        <f t="shared" si="80"/>
        <v>12</v>
      </c>
      <c r="GS13" s="25">
        <f>IF(AR6=Rækker!B29,Rækker!B37,IF(AR6=Rækker!E29,Rækker!E37,IF(AR6=Rækker!H29,Rækker!H37,IF(AR6=Rækker!K29,Rækker!K37,IF(AR6=Rækker!N29,Rækker!N37,IF(AR6=Rækker!Q29,Rækker!Q37,IF(AR6=Rækker!T29,Rækker!T37,GT13)))))))</f>
        <v>1</v>
      </c>
      <c r="GT13" s="25">
        <f>IF(AR6=Rækker!W29,Rækker!W37,IF(AR6=Rækker!Z29,Rækker!Z37,IF(AR6=Rækker!AC29,Rækker!AC37,IF(AR6=Rækker!AF29,Rækker!AF37,IF(AR6=Rækker!AI29,Rækker!AI37,IF(AR6=Rækker!AL29,Rækker!AL37,IF(AR6=Rækker!AO29,Rækker!AO37,GU13)))))))</f>
        <v>1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12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12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4" s="121" t="s">
        <v>109</v>
      </c>
      <c r="E14" s="95">
        <f>IF('1. Division'!E14&lt;&gt;"",'1. Division'!E14,"")</f>
        <v>1</v>
      </c>
      <c r="F14" s="41" t="str">
        <f t="shared" si="0"/>
        <v>1*</v>
      </c>
      <c r="G14" s="42">
        <f t="shared" si="1"/>
        <v>1</v>
      </c>
      <c r="H14" s="41" t="str">
        <f t="shared" si="2"/>
        <v>1*</v>
      </c>
      <c r="I14" s="42">
        <f t="shared" si="3"/>
        <v>1</v>
      </c>
      <c r="J14" s="41">
        <f t="shared" si="4"/>
        <v>1</v>
      </c>
      <c r="K14" s="43">
        <f t="shared" si="5"/>
        <v>1</v>
      </c>
      <c r="L14" s="41" t="str">
        <f t="shared" si="6"/>
        <v>1*</v>
      </c>
      <c r="M14" s="43">
        <f t="shared" si="7"/>
        <v>1</v>
      </c>
      <c r="N14" s="41" t="str">
        <f t="shared" si="8"/>
        <v>1*</v>
      </c>
      <c r="O14" s="43">
        <f t="shared" si="9"/>
        <v>1</v>
      </c>
      <c r="P14" s="41" t="str">
        <f t="shared" si="10"/>
        <v/>
      </c>
      <c r="Q14" s="43" t="str">
        <f t="shared" si="11"/>
        <v/>
      </c>
      <c r="R14" s="41" t="str">
        <f t="shared" si="12"/>
        <v>1*</v>
      </c>
      <c r="S14" s="43">
        <f t="shared" si="13"/>
        <v>1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 t="str">
        <f t="shared" si="18"/>
        <v>1*</v>
      </c>
      <c r="Y14" s="43">
        <f t="shared" si="19"/>
        <v>1</v>
      </c>
      <c r="Z14" s="41" t="str">
        <f t="shared" si="20"/>
        <v>1*</v>
      </c>
      <c r="AA14" s="43">
        <f t="shared" si="21"/>
        <v>1</v>
      </c>
      <c r="AB14" s="41">
        <f t="shared" si="22"/>
        <v>1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>
        <f t="shared" si="26"/>
        <v>1</v>
      </c>
      <c r="AG14" s="43">
        <f t="shared" si="27"/>
        <v>1</v>
      </c>
      <c r="AH14" s="41" t="str">
        <f t="shared" si="28"/>
        <v>1*</v>
      </c>
      <c r="AI14" s="43">
        <f t="shared" si="29"/>
        <v>1</v>
      </c>
      <c r="AJ14" s="41" t="str">
        <f t="shared" si="30"/>
        <v>1*</v>
      </c>
      <c r="AK14" s="43">
        <f t="shared" si="31"/>
        <v>1</v>
      </c>
      <c r="AL14" s="41" t="str">
        <f t="shared" si="32"/>
        <v>1*</v>
      </c>
      <c r="AM14" s="43">
        <f t="shared" si="33"/>
        <v>1</v>
      </c>
      <c r="AN14" s="41" t="str">
        <f t="shared" si="34"/>
        <v>1*</v>
      </c>
      <c r="AO14" s="43">
        <f t="shared" si="35"/>
        <v>1</v>
      </c>
      <c r="AP14" s="41" t="str">
        <f t="shared" si="36"/>
        <v>1*</v>
      </c>
      <c r="AQ14" s="43">
        <f t="shared" si="37"/>
        <v>1</v>
      </c>
      <c r="AR14" s="41" t="str">
        <f t="shared" si="38"/>
        <v>1*</v>
      </c>
      <c r="AS14" s="42">
        <f t="shared" si="39"/>
        <v>1</v>
      </c>
      <c r="AT14" s="21">
        <f t="shared" si="40"/>
        <v>1</v>
      </c>
      <c r="AU14" s="25" t="str">
        <f t="shared" si="41"/>
        <v>1*</v>
      </c>
      <c r="AV14" s="25">
        <f t="shared" si="42"/>
        <v>1</v>
      </c>
      <c r="AW14" s="25" t="str">
        <f>IF(F6=Rækker!B29,Rækker!B38,IF(F6=Rækker!E29,Rækker!E38,IF(F6=Rækker!H29,Rækker!H38,IF(F6=Rækker!K29,Rækker!K38,IF(F6=Rækker!N29,Rækker!N38,IF(F6=Rækker!Q29,Rækker!Q38,IF(F6=Rækker!T29,Rækker!T38,AX14)))))))</f>
        <v>1*</v>
      </c>
      <c r="AX14" s="25" t="str">
        <f>IF(F6=Rækker!W29,Rækker!W38,IF(F6=Rækker!Z29,Rækker!Z38,IF(F6=Rækker!AC29,Rækker!AC38,IF(F6=Rækker!AF29,Rækker!AF38,IF(F6=Rækker!AI29,Rækker!AI38,IF(F6=Rækker!AL29,Rækker!AL38,IF(F6=Rækker!AO29,Rækker!AO38,AY14)))))))</f>
        <v>1*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1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 t="str">
        <f t="shared" si="43"/>
        <v>1*</v>
      </c>
      <c r="BD14" s="25">
        <f t="shared" si="44"/>
        <v>1</v>
      </c>
      <c r="BE14" s="25" t="str">
        <f>IF(H6=Rækker!B29,Rækker!B38,IF(H6=Rækker!E29,Rækker!E38,IF(H6=Rækker!H29,Rækker!H38,IF(H6=Rækker!K29,Rækker!K38,IF(H6=Rækker!N29,Rækker!N38,IF(H6=Rækker!Q29,Rækker!Q38,IF(H6=Rækker!T29,Rækker!T38,BF14)))))))</f>
        <v>1*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1</v>
      </c>
      <c r="BL14" s="25">
        <f t="shared" si="46"/>
        <v>1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1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 t="str">
        <f t="shared" si="47"/>
        <v>1*</v>
      </c>
      <c r="BT14" s="25">
        <f t="shared" si="48"/>
        <v>1</v>
      </c>
      <c r="BU14" s="25" t="str">
        <f>IF(L6=Rækker!B29,Rækker!B38,IF(L6=Rækker!E29,Rækker!E38,IF(L6=Rækker!H29,Rækker!H38,IF(L6=Rækker!K29,Rækker!K38,IF(L6=Rækker!N29,Rækker!N38,IF(L6=Rækker!Q29,Rækker!Q38,IF(L6=Rækker!T29,Rækker!T38,BV14)))))))</f>
        <v>1*</v>
      </c>
      <c r="BV14" s="25" t="str">
        <f>IF(L6=Rækker!W29,Rækker!W38,IF(L6=Rækker!Z29,Rækker!Z38,IF(L6=Rækker!AC29,Rækker!AC38,IF(L6=Rækker!AF29,Rækker!AF38,IF(L6=Rækker!AI29,Rækker!AI38,IF(L6=Rækker!AL29,Rækker!AL38,IF(L6=Rækker!AO29,Rækker!AO38,BW14)))))))</f>
        <v>1*</v>
      </c>
      <c r="BW14" s="25" t="str">
        <f>IF(L6=Rækker!AR29,Rækker!AR38,IF(L6=Rækker!AU29,Rækker!AU38,IF(L6=Rækker!AX29,Rækker!AX38,IF(L6=Rækker!BA29,Rækker!BA38,IF(L6=Rækker!BD29,Rækker!BD38,IF(L6=Rækker!BG29,Rækker!BG38,0))))))</f>
        <v>1*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1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1</v>
      </c>
      <c r="BZ14" s="25">
        <f>IF(L6=Rækker!AR29,Rækker!AS38,IF(L6=Rækker!AU29,Rækker!AV38,IF(L6=Rækker!AX29,Rækker!AY38,IF(L6=Rækker!BA29,Rækker!BB38,IF(L6=Rækker!BD29,Rækker!BE38,IF(L6=Rækker!BG29,Rækker!BH38,0))))))</f>
        <v>1</v>
      </c>
      <c r="CA14" s="25" t="str">
        <f t="shared" si="49"/>
        <v>1*</v>
      </c>
      <c r="CB14" s="25">
        <f t="shared" si="50"/>
        <v>1</v>
      </c>
      <c r="CC14" s="25" t="str">
        <f>IF(N6=Rækker!B29,Rækker!B38,IF(N6=Rækker!E29,Rækker!E38,IF(N6=Rækker!H29,Rækker!H38,IF(N6=Rækker!K29,Rækker!K38,IF(N6=Rækker!N29,Rækker!N38,IF(N6=Rækker!Q29,Rækker!Q38,IF(N6=Rækker!T29,Rækker!T38,CD14)))))))</f>
        <v>1*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0</v>
      </c>
      <c r="CE14" s="25">
        <f>IF(N6=Rækker!AR29,Rækker!AR38,IF(N6=Rækker!AU29,Rækker!AU38,IF(N6=Rækker!AX29,Rækker!AX38,IF(N6=Rækker!BA29,Rækker!BA38,IF(N6=Rækker!BD29,Rækker!BD38,IF(N6=Rækker!BG29,Rækker!BG38,0))))))</f>
        <v>0</v>
      </c>
      <c r="CF14" s="25">
        <f>IF(N6=Rækker!B29,Rækker!C38,IF(N6=Rækker!E29,Rækker!F38,IF(N6=Rækker!H29,Rækker!I38,IF(N6=Rækker!K29,Rækker!L38,IF(N6=Rækker!N29,Rækker!O38,IF(N6=Rækker!Q29,Rækker!R38,IF(N6=Rækker!T29,Rækker!U38,CG14)))))))</f>
        <v>1</v>
      </c>
      <c r="CG14" s="25">
        <f>IF(N6=Rækker!W29,Rækker!X38,IF(N6=Rækker!Z29,Rækker!AA38,IF(N6=Rækker!AC29,Rækker!AD38,IF(N6=Rækker!AF29,Rækker!AG38,IF(N6=Rækker!AI29,Rækker!AJ38,IF(N6=Rækker!AL29,Rækker!AM38,IF(N6=Rækker!AO29,Rækker!AP38,CH14)))))))</f>
        <v>0</v>
      </c>
      <c r="CH14" s="25">
        <f>IF(N6=Rækker!AR29,Rækker!AS38,IF(N6=Rækker!AU29,Rækker!AV38,IF(N6=Rækker!AX29,Rækker!AY38,IF(N6=Rækker!BA29,Rækker!BB38,IF(N6=Rækker!BD29,Rækker!BE38,IF(N6=Rækker!BG29,Rækker!BH38,0))))))</f>
        <v>0</v>
      </c>
      <c r="CI14" s="25">
        <f t="shared" si="51"/>
        <v>0</v>
      </c>
      <c r="CJ14" s="25">
        <f t="shared" si="52"/>
        <v>0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0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0</v>
      </c>
      <c r="CM14" s="25">
        <f>IF(P6=Rækker!AR29,Rækker!AR38,IF(P6=Rækker!AU29,Rækker!AU38,IF(P6=Rækker!AX29,Rækker!AX38,IF(P6=Rækker!BA29,Rækker!BA38,IF(P6=Rækker!BD29,Rækker!BD38,IF(P6=Rækker!BG29,Rækker!BG38,0))))))</f>
        <v>0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0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0</v>
      </c>
      <c r="CP14" s="25">
        <f>IF(P6=Rækker!AR29,Rækker!AS38,IF(P6=Rækker!AU29,Rækker!AV38,IF(P6=Rækker!AX29,Rækker!AY38,IF(P6=Rækker!BA29,Rækker!BB38,IF(P6=Rækker!BD29,Rækker!BE38,IF(P6=Rækker!BG29,Rækker!BH38,0))))))</f>
        <v>0</v>
      </c>
      <c r="CQ14" s="25" t="str">
        <f t="shared" si="53"/>
        <v>1*</v>
      </c>
      <c r="CR14" s="25">
        <f t="shared" si="54"/>
        <v>1</v>
      </c>
      <c r="CS14" s="25" t="str">
        <f>IF(R6=Rækker!B29,Rækker!B38,IF(R6=Rækker!E29,Rækker!E38,IF(R6=Rækker!H29,Rækker!H38,IF(R6=Rækker!K29,Rækker!K38,IF(R6=Rækker!N29,Rækker!N38,IF(R6=Rækker!Q29,Rækker!Q38,IF(R6=Rækker!T29,Rækker!T38,CT14)))))))</f>
        <v>1*</v>
      </c>
      <c r="CT14" s="25" t="str">
        <f>IF(R6=Rækker!W29,Rækker!W38,IF(R6=Rækker!Z29,Rækker!Z38,IF(R6=Rækker!AC29,Rækker!AC38,IF(R6=Rækker!AF29,Rækker!AF38,IF(R6=Rækker!AI29,Rækker!AI38,IF(R6=Rækker!AL29,Rækker!AL38,IF(R6=Rækker!AO29,Rækker!AO38,CU14)))))))</f>
        <v>1*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1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 t="str">
        <f t="shared" si="55"/>
        <v>1*</v>
      </c>
      <c r="CZ14" s="25">
        <f t="shared" si="56"/>
        <v>1</v>
      </c>
      <c r="DA14" s="25" t="str">
        <f>IF(T6=Rækker!B29,Rækker!B38,IF(T6=Rækker!E29,Rækker!E38,IF(T6=Rækker!H29,Rækker!H38,IF(T6=Rækker!K29,Rækker!K38,IF(T6=Rækker!N29,Rækker!N38,IF(T6=Rækker!Q29,Rækker!Q38,IF(T6=Rækker!T29,Rækker!T38,DB14)))))))</f>
        <v>1*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0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0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IF(V6=Rækker!B29,Rækker!B38,IF(V6=Rækker!E29,Rækker!E38,IF(V6=Rækker!H29,Rækker!H38,IF(V6=Rækker!K29,Rækker!K38,IF(V6=Rækker!N29,Rækker!N38,IF(V6=Rækker!Q29,Rækker!Q38,IF(V6=Rækker!T29,Rækker!T38,DJ14)))))))</f>
        <v>1*</v>
      </c>
      <c r="DJ14" s="25" t="str">
        <f>IF(V6=Rækker!W29,Rækker!W38,IF(V6=Rækker!Z29,Rækker!Z38,IF(V6=Rækker!AC29,Rækker!AC38,IF(V6=Rækker!AF29,Rækker!AF38,IF(V6=Rækker!AI29,Rækker!AI38,IF(V6=Rækker!AL29,Rækker!AL38,IF(V6=Rækker!AO29,Rækker!AO38,DK14)))))))</f>
        <v>1*</v>
      </c>
      <c r="DK14" s="25">
        <f>IF(V6=Rækker!AR29,Rækker!AR38,IF(V6=Rækker!AU29,Rækker!AU38,IF(V6=Rækker!AX29,Rækker!AX38,IF(V6=Rækker!BA29,Rækker!BA38,IF(V6=Rækker!BD29,Rækker!BD38,IF(V6=Rækker!BG29,Rækker!BG38,0))))))</f>
        <v>0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1</v>
      </c>
      <c r="DN14" s="25">
        <f>IF(V6=Rækker!AR29,Rækker!AS38,IF(V6=Rækker!AU29,Rækker!AV38,IF(V6=Rækker!AX29,Rækker!AY38,IF(V6=Rækker!BA29,Rækker!BB38,IF(V6=Rækker!BD29,Rækker!BE38,IF(V6=Rækker!BG29,Rækker!BH38,0))))))</f>
        <v>0</v>
      </c>
      <c r="DO14" s="25" t="str">
        <f t="shared" si="59"/>
        <v>1*</v>
      </c>
      <c r="DP14" s="25">
        <f t="shared" si="60"/>
        <v>1</v>
      </c>
      <c r="DQ14" s="25" t="str">
        <f>IF(X6=Rækker!B29,Rækker!B38,IF(X6=Rækker!E29,Rækker!E38,IF(X6=Rækker!H29,Rækker!H38,IF(X6=Rækker!K29,Rækker!K38,IF(X6=Rækker!N29,Rækker!N38,IF(X6=Rækker!Q29,Rækker!Q38,IF(X6=Rækker!T29,Rækker!T38,DR14)))))))</f>
        <v>1*</v>
      </c>
      <c r="DR14" s="25" t="str">
        <f>IF(X6=Rækker!W29,Rækker!W38,IF(X6=Rækker!Z29,Rækker!Z38,IF(X6=Rækker!AC29,Rækker!AC38,IF(X6=Rækker!AF29,Rækker!AF38,IF(X6=Rækker!AI29,Rækker!AI38,IF(X6=Rækker!AL29,Rækker!AL38,IF(X6=Rækker!AO29,Rækker!AO38,DS14)))))))</f>
        <v>1*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1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1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 t="str">
        <f t="shared" si="61"/>
        <v>1*</v>
      </c>
      <c r="DX14" s="25">
        <f t="shared" si="62"/>
        <v>1</v>
      </c>
      <c r="DY14" s="25" t="str">
        <f>IF(Z6=Rækker!B29,Rækker!B38,IF(Z6=Rækker!E29,Rækker!E38,IF(Z6=Rækker!H29,Rækker!H38,IF(Z6=Rækker!K29,Rækker!K38,IF(Z6=Rækker!N29,Rækker!N38,IF(Z6=Rækker!Q29,Rækker!Q38,IF(Z6=Rækker!T29,Rækker!T38,DZ14)))))))</f>
        <v>1*</v>
      </c>
      <c r="DZ14" s="25" t="str">
        <f>IF(Z6=Rækker!W29,Rækker!W38,IF(Z6=Rækker!Z29,Rækker!Z38,IF(Z6=Rækker!AC29,Rækker!AC38,IF(Z6=Rækker!AF29,Rækker!AF38,IF(Z6=Rækker!AI29,Rækker!AI38,IF(Z6=Rækker!AL29,Rækker!AL38,IF(Z6=Rækker!AO29,Rækker!AO38,EA14)))))))</f>
        <v>1*</v>
      </c>
      <c r="EA14" s="25" t="str">
        <f>IF(Z6=Rækker!AR29,Rækker!AR38,IF(Z6=Rækker!AU29,Rækker!AU38,IF(Z6=Rækker!AX29,Rækker!AX38,IF(Z6=Rækker!BA29,Rækker!BA38,IF(Z6=Rækker!BD29,Rækker!BD38,IF(Z6=Rækker!BG29,Rækker!BG38,0))))))</f>
        <v>1*</v>
      </c>
      <c r="EB14" s="25">
        <f>IF(Z6=Rækker!B29,Rækker!C38,IF(Z6=Rækker!E29,Rækker!F38,IF(Z6=Rækker!H29,Rækker!I38,IF(Z6=Rækker!K29,Rækker!L38,IF(Z6=Rækker!N29,Rækker!O38,IF(Z6=Rækker!Q29,Rækker!R38,IF(Z6=Rækker!T29,Rækker!U38,EC14)))))))</f>
        <v>1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1</v>
      </c>
      <c r="ED14" s="25">
        <f>IF(Z6=Rækker!AR29,Rækker!AS38,IF(Z6=Rækker!AU29,Rækker!AV38,IF(Z6=Rækker!AX29,Rækker!AY38,IF(Z6=Rækker!BA29,Rækker!BB38,IF(Z6=Rækker!BD29,Rækker!BE38,IF(Z6=Rækker!BG29,Rækker!BH38,0))))))</f>
        <v>1</v>
      </c>
      <c r="EE14" s="25">
        <f t="shared" si="63"/>
        <v>1</v>
      </c>
      <c r="EF14" s="25">
        <f t="shared" si="64"/>
        <v>1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1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1</v>
      </c>
      <c r="EI14" s="25">
        <f>IF(AB6=Rækker!AR29,Rækker!AR38,IF(AB6=Rækker!AU29,Rækker!AU38,IF(AB6=Rækker!AX29,Rækker!AX38,IF(AB6=Rækker!BA29,Rækker!BA38,IF(AB6=Rækker!BD29,Rækker!BD38,IF(AB6=Rækker!BG29,Rækker!BG38,0))))))</f>
        <v>1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1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1</v>
      </c>
      <c r="EL14" s="25">
        <f>IF(AB6=Rækker!AR29,Rækker!AS38,IF(AB6=Rækker!AU29,Rækker!AV38,IF(AB6=Rækker!AX29,Rækker!AY38,IF(AB6=Rækker!BA29,Rækker!BB38,IF(AB6=Rækker!BD29,Rækker!BE38,IF(AB6=Rækker!BG29,Rækker!BH38,0))))))</f>
        <v>1</v>
      </c>
      <c r="EM14" s="25" t="str">
        <f t="shared" si="65"/>
        <v>1*</v>
      </c>
      <c r="EN14" s="25">
        <f t="shared" si="66"/>
        <v>1</v>
      </c>
      <c r="EO14" s="25" t="str">
        <f>IF(AD6=Rækker!B29,Rækker!B38,IF(AD6=Rækker!E29,Rækker!E38,IF(AD6=Rækker!H29,Rækker!H38,IF(AD6=Rækker!K29,Rækker!K38,IF(AD6=Rækker!N29,Rækker!N38,IF(AD6=Rækker!Q29,Rækker!Q38,IF(AD6=Rækker!T29,Rækker!T38,EP14)))))))</f>
        <v>1*</v>
      </c>
      <c r="EP14" s="25" t="str">
        <f>IF(AD6=Rækker!W29,Rækker!W38,IF(AD6=Rækker!Z29,Rækker!Z38,IF(AD6=Rækker!AC29,Rækker!AC38,IF(AD6=Rækker!AF29,Rækker!AF38,IF(AD6=Rækker!AI29,Rækker!AI38,IF(AD6=Rækker!AL29,Rækker!AL38,IF(AD6=Rækker!AO29,Rækker!AO38,EQ14)))))))</f>
        <v>1*</v>
      </c>
      <c r="EQ14" s="25" t="str">
        <f>IF(AD6=Rækker!AR29,Rækker!AR38,IF(AD6=Rækker!AU29,Rækker!AU38,IF(AD6=Rækker!AX29,Rækker!AX38,IF(AD6=Rækker!BA29,Rækker!BA38,IF(AD6=Rækker!BD29,Rækker!BD38,IF(AD6=Rækker!BG29,Rækker!BG38,0))))))</f>
        <v>1*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1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1</v>
      </c>
      <c r="ET14" s="25">
        <f>IF(AD6=Rækker!AR29,Rækker!AS38,IF(AD6=Rækker!AU29,Rækker!AV38,IF(AD6=Rækker!AX29,Rækker!AY38,IF(AD6=Rækker!BA29,Rækker!BB38,IF(AD6=Rækker!BD29,Rækker!BE38,IF(AD6=Rækker!BG29,Rækker!BH38,0))))))</f>
        <v>1</v>
      </c>
      <c r="EU14" s="25">
        <f t="shared" si="67"/>
        <v>1</v>
      </c>
      <c r="EV14" s="25">
        <f t="shared" si="68"/>
        <v>1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1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0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1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0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 t="str">
        <f t="shared" si="69"/>
        <v>1*</v>
      </c>
      <c r="FD14" s="25">
        <f t="shared" si="70"/>
        <v>1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1*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0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1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0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 t="str">
        <f t="shared" si="71"/>
        <v>1*</v>
      </c>
      <c r="FL14" s="25">
        <f t="shared" si="72"/>
        <v>1</v>
      </c>
      <c r="FM14" s="25" t="str">
        <f>IF(AJ6=Rækker!B29,Rækker!B38,IF(AJ6=Rækker!E29,Rækker!E38,IF(AJ6=Rækker!H29,Rækker!H38,IF(AJ6=Rækker!K29,Rækker!K38,IF(AJ6=Rækker!N29,Rækker!N38,IF(AJ6=Rækker!Q29,Rækker!Q38,IF(AJ6=Rækker!T29,Rækker!T38,FN14)))))))</f>
        <v>1*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0</v>
      </c>
      <c r="FO14" s="25">
        <f>IF(AJ6=Rækker!AR29,Rækker!AR38,IF(AJ6=Rækker!AU29,Rækker!AU38,IF(AJ6=Rækker!AX29,Rækker!AX38,IF(AJ6=Rækker!BA29,Rækker!BA38,IF(AJ6=Rækker!BD29,Rækker!BD38,IF(AJ6=Rækker!BG29,Rækker!BG38,0))))))</f>
        <v>0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0</v>
      </c>
      <c r="FR14" s="25">
        <f>IF(AJ6=Rækker!AR29,Rækker!AS38,IF(AJ6=Rækker!AU29,Rækker!AV38,IF(AJ6=Rækker!AX29,Rækker!AY38,IF(AJ6=Rækker!BA29,Rækker!BB38,IF(AJ6=Rækker!BD29,Rækker!BE38,IF(AJ6=Rækker!BG29,Rækker!BH38,0))))))</f>
        <v>0</v>
      </c>
      <c r="FS14" s="25" t="str">
        <f t="shared" si="73"/>
        <v>1*</v>
      </c>
      <c r="FT14" s="25">
        <f t="shared" si="74"/>
        <v>1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1*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1*</v>
      </c>
      <c r="FW14" s="25" t="str">
        <f>IF(AL6=Rækker!AR29,Rækker!AR38,IF(AL6=Rækker!AU29,Rækker!AU38,IF(AL6=Rækker!AX29,Rækker!AX38,IF(AL6=Rækker!BA29,Rækker!BA38,IF(AL6=Rækker!BD29,Rækker!BD38,IF(AL6=Rækker!BG29,Rækker!BG38,0))))))</f>
        <v>1*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1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1</v>
      </c>
      <c r="FZ14" s="25">
        <f>IF(AL6=Rækker!AR29,Rækker!AS38,IF(AL6=Rækker!AU29,Rækker!AV38,IF(AL6=Rækker!AX29,Rækker!AY38,IF(AL6=Rækker!BA29,Rækker!BB38,IF(AL6=Rækker!BD29,Rækker!BE38,IF(AL6=Rækker!BG29,Rækker!BH38,0))))))</f>
        <v>1</v>
      </c>
      <c r="GA14" s="25" t="str">
        <f t="shared" si="75"/>
        <v>1*</v>
      </c>
      <c r="GB14" s="25">
        <f t="shared" si="76"/>
        <v>1</v>
      </c>
      <c r="GC14" s="25" t="str">
        <f>IF(AN6=Rækker!B29,Rækker!B38,IF(AN6=Rækker!E29,Rækker!E38,IF(AN6=Rækker!H29,Rækker!H38,IF(AN6=Rækker!K29,Rækker!K38,IF(AN6=Rækker!N29,Rækker!N38,IF(AN6=Rækker!Q29,Rækker!Q38,IF(AN6=Rækker!T29,Rækker!T38,GD14)))))))</f>
        <v>1*</v>
      </c>
      <c r="GD14" s="25" t="str">
        <f>IF(AN6=Rækker!W29,Rækker!W38,IF(AN6=Rækker!Z29,Rækker!Z38,IF(AN6=Rækker!AC29,Rækker!AC38,IF(AN6=Rækker!AF29,Rækker!AF38,IF(AN6=Rækker!AI29,Rækker!AI38,IF(AN6=Rækker!AL29,Rækker!AL38,IF(AN6=Rækker!AO29,Rækker!AO38,GE14)))))))</f>
        <v>1*</v>
      </c>
      <c r="GE14" s="25" t="str">
        <f>IF(AN6=Rækker!AR29,Rækker!AR38,IF(AN6=Rækker!AU29,Rækker!AU38,IF(AN6=Rækker!AX29,Rækker!AX38,IF(AN6=Rækker!BA29,Rækker!BA38,IF(AN6=Rækker!BD29,Rækker!BD38,IF(AN6=Rækker!BG29,Rækker!BG38,0))))))</f>
        <v>1*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1</v>
      </c>
      <c r="GH14" s="25">
        <f>IF(AN6=Rækker!AR29,Rækker!AS38,IF(AN6=Rækker!AU29,Rækker!AV38,IF(AN6=Rækker!AX29,Rækker!AY38,IF(AN6=Rækker!BA29,Rækker!BB38,IF(AN6=Rækker!BD29,Rækker!BE38,IF(AN6=Rækker!BG29,Rækker!BH38,0))))))</f>
        <v>1</v>
      </c>
      <c r="GI14" s="25" t="str">
        <f t="shared" si="77"/>
        <v>1*</v>
      </c>
      <c r="GJ14" s="25">
        <f t="shared" si="78"/>
        <v>1</v>
      </c>
      <c r="GK14" s="25" t="str">
        <f>IF(AP6=Rækker!B29,Rækker!B38,IF(AP6=Rækker!E29,Rækker!E38,IF(AP6=Rækker!H29,Rækker!H38,IF(AP6=Rækker!K29,Rækker!K38,IF(AP6=Rækker!N29,Rækker!N38,IF(AP6=Rækker!Q29,Rækker!Q38,IF(AP6=Rækker!T29,Rækker!T38,GL14)))))))</f>
        <v>1*</v>
      </c>
      <c r="GL14" s="25" t="str">
        <f>IF(AP6=Rækker!W29,Rækker!W38,IF(AP6=Rækker!Z29,Rækker!Z38,IF(AP6=Rækker!AC29,Rækker!AC38,IF(AP6=Rækker!AF29,Rækker!AF38,IF(AP6=Rækker!AI29,Rækker!AI38,IF(AP6=Rækker!AL29,Rækker!AL38,IF(AP6=Rækker!AO29,Rækker!AO38,GM14)))))))</f>
        <v>1*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1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1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 t="str">
        <f t="shared" si="79"/>
        <v>1*</v>
      </c>
      <c r="GR14" s="25">
        <f t="shared" si="80"/>
        <v>1</v>
      </c>
      <c r="GS14" s="25" t="str">
        <f>IF(AR6=Rækker!B29,Rækker!B38,IF(AR6=Rækker!E29,Rækker!E38,IF(AR6=Rækker!H29,Rækker!H38,IF(AR6=Rækker!K29,Rækker!K38,IF(AR6=Rækker!N29,Rækker!N38,IF(AR6=Rækker!Q29,Rækker!Q38,IF(AR6=Rækker!T29,Rækker!T38,GT14)))))))</f>
        <v>1*</v>
      </c>
      <c r="GT14" s="25" t="str">
        <f>IF(AR6=Rækker!W29,Rækker!W38,IF(AR6=Rækker!Z29,Rækker!Z38,IF(AR6=Rækker!AC29,Rækker!AC38,IF(AR6=Rækker!AF29,Rækker!AF38,IF(AR6=Rækker!AI29,Rækker!AI38,IF(AR6=Rækker!AL29,Rækker!AL38,IF(AR6=Rækker!AO29,Rækker!AO38,GU14)))))))</f>
        <v>1*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>
        <f>IF(AR6=Rækker!B29,Rækker!C38,IF(AR6=Rækker!E29,Rækker!F38,IF(AR6=Rækker!H29,Rækker!I38,IF(AR6=Rækker!K29,Rækker!L38,IF(AR6=Rækker!N29,Rækker!O38,IF(AR6=Rækker!Q29,Rækker!R38,IF(AR6=Rækker!T29,Rækker!U38,GW14)))))))</f>
        <v>1</v>
      </c>
      <c r="GW14" s="25">
        <f>IF(AR6=Rækker!W29,Rækker!X38,IF(AR6=Rækker!Z29,Rækker!AA38,IF(AR6=Rækker!AC29,Rækker!AD38,IF(AR6=Rækker!AF29,Rækker!AG38,IF(AR6=Rækker!AI29,Rækker!AJ38,IF(AR6=Rækker!AL29,Rækker!AM38,IF(AR6=Rækker!AO29,Rækker!AP38,GX14)))))))</f>
        <v>1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2</v>
      </c>
      <c r="G15" s="45">
        <f t="shared" si="1"/>
        <v>12</v>
      </c>
      <c r="H15" s="44">
        <f t="shared" si="2"/>
        <v>2</v>
      </c>
      <c r="I15" s="46">
        <f t="shared" si="3"/>
        <v>12</v>
      </c>
      <c r="J15" s="44">
        <f t="shared" si="4"/>
        <v>2</v>
      </c>
      <c r="K15" s="45">
        <f t="shared" si="5"/>
        <v>12</v>
      </c>
      <c r="L15" s="44">
        <f t="shared" si="6"/>
        <v>1</v>
      </c>
      <c r="M15" s="45">
        <f t="shared" si="7"/>
        <v>12</v>
      </c>
      <c r="N15" s="44">
        <f t="shared" si="8"/>
        <v>2</v>
      </c>
      <c r="O15" s="45">
        <f t="shared" si="9"/>
        <v>12</v>
      </c>
      <c r="P15" s="44" t="str">
        <f t="shared" si="10"/>
        <v/>
      </c>
      <c r="Q15" s="45" t="str">
        <f t="shared" si="11"/>
        <v/>
      </c>
      <c r="R15" s="44">
        <f t="shared" si="12"/>
        <v>2</v>
      </c>
      <c r="S15" s="45">
        <f t="shared" si="13"/>
        <v>12</v>
      </c>
      <c r="T15" s="44">
        <f t="shared" si="14"/>
        <v>2</v>
      </c>
      <c r="U15" s="45" t="str">
        <f t="shared" si="15"/>
        <v>X2</v>
      </c>
      <c r="V15" s="44" t="str">
        <f t="shared" si="16"/>
        <v>X</v>
      </c>
      <c r="W15" s="45" t="str">
        <f t="shared" si="17"/>
        <v>1X</v>
      </c>
      <c r="X15" s="44">
        <f t="shared" si="18"/>
        <v>1</v>
      </c>
      <c r="Y15" s="45" t="str">
        <f t="shared" si="19"/>
        <v>1X</v>
      </c>
      <c r="Z15" s="44">
        <f t="shared" si="20"/>
        <v>2</v>
      </c>
      <c r="AA15" s="45" t="str">
        <f t="shared" si="21"/>
        <v>X2</v>
      </c>
      <c r="AB15" s="44">
        <f t="shared" si="22"/>
        <v>1</v>
      </c>
      <c r="AC15" s="45">
        <f t="shared" si="23"/>
        <v>12</v>
      </c>
      <c r="AD15" s="44">
        <f t="shared" si="24"/>
        <v>1</v>
      </c>
      <c r="AE15" s="45">
        <f t="shared" si="25"/>
        <v>12</v>
      </c>
      <c r="AF15" s="44" t="str">
        <f t="shared" si="26"/>
        <v>X</v>
      </c>
      <c r="AG15" s="45" t="str">
        <f t="shared" si="27"/>
        <v>1X2</v>
      </c>
      <c r="AH15" s="44">
        <f t="shared" si="28"/>
        <v>2</v>
      </c>
      <c r="AI15" s="45">
        <f t="shared" si="29"/>
        <v>2</v>
      </c>
      <c r="AJ15" s="44" t="str">
        <f t="shared" si="30"/>
        <v>X</v>
      </c>
      <c r="AK15" s="45" t="str">
        <f t="shared" si="31"/>
        <v>1X2</v>
      </c>
      <c r="AL15" s="44">
        <f t="shared" si="32"/>
        <v>2</v>
      </c>
      <c r="AM15" s="45">
        <f t="shared" si="33"/>
        <v>12</v>
      </c>
      <c r="AN15" s="44">
        <f t="shared" si="34"/>
        <v>2</v>
      </c>
      <c r="AO15" s="45">
        <f t="shared" si="35"/>
        <v>12</v>
      </c>
      <c r="AP15" s="44">
        <f t="shared" si="36"/>
        <v>1</v>
      </c>
      <c r="AQ15" s="45">
        <f t="shared" si="37"/>
        <v>12</v>
      </c>
      <c r="AR15" s="44" t="str">
        <f t="shared" si="38"/>
        <v>X</v>
      </c>
      <c r="AS15" s="46" t="str">
        <f t="shared" si="39"/>
        <v>X2</v>
      </c>
      <c r="AT15" s="21">
        <f t="shared" si="40"/>
        <v>1</v>
      </c>
      <c r="AU15" s="25">
        <f t="shared" si="41"/>
        <v>2</v>
      </c>
      <c r="AV15" s="25">
        <f t="shared" si="42"/>
        <v>12</v>
      </c>
      <c r="AW15" s="25">
        <f>IF(F6=Rækker!B29,Rækker!B39,IF(F6=Rækker!E29,Rækker!E39,IF(F6=Rækker!H29,Rækker!H39,IF(F6=Rækker!K29,Rækker!K39,IF(F6=Rækker!N29,Rækker!N39,IF(F6=Rækker!Q29,Rækker!Q39,IF(F6=Rækker!T29,Rækker!T39,AX15)))))))</f>
        <v>2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2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12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12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2</v>
      </c>
      <c r="BD15" s="25">
        <f t="shared" si="44"/>
        <v>12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2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12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2</v>
      </c>
      <c r="BL15" s="25">
        <f t="shared" si="46"/>
        <v>12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2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>
        <f t="shared" si="47"/>
        <v>1</v>
      </c>
      <c r="BT15" s="25">
        <f t="shared" si="48"/>
        <v>12</v>
      </c>
      <c r="BU15" s="25">
        <f>IF(L6=Rækker!B29,Rækker!B39,IF(L6=Rækker!E29,Rækker!E39,IF(L6=Rækker!H29,Rækker!H39,IF(L6=Rækker!K29,Rækker!K39,IF(L6=Rækker!N29,Rækker!N39,IF(L6=Rækker!Q29,Rækker!Q39,IF(L6=Rækker!T29,Rækker!T39,BV15)))))))</f>
        <v>1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1</v>
      </c>
      <c r="BW15" s="25">
        <f>IF(L6=Rækker!AR29,Rækker!AR39,IF(L6=Rækker!AU29,Rækker!AU39,IF(L6=Rækker!AX29,Rækker!AX39,IF(L6=Rækker!BA29,Rækker!BA39,IF(L6=Rækker!BD29,Rækker!BD39,IF(L6=Rækker!BG29,Rækker!BG39,0))))))</f>
        <v>1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12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12</v>
      </c>
      <c r="BZ15" s="25">
        <f>IF(L6=Rækker!AR29,Rækker!AS39,IF(L6=Rækker!AU29,Rækker!AV39,IF(L6=Rækker!AX29,Rækker!AY39,IF(L6=Rækker!BA29,Rækker!BB39,IF(L6=Rækker!BD29,Rækker!BE39,IF(L6=Rækker!BG29,Rækker!BH39,0))))))</f>
        <v>12</v>
      </c>
      <c r="CA15" s="25">
        <f t="shared" si="49"/>
        <v>2</v>
      </c>
      <c r="CB15" s="25">
        <f t="shared" si="50"/>
        <v>12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2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0</v>
      </c>
      <c r="CE15" s="25">
        <f>IF(N6=Rækker!AR29,Rækker!AR39,IF(N6=Rækker!AU29,Rækker!AU39,IF(N6=Rækker!AX29,Rækker!AX39,IF(N6=Rækker!BA29,Rækker!BA39,IF(N6=Rækker!BD29,Rækker!BD39,IF(N6=Rækker!BG29,Rækker!BG39,0))))))</f>
        <v>0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12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0</v>
      </c>
      <c r="CH15" s="25">
        <f>IF(N6=Rækker!AR29,Rækker!AS39,IF(N6=Rækker!AU29,Rækker!AV39,IF(N6=Rækker!AX29,Rækker!AY39,IF(N6=Rækker!BA29,Rækker!BB39,IF(N6=Rækker!BD29,Rækker!BE39,IF(N6=Rækker!BG29,Rækker!BH39,0))))))</f>
        <v>0</v>
      </c>
      <c r="CI15" s="25">
        <f t="shared" si="51"/>
        <v>0</v>
      </c>
      <c r="CJ15" s="25">
        <f t="shared" si="52"/>
        <v>0</v>
      </c>
      <c r="CK15" s="25">
        <f>IF(P6=Rækker!B29,Rækker!B39,IF(P6=Rækker!E29,Rækker!E39,IF(P6=Rækker!H29,Rækker!H39,IF(P6=Rækker!K29,Rækker!K39,IF(P6=Rækker!N29,Rækker!N39,IF(P6=Rækker!Q29,Rækker!Q39,IF(P6=Rækker!T29,Rækker!T39,CL15)))))))</f>
        <v>0</v>
      </c>
      <c r="CL15" s="25">
        <f>IF(P6=Rækker!W29,Rækker!W39,IF(P6=Rækker!Z29,Rækker!Z39,IF(P6=Rækker!AC29,Rækker!AC39,IF(P6=Rækker!AF29,Rækker!AF39,IF(P6=Rækker!AI29,Rækker!AI39,IF(P6=Rækker!AL29,Rækker!AL39,IF(P6=Rækker!AO29,Rækker!AO39,CM15)))))))</f>
        <v>0</v>
      </c>
      <c r="CM15" s="25">
        <f>IF(P6=Rækker!AR29,Rækker!AR39,IF(P6=Rækker!AU29,Rækker!AU39,IF(P6=Rækker!AX29,Rækker!AX39,IF(P6=Rækker!BA29,Rækker!BA39,IF(P6=Rækker!BD29,Rækker!BD39,IF(P6=Rækker!BG29,Rækker!BG39,0))))))</f>
        <v>0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0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0</v>
      </c>
      <c r="CP15" s="25">
        <f>IF(P6=Rækker!AR29,Rækker!AS39,IF(P6=Rækker!AU29,Rækker!AV39,IF(P6=Rækker!AX29,Rækker!AY39,IF(P6=Rækker!BA29,Rækker!BB39,IF(P6=Rækker!BD29,Rækker!BE39,IF(P6=Rækker!BG29,Rækker!BH39,0))))))</f>
        <v>0</v>
      </c>
      <c r="CQ15" s="25">
        <f t="shared" si="53"/>
        <v>2</v>
      </c>
      <c r="CR15" s="25">
        <f t="shared" si="54"/>
        <v>12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2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2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>
        <f>IF(R6=Rækker!B29,Rækker!C39,IF(R6=Rækker!E29,Rækker!F39,IF(R6=Rækker!H29,Rækker!I39,IF(R6=Rækker!K29,Rækker!L39,IF(R6=Rækker!N29,Rækker!O39,IF(R6=Rækker!Q29,Rækker!R39,IF(R6=Rækker!T29,Rækker!U39,CW15)))))))</f>
        <v>12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12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2</v>
      </c>
      <c r="CZ15" s="25" t="str">
        <f t="shared" si="56"/>
        <v>X2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2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0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 t="str">
        <f>IF(T6=Rækker!B29,Rækker!C39,IF(T6=Rækker!E29,Rækker!F39,IF(T6=Rækker!H29,Rækker!I39,IF(T6=Rækker!K29,Rækker!L39,IF(T6=Rækker!N29,Rækker!O39,IF(T6=Rækker!Q29,Rækker!R39,IF(T6=Rækker!T29,Rækker!U39,DE15)))))))</f>
        <v>x2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0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 t="str">
        <f t="shared" si="57"/>
        <v>X</v>
      </c>
      <c r="DH15" s="25" t="str">
        <f t="shared" si="58"/>
        <v>1X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x</v>
      </c>
      <c r="DJ15" s="25" t="str">
        <f>IF(V6=Rækker!W29,Rækker!W39,IF(V6=Rækker!Z29,Rækker!Z39,IF(V6=Rækker!AC29,Rækker!AC39,IF(V6=Rækker!AF29,Rækker!AF39,IF(V6=Rækker!AI29,Rækker!AI39,IF(V6=Rækker!AL29,Rækker!AL39,IF(V6=Rækker!AO29,Rækker!AO39,DK15)))))))</f>
        <v>x</v>
      </c>
      <c r="DK15" s="25">
        <f>IF(V6=Rækker!AR29,Rækker!AR39,IF(V6=Rækker!AU29,Rækker!AU39,IF(V6=Rækker!AX29,Rækker!AX39,IF(V6=Rækker!BA29,Rækker!BA39,IF(V6=Rækker!BD29,Rækker!BD39,IF(V6=Rækker!BG29,Rækker!BG39,0))))))</f>
        <v>0</v>
      </c>
      <c r="DL15" s="25" t="str">
        <f>IF(V6=Rækker!B29,Rækker!C39,IF(V6=Rækker!E29,Rækker!F39,IF(V6=Rækker!H29,Rækker!I39,IF(V6=Rækker!K29,Rækker!L39,IF(V6=Rækker!N29,Rækker!O39,IF(V6=Rækker!Q29,Rækker!R39,IF(V6=Rækker!T29,Rækker!U39,DM15)))))))</f>
        <v>1x</v>
      </c>
      <c r="DM15" s="25" t="str">
        <f>IF(V6=Rækker!W29,Rækker!X39,IF(V6=Rækker!Z29,Rækker!AA39,IF(V6=Rækker!AC29,Rækker!AD39,IF(V6=Rækker!AF29,Rækker!AG39,IF(V6=Rækker!AI29,Rækker!AJ39,IF(V6=Rækker!AL29,Rækker!AM39,IF(V6=Rækker!AO29,Rækker!AP39,DN15)))))))</f>
        <v>1x</v>
      </c>
      <c r="DN15" s="25">
        <f>IF(V6=Rækker!AR29,Rækker!AS39,IF(V6=Rækker!AU29,Rækker!AV39,IF(V6=Rækker!AX29,Rækker!AY39,IF(V6=Rækker!BA29,Rækker!BB39,IF(V6=Rækker!BD29,Rækker!BE39,IF(V6=Rækker!BG29,Rækker!BH39,0))))))</f>
        <v>0</v>
      </c>
      <c r="DO15" s="25">
        <f t="shared" si="59"/>
        <v>1</v>
      </c>
      <c r="DP15" s="25" t="str">
        <f t="shared" si="60"/>
        <v>1X</v>
      </c>
      <c r="DQ15" s="25">
        <f>IF(X6=Rækker!B29,Rækker!B39,IF(X6=Rækker!E29,Rækker!E39,IF(X6=Rækker!H29,Rækker!H39,IF(X6=Rækker!K29,Rækker!K39,IF(X6=Rækker!N29,Rækker!N39,IF(X6=Rækker!Q29,Rækker!Q39,IF(X6=Rækker!T29,Rækker!T39,DR15)))))))</f>
        <v>1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1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 t="str">
        <f>IF(X6=Rækker!B29,Rækker!C39,IF(X6=Rækker!E29,Rækker!F39,IF(X6=Rækker!H29,Rækker!I39,IF(X6=Rækker!K29,Rækker!L39,IF(X6=Rækker!N29,Rækker!O39,IF(X6=Rækker!Q29,Rækker!R39,IF(X6=Rækker!T29,Rækker!U39,DU15)))))))</f>
        <v>1x</v>
      </c>
      <c r="DU15" s="25" t="str">
        <f>IF(X6=Rækker!W29,Rækker!X39,IF(X6=Rækker!Z29,Rækker!AA39,IF(X6=Rækker!AC29,Rækker!AD39,IF(X6=Rækker!AF29,Rækker!AG39,IF(X6=Rækker!AI29,Rækker!AJ39,IF(X6=Rækker!AL29,Rækker!AM39,IF(X6=Rækker!AO29,Rækker!AP39,DV15)))))))</f>
        <v>1x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>
        <f t="shared" si="61"/>
        <v>2</v>
      </c>
      <c r="DX15" s="25" t="str">
        <f t="shared" si="62"/>
        <v>X2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2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2</v>
      </c>
      <c r="EA15" s="25">
        <f>IF(Z6=Rækker!AR29,Rækker!AR39,IF(Z6=Rækker!AU29,Rækker!AU39,IF(Z6=Rækker!AX29,Rækker!AX39,IF(Z6=Rækker!BA29,Rækker!BA39,IF(Z6=Rækker!BD29,Rækker!BD39,IF(Z6=Rækker!BG29,Rækker!BG39,0))))))</f>
        <v>2</v>
      </c>
      <c r="EB15" s="25" t="str">
        <f>IF(Z6=Rækker!B29,Rækker!C39,IF(Z6=Rækker!E29,Rækker!F39,IF(Z6=Rækker!H29,Rækker!I39,IF(Z6=Rækker!K29,Rækker!L39,IF(Z6=Rækker!N29,Rækker!O39,IF(Z6=Rækker!Q29,Rækker!R39,IF(Z6=Rækker!T29,Rækker!U39,EC15)))))))</f>
        <v>x2</v>
      </c>
      <c r="EC15" s="25" t="str">
        <f>IF(Z6=Rækker!W29,Rækker!X39,IF(Z6=Rækker!Z29,Rækker!AA39,IF(Z6=Rækker!AC29,Rækker!AD39,IF(Z6=Rækker!AF29,Rækker!AG39,IF(Z6=Rækker!AI29,Rækker!AJ39,IF(Z6=Rækker!AL29,Rækker!AM39,IF(Z6=Rækker!AO29,Rækker!AP39,ED15)))))))</f>
        <v>x2</v>
      </c>
      <c r="ED15" s="25" t="str">
        <f>IF(Z6=Rækker!AR29,Rækker!AS39,IF(Z6=Rækker!AU29,Rækker!AV39,IF(Z6=Rækker!AX29,Rækker!AY39,IF(Z6=Rækker!BA29,Rækker!BB39,IF(Z6=Rækker!BD29,Rækker!BE39,IF(Z6=Rækker!BG29,Rækker!BH39,0))))))</f>
        <v>x2</v>
      </c>
      <c r="EE15" s="25">
        <f t="shared" si="63"/>
        <v>1</v>
      </c>
      <c r="EF15" s="25">
        <f t="shared" si="64"/>
        <v>12</v>
      </c>
      <c r="EG15" s="25">
        <f>IF(AB6=Rækker!B29,Rækker!B39,IF(AB6=Rækker!E29,Rækker!E39,IF(AB6=Rækker!H29,Rækker!H39,IF(AB6=Rækker!K29,Rækker!K39,IF(AB6=Rækker!N29,Rækker!N39,IF(AB6=Rækker!Q29,Rækker!Q39,IF(AB6=Rækker!T29,Rækker!T39,EH15)))))))</f>
        <v>1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1</v>
      </c>
      <c r="EI15" s="25">
        <f>IF(AB6=Rækker!AR29,Rækker!AR39,IF(AB6=Rækker!AU29,Rækker!AU39,IF(AB6=Rækker!AX29,Rækker!AX39,IF(AB6=Rækker!BA29,Rækker!BA39,IF(AB6=Rækker!BD29,Rækker!BD39,IF(AB6=Rækker!BG29,Rækker!BG39,0))))))</f>
        <v>1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12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12</v>
      </c>
      <c r="EL15" s="25">
        <f>IF(AB6=Rækker!AR29,Rækker!AS39,IF(AB6=Rækker!AU29,Rækker!AV39,IF(AB6=Rækker!AX29,Rækker!AY39,IF(AB6=Rækker!BA29,Rækker!BB39,IF(AB6=Rækker!BD29,Rækker!BE39,IF(AB6=Rækker!BG29,Rækker!BH39,0))))))</f>
        <v>12</v>
      </c>
      <c r="EM15" s="25">
        <f t="shared" si="65"/>
        <v>1</v>
      </c>
      <c r="EN15" s="25">
        <f t="shared" si="66"/>
        <v>12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1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1</v>
      </c>
      <c r="EQ15" s="25">
        <f>IF(AD6=Rækker!AR29,Rækker!AR39,IF(AD6=Rækker!AU29,Rækker!AU39,IF(AD6=Rækker!AX29,Rækker!AX39,IF(AD6=Rækker!BA29,Rækker!BA39,IF(AD6=Rækker!BD29,Rækker!BD39,IF(AD6=Rækker!BG29,Rækker!BG39,0))))))</f>
        <v>1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12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12</v>
      </c>
      <c r="ET15" s="25">
        <f>IF(AD6=Rækker!AR29,Rækker!AS39,IF(AD6=Rækker!AU29,Rækker!AV39,IF(AD6=Rækker!AX29,Rækker!AY39,IF(AD6=Rækker!BA29,Rækker!BB39,IF(AD6=Rækker!BD29,Rækker!BE39,IF(AD6=Rækker!BG29,Rækker!BH39,0))))))</f>
        <v>12</v>
      </c>
      <c r="EU15" s="25" t="str">
        <f t="shared" si="67"/>
        <v>X</v>
      </c>
      <c r="EV15" s="25" t="str">
        <f t="shared" si="68"/>
        <v>1X2</v>
      </c>
      <c r="EW15" s="25" t="str">
        <f>IF(AF6=Rækker!B29,Rækker!B39,IF(AF6=Rækker!E29,Rækker!E39,IF(AF6=Rækker!H29,Rækker!H39,IF(AF6=Rækker!K29,Rækker!K39,IF(AF6=Rækker!N29,Rækker!N39,IF(AF6=Rækker!Q29,Rækker!Q39,IF(AF6=Rækker!T29,Rækker!T39,EX15)))))))</f>
        <v>x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0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 t="str">
        <f>IF(AF6=Rækker!B29,Rækker!C39,IF(AF6=Rækker!E29,Rækker!F39,IF(AF6=Rækker!H29,Rækker!I39,IF(AF6=Rækker!K29,Rækker!L39,IF(AF6=Rækker!N29,Rækker!O39,IF(AF6=Rækker!Q29,Rækker!R39,IF(AF6=Rækker!T29,Rækker!U39,FA15)))))))</f>
        <v>1x2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0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>
        <f t="shared" si="69"/>
        <v>2</v>
      </c>
      <c r="FD15" s="25">
        <f t="shared" si="70"/>
        <v>2</v>
      </c>
      <c r="FE15" s="25">
        <f>IF(AH6=Rækker!B29,Rækker!B39,IF(AH6=Rækker!E29,Rækker!E39,IF(AH6=Rækker!H29,Rækker!H39,IF(AH6=Rækker!K29,Rækker!K39,IF(AH6=Rækker!N29,Rækker!N39,IF(AH6=Rækker!Q29,Rækker!Q39,IF(AH6=Rækker!T29,Rækker!T39,FF15)))))))</f>
        <v>2</v>
      </c>
      <c r="FF15" s="25">
        <f>IF(AH6=Rækker!W29,Rækker!W39,IF(AH6=Rækker!Z29,Rækker!Z39,IF(AH6=Rækker!AC29,Rækker!AC39,IF(AH6=Rækker!AF29,Rækker!AF39,IF(AH6=Rækker!AI29,Rækker!AI39,IF(AH6=Rækker!AL29,Rækker!AL39,IF(AH6=Rækker!AO29,Rækker!AO39,FG15)))))))</f>
        <v>0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>
        <f>IF(AH6=Rækker!B29,Rækker!C39,IF(AH6=Rækker!E29,Rækker!F39,IF(AH6=Rækker!H29,Rækker!I39,IF(AH6=Rækker!K29,Rækker!L39,IF(AH6=Rækker!N29,Rækker!O39,IF(AH6=Rækker!Q29,Rækker!R39,IF(AH6=Rækker!T29,Rækker!U39,FI15)))))))</f>
        <v>2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0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 t="str">
        <f t="shared" si="71"/>
        <v>X</v>
      </c>
      <c r="FL15" s="25" t="str">
        <f t="shared" si="72"/>
        <v>1X2</v>
      </c>
      <c r="FM15" s="25" t="str">
        <f>IF(AJ6=Rækker!B29,Rækker!B39,IF(AJ6=Rækker!E29,Rækker!E39,IF(AJ6=Rækker!H29,Rækker!H39,IF(AJ6=Rækker!K29,Rækker!K39,IF(AJ6=Rækker!N29,Rækker!N39,IF(AJ6=Rækker!Q29,Rækker!Q39,IF(AJ6=Rækker!T29,Rækker!T39,FN15)))))))</f>
        <v>x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0</v>
      </c>
      <c r="FO15" s="25">
        <f>IF(AJ6=Rækker!AR29,Rækker!AR39,IF(AJ6=Rækker!AU29,Rækker!AU39,IF(AJ6=Rækker!AX29,Rækker!AX39,IF(AJ6=Rækker!BA29,Rækker!BA39,IF(AJ6=Rækker!BD29,Rækker!BD39,IF(AJ6=Rækker!BG29,Rækker!BG39,0))))))</f>
        <v>0</v>
      </c>
      <c r="FP15" s="25" t="str">
        <f>IF(AJ6=Rækker!B29,Rækker!C39,IF(AJ6=Rækker!E29,Rækker!F39,IF(AJ6=Rækker!H29,Rækker!I39,IF(AJ6=Rækker!K29,Rækker!L39,IF(AJ6=Rækker!N29,Rækker!O39,IF(AJ6=Rækker!Q29,Rækker!R39,IF(AJ6=Rækker!T29,Rækker!U39,FQ15)))))))</f>
        <v>1x2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0</v>
      </c>
      <c r="FR15" s="25">
        <f>IF(AJ6=Rækker!AR29,Rækker!AS39,IF(AJ6=Rækker!AU29,Rækker!AV39,IF(AJ6=Rækker!AX29,Rækker!AY39,IF(AJ6=Rækker!BA29,Rækker!BB39,IF(AJ6=Rækker!BD29,Rækker!BE39,IF(AJ6=Rækker!BG29,Rækker!BH39,0))))))</f>
        <v>0</v>
      </c>
      <c r="FS15" s="25">
        <f t="shared" si="73"/>
        <v>2</v>
      </c>
      <c r="FT15" s="25">
        <f t="shared" si="74"/>
        <v>12</v>
      </c>
      <c r="FU15" s="25">
        <f>IF(AL6=Rækker!B29,Rækker!B39,IF(AL6=Rækker!E29,Rækker!E39,IF(AL6=Rækker!H29,Rækker!H39,IF(AL6=Rækker!K29,Rækker!K39,IF(AL6=Rækker!N29,Rækker!N39,IF(AL6=Rækker!Q29,Rækker!Q39,IF(AL6=Rækker!T29,Rækker!T39,FV15)))))))</f>
        <v>2</v>
      </c>
      <c r="FV15" s="25">
        <f>IF(AL6=Rækker!W29,Rækker!W39,IF(AL6=Rækker!Z29,Rækker!Z39,IF(AL6=Rækker!AC29,Rækker!AC39,IF(AL6=Rækker!AF29,Rækker!AF39,IF(AL6=Rækker!AI29,Rækker!AI39,IF(AL6=Rækker!AL29,Rækker!AL39,IF(AL6=Rækker!AO29,Rækker!AO39,FW15)))))))</f>
        <v>2</v>
      </c>
      <c r="FW15" s="25">
        <f>IF(AL6=Rækker!AR29,Rækker!AR39,IF(AL6=Rækker!AU29,Rækker!AU39,IF(AL6=Rækker!AX29,Rækker!AX39,IF(AL6=Rækker!BA29,Rækker!BA39,IF(AL6=Rækker!BD29,Rækker!BD39,IF(AL6=Rækker!BG29,Rækker!BG39,0))))))</f>
        <v>2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12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12</v>
      </c>
      <c r="FZ15" s="25">
        <f>IF(AL6=Rækker!AR29,Rækker!AS39,IF(AL6=Rækker!AU29,Rækker!AV39,IF(AL6=Rækker!AX29,Rækker!AY39,IF(AL6=Rækker!BA29,Rækker!BB39,IF(AL6=Rækker!BD29,Rækker!BE39,IF(AL6=Rækker!BG29,Rækker!BH39,0))))))</f>
        <v>12</v>
      </c>
      <c r="GA15" s="25">
        <f t="shared" si="75"/>
        <v>2</v>
      </c>
      <c r="GB15" s="25">
        <f t="shared" si="76"/>
        <v>12</v>
      </c>
      <c r="GC15" s="25">
        <f>IF(AN6=Rækker!B29,Rækker!B39,IF(AN6=Rækker!E29,Rækker!E39,IF(AN6=Rækker!H29,Rækker!H39,IF(AN6=Rækker!K29,Rækker!K39,IF(AN6=Rækker!N29,Rækker!N39,IF(AN6=Rækker!Q29,Rækker!Q39,IF(AN6=Rækker!T29,Rækker!T39,GD15)))))))</f>
        <v>2</v>
      </c>
      <c r="GD15" s="25">
        <f>IF(AN6=Rækker!W29,Rækker!W39,IF(AN6=Rækker!Z29,Rækker!Z39,IF(AN6=Rækker!AC29,Rækker!AC39,IF(AN6=Rækker!AF29,Rækker!AF39,IF(AN6=Rækker!AI29,Rækker!AI39,IF(AN6=Rækker!AL29,Rækker!AL39,IF(AN6=Rækker!AO29,Rækker!AO39,GE15)))))))</f>
        <v>2</v>
      </c>
      <c r="GE15" s="25">
        <f>IF(AN6=Rækker!AR29,Rækker!AR39,IF(AN6=Rækker!AU29,Rækker!AU39,IF(AN6=Rækker!AX29,Rækker!AX39,IF(AN6=Rækker!BA29,Rækker!BA39,IF(AN6=Rækker!BD29,Rækker!BD39,IF(AN6=Rækker!BG29,Rækker!BG39,0))))))</f>
        <v>2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12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12</v>
      </c>
      <c r="GH15" s="25">
        <f>IF(AN6=Rækker!AR29,Rækker!AS39,IF(AN6=Rækker!AU29,Rækker!AV39,IF(AN6=Rækker!AX29,Rækker!AY39,IF(AN6=Rækker!BA29,Rækker!BB39,IF(AN6=Rækker!BD29,Rækker!BE39,IF(AN6=Rækker!BG29,Rækker!BH39,0))))))</f>
        <v>12</v>
      </c>
      <c r="GI15" s="25">
        <f t="shared" si="77"/>
        <v>1</v>
      </c>
      <c r="GJ15" s="25">
        <f t="shared" si="78"/>
        <v>12</v>
      </c>
      <c r="GK15" s="25">
        <f>IF(AP6=Rækker!B29,Rækker!B39,IF(AP6=Rækker!E29,Rækker!E39,IF(AP6=Rækker!H29,Rækker!H39,IF(AP6=Rækker!K29,Rækker!K39,IF(AP6=Rækker!N29,Rækker!N39,IF(AP6=Rækker!Q29,Rækker!Q39,IF(AP6=Rækker!T29,Rækker!T39,GL15)))))))</f>
        <v>1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1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12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12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 t="str">
        <f t="shared" si="79"/>
        <v>X</v>
      </c>
      <c r="GR15" s="25" t="str">
        <f t="shared" si="80"/>
        <v>X2</v>
      </c>
      <c r="GS15" s="25" t="str">
        <f>IF(AR6=Rækker!B29,Rækker!B39,IF(AR6=Rækker!E29,Rækker!E39,IF(AR6=Rækker!H29,Rækker!H39,IF(AR6=Rækker!K29,Rækker!K39,IF(AR6=Rækker!N29,Rækker!N39,IF(AR6=Rækker!Q29,Rækker!Q39,IF(AR6=Rækker!T29,Rækker!T39,GT15)))))))</f>
        <v>x</v>
      </c>
      <c r="GT15" s="25" t="str">
        <f>IF(AR6=Rækker!W29,Rækker!W39,IF(AR6=Rækker!Z29,Rækker!Z39,IF(AR6=Rækker!AC29,Rækker!AC39,IF(AR6=Rækker!AF29,Rækker!AF39,IF(AR6=Rækker!AI29,Rækker!AI39,IF(AR6=Rækker!AL29,Rækker!AL39,IF(AR6=Rækker!AO29,Rækker!AO39,GU15)))))))</f>
        <v>x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 t="str">
        <f>IF(AR6=Rækker!B29,Rækker!C39,IF(AR6=Rækker!E29,Rækker!F39,IF(AR6=Rækker!H29,Rækker!I39,IF(AR6=Rækker!K29,Rækker!L39,IF(AR6=Rækker!N29,Rækker!O39,IF(AR6=Rækker!Q29,Rækker!R39,IF(AR6=Rækker!T29,Rækker!U39,GW15)))))))</f>
        <v>x2</v>
      </c>
      <c r="GW15" s="25" t="str">
        <f>IF(AR6=Rækker!W29,Rækker!X39,IF(AR6=Rækker!Z29,Rækker!AA39,IF(AR6=Rækker!AC29,Rækker!AD39,IF(AR6=Rækker!AF29,Rækker!AG39,IF(AR6=Rækker!AI29,Rækker!AJ39,IF(AR6=Rækker!AL29,Rækker!AM39,IF(AR6=Rækker!AO29,Rækker!AP39,GX15)))))))</f>
        <v>x2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6" s="121" t="s">
        <v>109</v>
      </c>
      <c r="E16" s="94">
        <f>IF('1. Division'!E16&lt;&gt;"",'1. Division'!E16,"")</f>
        <v>2</v>
      </c>
      <c r="F16" s="36">
        <f t="shared" si="0"/>
        <v>1</v>
      </c>
      <c r="G16" s="38">
        <f t="shared" si="1"/>
        <v>1</v>
      </c>
      <c r="H16" s="36" t="str">
        <f t="shared" si="2"/>
        <v>1*</v>
      </c>
      <c r="I16" s="37">
        <f t="shared" si="3"/>
        <v>1</v>
      </c>
      <c r="J16" s="36" t="str">
        <f t="shared" si="4"/>
        <v>1*</v>
      </c>
      <c r="K16" s="38">
        <f t="shared" si="5"/>
        <v>1</v>
      </c>
      <c r="L16" s="36">
        <f t="shared" si="6"/>
        <v>1</v>
      </c>
      <c r="M16" s="38">
        <f t="shared" si="7"/>
        <v>1</v>
      </c>
      <c r="N16" s="36" t="str">
        <f t="shared" si="8"/>
        <v>1*</v>
      </c>
      <c r="O16" s="38">
        <f t="shared" si="9"/>
        <v>1</v>
      </c>
      <c r="P16" s="36" t="str">
        <f t="shared" si="10"/>
        <v/>
      </c>
      <c r="Q16" s="38" t="str">
        <f t="shared" si="11"/>
        <v/>
      </c>
      <c r="R16" s="36" t="str">
        <f t="shared" si="12"/>
        <v>1*</v>
      </c>
      <c r="S16" s="38">
        <f t="shared" si="13"/>
        <v>1</v>
      </c>
      <c r="T16" s="36" t="str">
        <f t="shared" si="14"/>
        <v>1*</v>
      </c>
      <c r="U16" s="38">
        <f t="shared" si="15"/>
        <v>1</v>
      </c>
      <c r="V16" s="36" t="str">
        <f t="shared" si="16"/>
        <v>1*</v>
      </c>
      <c r="W16" s="38">
        <f t="shared" si="17"/>
        <v>1</v>
      </c>
      <c r="X16" s="36">
        <f t="shared" si="18"/>
        <v>1</v>
      </c>
      <c r="Y16" s="38">
        <f t="shared" si="19"/>
        <v>1</v>
      </c>
      <c r="Z16" s="36" t="str">
        <f t="shared" si="20"/>
        <v>1*</v>
      </c>
      <c r="AA16" s="38">
        <f t="shared" si="21"/>
        <v>1</v>
      </c>
      <c r="AB16" s="36" t="str">
        <f t="shared" si="22"/>
        <v>1*</v>
      </c>
      <c r="AC16" s="38">
        <f t="shared" si="23"/>
        <v>1</v>
      </c>
      <c r="AD16" s="36">
        <f t="shared" si="24"/>
        <v>1</v>
      </c>
      <c r="AE16" s="38">
        <f t="shared" si="25"/>
        <v>1</v>
      </c>
      <c r="AF16" s="36" t="str">
        <f t="shared" si="26"/>
        <v>1*</v>
      </c>
      <c r="AG16" s="38">
        <f t="shared" si="27"/>
        <v>1</v>
      </c>
      <c r="AH16" s="36">
        <f t="shared" si="28"/>
        <v>1</v>
      </c>
      <c r="AI16" s="38">
        <f t="shared" si="29"/>
        <v>1</v>
      </c>
      <c r="AJ16" s="36" t="str">
        <f t="shared" si="30"/>
        <v>1*</v>
      </c>
      <c r="AK16" s="38">
        <f t="shared" si="31"/>
        <v>1</v>
      </c>
      <c r="AL16" s="36">
        <f t="shared" si="32"/>
        <v>1</v>
      </c>
      <c r="AM16" s="38">
        <f t="shared" si="33"/>
        <v>12</v>
      </c>
      <c r="AN16" s="36">
        <f t="shared" si="34"/>
        <v>1</v>
      </c>
      <c r="AO16" s="38">
        <f t="shared" si="35"/>
        <v>1</v>
      </c>
      <c r="AP16" s="36">
        <f t="shared" si="36"/>
        <v>1</v>
      </c>
      <c r="AQ16" s="38">
        <f t="shared" si="37"/>
        <v>1</v>
      </c>
      <c r="AR16" s="36" t="str">
        <f t="shared" si="38"/>
        <v>1*</v>
      </c>
      <c r="AS16" s="37">
        <f t="shared" si="39"/>
        <v>1</v>
      </c>
      <c r="AT16" s="21">
        <f t="shared" si="40"/>
        <v>1</v>
      </c>
      <c r="AU16" s="25">
        <f t="shared" si="41"/>
        <v>1</v>
      </c>
      <c r="AV16" s="25">
        <f t="shared" si="42"/>
        <v>1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1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>
        <f>IF(F6=Rækker!B29,Rækker!C40,IF(F6=Rækker!E29,Rækker!F40,IF(F6=Rækker!H29,Rækker!I40,IF(F6=Rækker!K29,Rækker!L40,IF(F6=Rækker!N29,Rækker!O40,IF(F6=Rækker!Q29,Rækker!R40,IF(F6=Rækker!T29,Rækker!U40,BA16)))))))</f>
        <v>1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1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 t="str">
        <f t="shared" si="43"/>
        <v>1*</v>
      </c>
      <c r="BD16" s="25">
        <f t="shared" si="44"/>
        <v>1</v>
      </c>
      <c r="BE16" s="25" t="str">
        <f>IF(H6=Rækker!B29,Rækker!B40,IF(H6=Rækker!E29,Rækker!E40,IF(H6=Rækker!H29,Rækker!H40,IF(H6=Rækker!K29,Rækker!K40,IF(H6=Rækker!N29,Rækker!N40,IF(H6=Rækker!Q29,Rækker!Q40,IF(H6=Rækker!T29,Rækker!T40,BF16)))))))</f>
        <v>1*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>
        <f>IF(H6=Rækker!B29,Rækker!C40,IF(H6=Rækker!E29,Rækker!F40,IF(H6=Rækker!H29,Rækker!I40,IF(H6=Rækker!K29,Rækker!L40,IF(H6=Rækker!N29,Rækker!O40,IF(H6=Rækker!Q29,Rækker!R40,IF(H6=Rækker!T29,Rækker!U40,BI16)))))))</f>
        <v>1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 t="str">
        <f t="shared" si="45"/>
        <v>1*</v>
      </c>
      <c r="BL16" s="25">
        <f t="shared" si="46"/>
        <v>1</v>
      </c>
      <c r="BM16" s="25" t="str">
        <f>IF(J6=Rækker!B29,Rækker!B40,IF(J6=Rækker!E29,Rækker!E40,IF(J6=Rækker!H29,Rækker!H40,IF(J6=Rækker!K29,Rækker!K40,IF(J6=Rækker!N29,Rækker!N40,IF(J6=Rækker!Q29,Rækker!Q40,IF(J6=Rækker!T29,Rækker!T40,BN16)))))))</f>
        <v>1*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>
        <f t="shared" si="48"/>
        <v>1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1</v>
      </c>
      <c r="BW16" s="25">
        <f>IF(L6=Rækker!AR29,Rækker!AR40,IF(L6=Rækker!AU29,Rækker!AU40,IF(L6=Rækker!AX29,Rækker!AX40,IF(L6=Rækker!BA29,Rækker!BA40,IF(L6=Rækker!BD29,Rækker!BD40,IF(L6=Rækker!BG29,Rækker!BG40,0))))))</f>
        <v>1</v>
      </c>
      <c r="BX16" s="25">
        <f>IF(L6=Rækker!B29,Rækker!C40,IF(L6=Rækker!E29,Rækker!F40,IF(L6=Rækker!H29,Rækker!I40,IF(L6=Rækker!K29,Rækker!L40,IF(L6=Rækker!N29,Rækker!O40,IF(L6=Rækker!Q29,Rækker!R40,IF(L6=Rækker!T29,Rækker!U40,BY16)))))))</f>
        <v>1</v>
      </c>
      <c r="BY16" s="25">
        <f>IF(L6=Rækker!W29,Rækker!X40,IF(L6=Rækker!Z29,Rækker!AA40,IF(L6=Rækker!AC29,Rækker!AD40,IF(L6=Rækker!AF29,Rækker!AG40,IF(L6=Rækker!AI29,Rækker!AJ40,IF(L6=Rækker!AL29,Rækker!AM40,IF(L6=Rækker!AO29,Rækker!AP40,BZ16)))))))</f>
        <v>1</v>
      </c>
      <c r="BZ16" s="25">
        <f>IF(L6=Rækker!AR29,Rækker!AS40,IF(L6=Rækker!AU29,Rækker!AV40,IF(L6=Rækker!AX29,Rækker!AY40,IF(L6=Rækker!BA29,Rækker!BB40,IF(L6=Rækker!BD29,Rækker!BE40,IF(L6=Rækker!BG29,Rækker!BH40,0))))))</f>
        <v>1</v>
      </c>
      <c r="CA16" s="25" t="str">
        <f t="shared" si="49"/>
        <v>1*</v>
      </c>
      <c r="CB16" s="25">
        <f t="shared" si="50"/>
        <v>1</v>
      </c>
      <c r="CC16" s="25" t="str">
        <f>IF(N6=Rækker!B29,Rækker!B40,IF(N6=Rækker!E29,Rækker!E40,IF(N6=Rækker!H29,Rækker!H40,IF(N6=Rækker!K29,Rækker!K40,IF(N6=Rækker!N29,Rækker!N40,IF(N6=Rækker!Q29,Rækker!Q40,IF(N6=Rækker!T29,Rækker!T40,CD16)))))))</f>
        <v>1*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0</v>
      </c>
      <c r="CE16" s="25">
        <f>IF(N6=Rækker!AR29,Rækker!AR40,IF(N6=Rækker!AU29,Rækker!AU40,IF(N6=Rækker!AX29,Rækker!AX40,IF(N6=Rækker!BA29,Rækker!BA40,IF(N6=Rækker!BD29,Rækker!BD40,IF(N6=Rækker!BG29,Rækker!BG40,0))))))</f>
        <v>0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0</v>
      </c>
      <c r="CH16" s="25">
        <f>IF(N6=Rækker!AR29,Rækker!AS40,IF(N6=Rækker!AU29,Rækker!AV40,IF(N6=Rækker!AX29,Rækker!AY40,IF(N6=Rækker!BA29,Rækker!BB40,IF(N6=Rækker!BD29,Rækker!BE40,IF(N6=Rækker!BG29,Rækker!BH40,0))))))</f>
        <v>0</v>
      </c>
      <c r="CI16" s="25">
        <f t="shared" si="51"/>
        <v>0</v>
      </c>
      <c r="CJ16" s="25">
        <f t="shared" si="52"/>
        <v>0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0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0</v>
      </c>
      <c r="CM16" s="25">
        <f>IF(P6=Rækker!AR29,Rækker!AR40,IF(P6=Rækker!AU29,Rækker!AU40,IF(P6=Rækker!AX29,Rækker!AX40,IF(P6=Rækker!BA29,Rækker!BA40,IF(P6=Rækker!BD29,Rækker!BD40,IF(P6=Rækker!BG29,Rækker!BG40,0))))))</f>
        <v>0</v>
      </c>
      <c r="CN16" s="25">
        <f>IF(P6=Rækker!B29,Rækker!C40,IF(P6=Rækker!E29,Rækker!F40,IF(P6=Rækker!H29,Rækker!I40,IF(P6=Rækker!K29,Rækker!L40,IF(P6=Rækker!N29,Rækker!O40,IF(P6=Rækker!Q29,Rækker!R40,IF(P6=Rækker!T29,Rækker!U40,CO16)))))))</f>
        <v>0</v>
      </c>
      <c r="CO16" s="25">
        <f>IF(P6=Rækker!W29,Rækker!X40,IF(P6=Rækker!Z29,Rækker!AA40,IF(P6=Rækker!AC29,Rækker!AD40,IF(P6=Rækker!AF29,Rækker!AG40,IF(P6=Rækker!AI29,Rækker!AJ40,IF(P6=Rækker!AL29,Rækker!AM40,IF(P6=Rækker!AO29,Rækker!AP40,CP16)))))))</f>
        <v>0</v>
      </c>
      <c r="CP16" s="25">
        <f>IF(P6=Rækker!AR29,Rækker!AS40,IF(P6=Rækker!AU29,Rækker!AV40,IF(P6=Rækker!AX29,Rækker!AY40,IF(P6=Rækker!BA29,Rækker!BB40,IF(P6=Rækker!BD29,Rækker!BE40,IF(P6=Rækker!BG29,Rækker!BH40,0))))))</f>
        <v>0</v>
      </c>
      <c r="CQ16" s="25" t="str">
        <f t="shared" si="53"/>
        <v>1*</v>
      </c>
      <c r="CR16" s="25">
        <f t="shared" si="54"/>
        <v>1</v>
      </c>
      <c r="CS16" s="25" t="str">
        <f>IF(R6=Rækker!B29,Rækker!B40,IF(R6=Rækker!E29,Rækker!E40,IF(R6=Rækker!H29,Rækker!H40,IF(R6=Rækker!K29,Rækker!K40,IF(R6=Rækker!N29,Rækker!N40,IF(R6=Rækker!Q29,Rækker!Q40,IF(R6=Rækker!T29,Rækker!T40,CT16)))))))</f>
        <v>1*</v>
      </c>
      <c r="CT16" s="25" t="str">
        <f>IF(R6=Rækker!W29,Rækker!W40,IF(R6=Rækker!Z29,Rækker!Z40,IF(R6=Rækker!AC29,Rækker!AC40,IF(R6=Rækker!AF29,Rækker!AF40,IF(R6=Rækker!AI29,Rækker!AI40,IF(R6=Rækker!AL29,Rækker!AL40,IF(R6=Rækker!AO29,Rækker!AO40,CU16)))))))</f>
        <v>1*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>
        <f>IF(R6=Rækker!B29,Rækker!C40,IF(R6=Rækker!E29,Rækker!F40,IF(R6=Rækker!H29,Rækker!I40,IF(R6=Rækker!K29,Rækker!L40,IF(R6=Rækker!N29,Rækker!O40,IF(R6=Rækker!Q29,Rækker!R40,IF(R6=Rækker!T29,Rækker!U40,CW16)))))))</f>
        <v>1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1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 t="str">
        <f t="shared" si="55"/>
        <v>1*</v>
      </c>
      <c r="CZ16" s="25">
        <f t="shared" si="56"/>
        <v>1</v>
      </c>
      <c r="DA16" s="25" t="str">
        <f>IF(T6=Rækker!B29,Rækker!B40,IF(T6=Rækker!E29,Rækker!E40,IF(T6=Rækker!H29,Rækker!H40,IF(T6=Rækker!K29,Rækker!K40,IF(T6=Rækker!N29,Rækker!N40,IF(T6=Rækker!Q29,Rækker!Q40,IF(T6=Rækker!T29,Rækker!T40,DB16)))))))</f>
        <v>1*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0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1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0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 t="str">
        <f t="shared" si="57"/>
        <v>1*</v>
      </c>
      <c r="DH16" s="25">
        <f t="shared" si="58"/>
        <v>1</v>
      </c>
      <c r="DI16" s="25" t="str">
        <f>IF(V6=Rækker!B29,Rækker!B40,IF(V6=Rækker!E29,Rækker!E40,IF(V6=Rækker!H29,Rækker!H40,IF(V6=Rækker!K29,Rækker!K40,IF(V6=Rækker!N29,Rækker!N40,IF(V6=Rækker!Q29,Rækker!Q40,IF(V6=Rækker!T29,Rækker!T40,DJ16)))))))</f>
        <v>1*</v>
      </c>
      <c r="DJ16" s="25" t="str">
        <f>IF(V6=Rækker!W29,Rækker!W40,IF(V6=Rækker!Z29,Rækker!Z40,IF(V6=Rækker!AC29,Rækker!AC40,IF(V6=Rækker!AF29,Rækker!AF40,IF(V6=Rækker!AI29,Rækker!AI40,IF(V6=Rækker!AL29,Rækker!AL40,IF(V6=Rækker!AO29,Rækker!AO40,DK16)))))))</f>
        <v>1*</v>
      </c>
      <c r="DK16" s="25">
        <f>IF(V6=Rækker!AR29,Rækker!AR40,IF(V6=Rækker!AU29,Rækker!AU40,IF(V6=Rækker!AX29,Rækker!AX40,IF(V6=Rækker!BA29,Rækker!BA40,IF(V6=Rækker!BD29,Rækker!BD40,IF(V6=Rækker!BG29,Rækker!BG40,0))))))</f>
        <v>0</v>
      </c>
      <c r="DL16" s="25">
        <f>IF(V6=Rækker!B29,Rækker!C40,IF(V6=Rækker!E29,Rækker!F40,IF(V6=Rækker!H29,Rækker!I40,IF(V6=Rækker!K29,Rækker!L40,IF(V6=Rækker!N29,Rækker!O40,IF(V6=Rækker!Q29,Rækker!R40,IF(V6=Rækker!T29,Rækker!U40,DM16)))))))</f>
        <v>1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1</v>
      </c>
      <c r="DN16" s="25">
        <f>IF(V6=Rækker!AR29,Rækker!AS40,IF(V6=Rækker!AU29,Rækker!AV40,IF(V6=Rækker!AX29,Rækker!AY40,IF(V6=Rækker!BA29,Rækker!BB40,IF(V6=Rækker!BD29,Rækker!BE40,IF(V6=Rækker!BG29,Rækker!BH40,0))))))</f>
        <v>0</v>
      </c>
      <c r="DO16" s="25">
        <f t="shared" si="59"/>
        <v>1</v>
      </c>
      <c r="DP16" s="25">
        <f t="shared" si="60"/>
        <v>1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1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1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>
        <f>IF(X6=Rækker!B29,Rækker!C40,IF(X6=Rækker!E29,Rækker!F40,IF(X6=Rækker!H29,Rækker!I40,IF(X6=Rækker!K29,Rækker!L40,IF(X6=Rækker!N29,Rækker!O40,IF(X6=Rækker!Q29,Rækker!R40,IF(X6=Rækker!T29,Rækker!U40,DU16)))))))</f>
        <v>1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1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 t="str">
        <f t="shared" si="61"/>
        <v>1*</v>
      </c>
      <c r="DX16" s="25">
        <f t="shared" si="62"/>
        <v>1</v>
      </c>
      <c r="DY16" s="25" t="str">
        <f>IF(Z6=Rækker!B29,Rækker!B40,IF(Z6=Rækker!E29,Rækker!E40,IF(Z6=Rækker!H29,Rækker!H40,IF(Z6=Rækker!K29,Rækker!K40,IF(Z6=Rækker!N29,Rækker!N40,IF(Z6=Rækker!Q29,Rækker!Q40,IF(Z6=Rækker!T29,Rækker!T40,DZ16)))))))</f>
        <v>1*</v>
      </c>
      <c r="DZ16" s="25" t="str">
        <f>IF(Z6=Rækker!W29,Rækker!W40,IF(Z6=Rækker!Z29,Rækker!Z40,IF(Z6=Rækker!AC29,Rækker!AC40,IF(Z6=Rækker!AF29,Rækker!AF40,IF(Z6=Rækker!AI29,Rækker!AI40,IF(Z6=Rækker!AL29,Rækker!AL40,IF(Z6=Rækker!AO29,Rækker!AO40,EA16)))))))</f>
        <v>1*</v>
      </c>
      <c r="EA16" s="25" t="str">
        <f>IF(Z6=Rækker!AR29,Rækker!AR40,IF(Z6=Rækker!AU29,Rækker!AU40,IF(Z6=Rækker!AX29,Rækker!AX40,IF(Z6=Rækker!BA29,Rækker!BA40,IF(Z6=Rækker!BD29,Rækker!BD40,IF(Z6=Rækker!BG29,Rækker!BG40,0))))))</f>
        <v>1*</v>
      </c>
      <c r="EB16" s="25">
        <f>IF(Z6=Rækker!B29,Rækker!C40,IF(Z6=Rækker!E29,Rækker!F40,IF(Z6=Rækker!H29,Rækker!I40,IF(Z6=Rækker!K29,Rækker!L40,IF(Z6=Rækker!N29,Rækker!O40,IF(Z6=Rækker!Q29,Rækker!R40,IF(Z6=Rækker!T29,Rækker!U40,EC16)))))))</f>
        <v>1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1</v>
      </c>
      <c r="ED16" s="25">
        <f>IF(Z6=Rækker!AR29,Rækker!AS40,IF(Z6=Rækker!AU29,Rækker!AV40,IF(Z6=Rækker!AX29,Rækker!AY40,IF(Z6=Rækker!BA29,Rækker!BB40,IF(Z6=Rækker!BD29,Rækker!BE40,IF(Z6=Rækker!BG29,Rækker!BH40,0))))))</f>
        <v>1</v>
      </c>
      <c r="EE16" s="25" t="str">
        <f t="shared" si="63"/>
        <v>1*</v>
      </c>
      <c r="EF16" s="25">
        <f t="shared" si="64"/>
        <v>1</v>
      </c>
      <c r="EG16" s="25" t="str">
        <f>IF(AB6=Rækker!B29,Rækker!B40,IF(AB6=Rækker!E29,Rækker!E40,IF(AB6=Rækker!H29,Rækker!H40,IF(AB6=Rækker!K29,Rækker!K40,IF(AB6=Rækker!N29,Rækker!N40,IF(AB6=Rækker!Q29,Rækker!Q40,IF(AB6=Rækker!T29,Rækker!T40,EH16)))))))</f>
        <v>1*</v>
      </c>
      <c r="EH16" s="25" t="str">
        <f>IF(AB6=Rækker!W29,Rækker!W40,IF(AB6=Rækker!Z29,Rækker!Z40,IF(AB6=Rækker!AC29,Rækker!AC40,IF(AB6=Rækker!AF29,Rækker!AF40,IF(AB6=Rækker!AI29,Rækker!AI40,IF(AB6=Rækker!AL29,Rækker!AL40,IF(AB6=Rækker!AO29,Rækker!AO40,EI16)))))))</f>
        <v>1*</v>
      </c>
      <c r="EI16" s="25" t="str">
        <f>IF(AB6=Rækker!AR29,Rækker!AR40,IF(AB6=Rækker!AU29,Rækker!AU40,IF(AB6=Rækker!AX29,Rækker!AX40,IF(AB6=Rækker!BA29,Rækker!BA40,IF(AB6=Rækker!BD29,Rækker!BD40,IF(AB6=Rækker!BG29,Rækker!BG40,0))))))</f>
        <v>1*</v>
      </c>
      <c r="EJ16" s="25">
        <f>IF(AB6=Rækker!B29,Rækker!C40,IF(AB6=Rækker!E29,Rækker!F40,IF(AB6=Rækker!H29,Rækker!I40,IF(AB6=Rækker!K29,Rækker!L40,IF(AB6=Rækker!N29,Rækker!O40,IF(AB6=Rækker!Q29,Rækker!R40,IF(AB6=Rækker!T29,Rækker!U40,EK16)))))))</f>
        <v>1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1</v>
      </c>
      <c r="EL16" s="25">
        <f>IF(AB6=Rækker!AR29,Rækker!AS40,IF(AB6=Rækker!AU29,Rækker!AV40,IF(AB6=Rækker!AX29,Rækker!AY40,IF(AB6=Rækker!BA29,Rækker!BB40,IF(AB6=Rækker!BD29,Rækker!BE40,IF(AB6=Rækker!BG29,Rækker!BH40,0))))))</f>
        <v>1</v>
      </c>
      <c r="EM16" s="25">
        <f t="shared" si="65"/>
        <v>1</v>
      </c>
      <c r="EN16" s="25">
        <f t="shared" si="66"/>
        <v>1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1</v>
      </c>
      <c r="EQ16" s="25">
        <f>IF(AD6=Rækker!AR29,Rækker!AR40,IF(AD6=Rækker!AU29,Rækker!AU40,IF(AD6=Rækker!AX29,Rækker!AX40,IF(AD6=Rækker!BA29,Rækker!BA40,IF(AD6=Rækker!BD29,Rækker!BD40,IF(AD6=Rækker!BG29,Rækker!BG40,0))))))</f>
        <v>1</v>
      </c>
      <c r="ER16" s="25">
        <f>IF(AD6=Rækker!B29,Rækker!C40,IF(AD6=Rækker!E29,Rækker!F40,IF(AD6=Rækker!H29,Rækker!I40,IF(AD6=Rækker!K29,Rækker!L40,IF(AD6=Rækker!N29,Rækker!O40,IF(AD6=Rækker!Q29,Rækker!R40,IF(AD6=Rækker!T29,Rækker!U40,ES16)))))))</f>
        <v>1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1</v>
      </c>
      <c r="ET16" s="25">
        <f>IF(AD6=Rækker!AR29,Rækker!AS40,IF(AD6=Rækker!AU29,Rækker!AV40,IF(AD6=Rækker!AX29,Rækker!AY40,IF(AD6=Rækker!BA29,Rækker!BB40,IF(AD6=Rækker!BD29,Rækker!BE40,IF(AD6=Rækker!BG29,Rækker!BH40,0))))))</f>
        <v>1</v>
      </c>
      <c r="EU16" s="25" t="str">
        <f t="shared" si="67"/>
        <v>1*</v>
      </c>
      <c r="EV16" s="25">
        <f t="shared" si="68"/>
        <v>1</v>
      </c>
      <c r="EW16" s="25" t="str">
        <f>IF(AF6=Rækker!B29,Rækker!B40,IF(AF6=Rækker!E29,Rækker!E40,IF(AF6=Rækker!H29,Rækker!H40,IF(AF6=Rækker!K29,Rækker!K40,IF(AF6=Rækker!N29,Rækker!N40,IF(AF6=Rækker!Q29,Rækker!Q40,IF(AF6=Rækker!T29,Rækker!T40,EX16)))))))</f>
        <v>1*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0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>
        <f>IF(AF6=Rækker!B29,Rækker!C40,IF(AF6=Rækker!E29,Rækker!F40,IF(AF6=Rækker!H29,Rækker!I40,IF(AF6=Rækker!K29,Rækker!L40,IF(AF6=Rækker!N29,Rækker!O40,IF(AF6=Rækker!Q29,Rækker!R40,IF(AF6=Rækker!T29,Rækker!U40,FA16)))))))</f>
        <v>1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0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>
        <f t="shared" si="69"/>
        <v>1</v>
      </c>
      <c r="FD16" s="25">
        <f t="shared" si="70"/>
        <v>1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1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0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>
        <f>IF(AH6=Rækker!B29,Rækker!C40,IF(AH6=Rækker!E29,Rækker!F40,IF(AH6=Rækker!H29,Rækker!I40,IF(AH6=Rækker!K29,Rækker!L40,IF(AH6=Rækker!N29,Rækker!O40,IF(AH6=Rækker!Q29,Rækker!R40,IF(AH6=Rækker!T29,Rækker!U40,FI16)))))))</f>
        <v>1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0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 t="str">
        <f t="shared" si="71"/>
        <v>1*</v>
      </c>
      <c r="FL16" s="25">
        <f t="shared" si="72"/>
        <v>1</v>
      </c>
      <c r="FM16" s="25" t="str">
        <f>IF(AJ6=Rækker!B29,Rækker!B40,IF(AJ6=Rækker!E29,Rækker!E40,IF(AJ6=Rækker!H29,Rækker!H40,IF(AJ6=Rækker!K29,Rækker!K40,IF(AJ6=Rækker!N29,Rækker!N40,IF(AJ6=Rækker!Q29,Rækker!Q40,IF(AJ6=Rækker!T29,Rækker!T40,FN16)))))))</f>
        <v>1*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0</v>
      </c>
      <c r="FO16" s="25">
        <f>IF(AJ6=Rækker!AR29,Rækker!AR40,IF(AJ6=Rækker!AU29,Rækker!AU40,IF(AJ6=Rækker!AX29,Rækker!AX40,IF(AJ6=Rækker!BA29,Rækker!BA40,IF(AJ6=Rækker!BD29,Rækker!BD40,IF(AJ6=Rækker!BG29,Rækker!BG40,0))))))</f>
        <v>0</v>
      </c>
      <c r="FP16" s="25">
        <f>IF(AJ6=Rækker!B29,Rækker!C40,IF(AJ6=Rækker!E29,Rækker!F40,IF(AJ6=Rækker!H29,Rækker!I40,IF(AJ6=Rækker!K29,Rækker!L40,IF(AJ6=Rækker!N29,Rækker!O40,IF(AJ6=Rækker!Q29,Rækker!R40,IF(AJ6=Rækker!T29,Rækker!U40,FQ16)))))))</f>
        <v>1</v>
      </c>
      <c r="FQ16" s="25">
        <f>IF(AJ6=Rækker!W29,Rækker!X40,IF(AJ6=Rækker!Z29,Rækker!AA40,IF(AJ6=Rækker!AC29,Rækker!AD40,IF(AJ6=Rækker!AF29,Rækker!AG40,IF(AJ6=Rækker!AI29,Rækker!AJ40,IF(AJ6=Rækker!AL29,Rækker!AM40,IF(AJ6=Rækker!AO29,Rækker!AP40,FR16)))))))</f>
        <v>0</v>
      </c>
      <c r="FR16" s="25">
        <f>IF(AJ6=Rækker!AR29,Rækker!AS40,IF(AJ6=Rækker!AU29,Rækker!AV40,IF(AJ6=Rækker!AX29,Rækker!AY40,IF(AJ6=Rækker!BA29,Rækker!BB40,IF(AJ6=Rækker!BD29,Rækker!BE40,IF(AJ6=Rækker!BG29,Rækker!BH40,0))))))</f>
        <v>0</v>
      </c>
      <c r="FS16" s="25">
        <f t="shared" si="73"/>
        <v>1</v>
      </c>
      <c r="FT16" s="25">
        <f t="shared" si="74"/>
        <v>12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12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12</v>
      </c>
      <c r="FZ16" s="25">
        <f>IF(AL6=Rækker!AR29,Rækker!AS40,IF(AL6=Rækker!AU29,Rækker!AV40,IF(AL6=Rækker!AX29,Rækker!AY40,IF(AL6=Rækker!BA29,Rækker!BB40,IF(AL6=Rækker!BD29,Rækker!BE40,IF(AL6=Rækker!BG29,Rækker!BH40,0))))))</f>
        <v>12</v>
      </c>
      <c r="GA16" s="25">
        <f t="shared" si="75"/>
        <v>1</v>
      </c>
      <c r="GB16" s="25">
        <f t="shared" si="76"/>
        <v>1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1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1</v>
      </c>
      <c r="GE16" s="25">
        <f>IF(AN6=Rækker!AR29,Rækker!AR40,IF(AN6=Rækker!AU29,Rækker!AU40,IF(AN6=Rækker!AX29,Rækker!AX40,IF(AN6=Rækker!BA29,Rækker!BA40,IF(AN6=Rækker!BD29,Rækker!BD40,IF(AN6=Rækker!BG29,Rækker!BG40,0))))))</f>
        <v>1</v>
      </c>
      <c r="GF16" s="25">
        <f>IF(AN6=Rækker!B29,Rækker!C40,IF(AN6=Rækker!E29,Rækker!F40,IF(AN6=Rækker!H29,Rækker!I40,IF(AN6=Rækker!K29,Rækker!L40,IF(AN6=Rækker!N29,Rækker!O40,IF(AN6=Rækker!Q29,Rækker!R40,IF(AN6=Rækker!T29,Rækker!U40,GG16)))))))</f>
        <v>1</v>
      </c>
      <c r="GG16" s="25">
        <f>IF(AN6=Rækker!W29,Rækker!X40,IF(AN6=Rækker!Z29,Rækker!AA40,IF(AN6=Rækker!AC29,Rækker!AD40,IF(AN6=Rækker!AF29,Rækker!AG40,IF(AN6=Rækker!AI29,Rækker!AJ40,IF(AN6=Rækker!AL29,Rækker!AM40,IF(AN6=Rækker!AO29,Rækker!AP40,GH16)))))))</f>
        <v>1</v>
      </c>
      <c r="GH16" s="25">
        <f>IF(AN6=Rækker!AR29,Rækker!AS40,IF(AN6=Rækker!AU29,Rækker!AV40,IF(AN6=Rækker!AX29,Rækker!AY40,IF(AN6=Rækker!BA29,Rækker!BB40,IF(AN6=Rækker!BD29,Rækker!BE40,IF(AN6=Rækker!BG29,Rækker!BH40,0))))))</f>
        <v>1</v>
      </c>
      <c r="GI16" s="25">
        <f t="shared" si="77"/>
        <v>1</v>
      </c>
      <c r="GJ16" s="25">
        <f t="shared" si="78"/>
        <v>1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1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1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>
        <f>IF(AP6=Rækker!B29,Rækker!C40,IF(AP6=Rækker!E29,Rækker!F40,IF(AP6=Rækker!H29,Rækker!I40,IF(AP6=Rækker!K29,Rækker!L40,IF(AP6=Rækker!N29,Rækker!O40,IF(AP6=Rækker!Q29,Rækker!R40,IF(AP6=Rækker!T29,Rækker!U40,GO16)))))))</f>
        <v>1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1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 t="str">
        <f t="shared" si="79"/>
        <v>1*</v>
      </c>
      <c r="GR16" s="25">
        <f t="shared" si="80"/>
        <v>1</v>
      </c>
      <c r="GS16" s="25" t="str">
        <f>IF(AR6=Rækker!B29,Rækker!B40,IF(AR6=Rækker!E29,Rækker!E40,IF(AR6=Rækker!H29,Rækker!H40,IF(AR6=Rækker!K29,Rækker!K40,IF(AR6=Rækker!N29,Rækker!N40,IF(AR6=Rækker!Q29,Rækker!Q40,IF(AR6=Rækker!T29,Rækker!T40,GT16)))))))</f>
        <v>1*</v>
      </c>
      <c r="GT16" s="25" t="str">
        <f>IF(AR6=Rækker!W29,Rækker!W40,IF(AR6=Rækker!Z29,Rækker!Z40,IF(AR6=Rækker!AC29,Rækker!AC40,IF(AR6=Rækker!AF29,Rækker!AF40,IF(AR6=Rækker!AI29,Rækker!AI40,IF(AR6=Rækker!AL29,Rækker!AL40,IF(AR6=Rækker!AO29,Rækker!AO40,GU16)))))))</f>
        <v>1*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>
        <f>IF(AR6=Rækker!B29,Rækker!C40,IF(AR6=Rækker!E29,Rækker!F40,IF(AR6=Rækker!H29,Rækker!I40,IF(AR6=Rækker!K29,Rækker!L40,IF(AR6=Rækker!N29,Rækker!O40,IF(AR6=Rækker!Q29,Rækker!R40,IF(AR6=Rækker!T29,Rækker!U40,GW16)))))))</f>
        <v>1</v>
      </c>
      <c r="GW16" s="25">
        <f>IF(AR6=Rækker!W29,Rækker!X40,IF(AR6=Rækker!Z29,Rækker!AA40,IF(AR6=Rækker!AC29,Rækker!AD40,IF(AR6=Rækker!AF29,Rækker!AG40,IF(AR6=Rækker!AI29,Rækker!AJ40,IF(AR6=Rækker!AL29,Rækker!AM40,IF(AR6=Rækker!AO29,Rækker!AP40,GX16)))))))</f>
        <v>1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7" s="121" t="s">
        <v>109</v>
      </c>
      <c r="E17" s="95">
        <f>IF('1. Division'!E17&lt;&gt;"",'1. Division'!E17,"")</f>
        <v>2</v>
      </c>
      <c r="F17" s="41" t="str">
        <f t="shared" si="0"/>
        <v>X</v>
      </c>
      <c r="G17" s="42" t="str">
        <f t="shared" si="1"/>
        <v>1X2</v>
      </c>
      <c r="H17" s="41" t="str">
        <f t="shared" si="2"/>
        <v>X</v>
      </c>
      <c r="I17" s="42" t="str">
        <f t="shared" si="3"/>
        <v>1X</v>
      </c>
      <c r="J17" s="41" t="str">
        <f t="shared" si="4"/>
        <v>X</v>
      </c>
      <c r="K17" s="43" t="str">
        <f t="shared" si="5"/>
        <v>1X2</v>
      </c>
      <c r="L17" s="41">
        <f t="shared" si="6"/>
        <v>1</v>
      </c>
      <c r="M17" s="43" t="str">
        <f t="shared" si="7"/>
        <v>1X</v>
      </c>
      <c r="N17" s="41">
        <f t="shared" si="8"/>
        <v>1</v>
      </c>
      <c r="O17" s="43">
        <f t="shared" si="9"/>
        <v>12</v>
      </c>
      <c r="P17" s="41" t="str">
        <f t="shared" si="10"/>
        <v/>
      </c>
      <c r="Q17" s="43" t="str">
        <f t="shared" si="11"/>
        <v/>
      </c>
      <c r="R17" s="41">
        <f t="shared" si="12"/>
        <v>1</v>
      </c>
      <c r="S17" s="43" t="str">
        <f t="shared" si="13"/>
        <v>1X2</v>
      </c>
      <c r="T17" s="41" t="str">
        <f t="shared" si="14"/>
        <v>X</v>
      </c>
      <c r="U17" s="43" t="str">
        <f t="shared" si="15"/>
        <v>1X</v>
      </c>
      <c r="V17" s="41">
        <f t="shared" si="16"/>
        <v>1</v>
      </c>
      <c r="W17" s="43" t="str">
        <f t="shared" si="17"/>
        <v>1X</v>
      </c>
      <c r="X17" s="41" t="str">
        <f t="shared" si="18"/>
        <v>X</v>
      </c>
      <c r="Y17" s="43" t="str">
        <f t="shared" si="19"/>
        <v>1X</v>
      </c>
      <c r="Z17" s="41" t="str">
        <f t="shared" si="20"/>
        <v>X</v>
      </c>
      <c r="AA17" s="43" t="str">
        <f t="shared" si="21"/>
        <v>1X2</v>
      </c>
      <c r="AB17" s="41">
        <f t="shared" si="22"/>
        <v>1</v>
      </c>
      <c r="AC17" s="43">
        <f t="shared" si="23"/>
        <v>12</v>
      </c>
      <c r="AD17" s="41">
        <f t="shared" si="24"/>
        <v>1</v>
      </c>
      <c r="AE17" s="43">
        <f t="shared" si="25"/>
        <v>12</v>
      </c>
      <c r="AF17" s="41" t="str">
        <f t="shared" si="26"/>
        <v>1*</v>
      </c>
      <c r="AG17" s="43">
        <f t="shared" si="27"/>
        <v>1</v>
      </c>
      <c r="AH17" s="41">
        <f t="shared" si="28"/>
        <v>1</v>
      </c>
      <c r="AI17" s="43" t="str">
        <f t="shared" si="29"/>
        <v>1X</v>
      </c>
      <c r="AJ17" s="41">
        <f t="shared" si="30"/>
        <v>1</v>
      </c>
      <c r="AK17" s="43">
        <f t="shared" si="31"/>
        <v>1</v>
      </c>
      <c r="AL17" s="41">
        <f t="shared" si="32"/>
        <v>1</v>
      </c>
      <c r="AM17" s="43">
        <f t="shared" si="33"/>
        <v>12</v>
      </c>
      <c r="AN17" s="41">
        <f t="shared" si="34"/>
        <v>1</v>
      </c>
      <c r="AO17" s="43" t="str">
        <f t="shared" si="35"/>
        <v>1X</v>
      </c>
      <c r="AP17" s="41">
        <f t="shared" si="36"/>
        <v>2</v>
      </c>
      <c r="AQ17" s="43">
        <f t="shared" si="37"/>
        <v>12</v>
      </c>
      <c r="AR17" s="41">
        <f t="shared" si="38"/>
        <v>2</v>
      </c>
      <c r="AS17" s="42">
        <f t="shared" si="39"/>
        <v>12</v>
      </c>
      <c r="AT17" s="21">
        <f t="shared" si="40"/>
        <v>1</v>
      </c>
      <c r="AU17" s="25" t="str">
        <f t="shared" si="41"/>
        <v>X</v>
      </c>
      <c r="AV17" s="25" t="str">
        <f t="shared" si="42"/>
        <v>1X2</v>
      </c>
      <c r="AW17" s="25" t="str">
        <f>IF(F6=Rækker!B29,Rækker!B41,IF(F6=Rækker!E29,Rækker!E41,IF(F6=Rækker!H29,Rækker!H41,IF(F6=Rækker!K29,Rækker!K41,IF(F6=Rækker!N29,Rækker!N41,IF(F6=Rækker!Q29,Rækker!Q41,IF(F6=Rækker!T29,Rækker!T41,AX17)))))))</f>
        <v>x</v>
      </c>
      <c r="AX17" s="25" t="str">
        <f>IF(F6=Rækker!W29,Rækker!W41,IF(F6=Rækker!Z29,Rækker!Z41,IF(F6=Rækker!AC29,Rækker!AC41,IF(F6=Rækker!AF29,Rækker!AF41,IF(F6=Rækker!AI29,Rækker!AI41,IF(F6=Rækker!AL29,Rækker!AL41,IF(F6=Rækker!AO29,Rækker!AO41,AY17)))))))</f>
        <v>x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 t="str">
        <f>IF(F6=Rækker!B29,Rækker!C41,IF(F6=Rækker!E29,Rækker!F41,IF(F6=Rækker!H29,Rækker!I41,IF(F6=Rækker!K29,Rækker!L41,IF(F6=Rækker!N29,Rækker!O41,IF(F6=Rækker!Q29,Rækker!R41,IF(F6=Rækker!T29,Rækker!U41,BA17)))))))</f>
        <v>1x2</v>
      </c>
      <c r="BA17" s="25" t="str">
        <f>IF(F6=Rækker!W29,Rækker!X41,IF(F6=Rækker!Z29,Rækker!AA41,IF(F6=Rækker!AC29,Rækker!AD41,IF(F6=Rækker!AF29,Rækker!AG41,IF(F6=Rækker!AI29,Rækker!AJ41,IF(F6=Rækker!AL29,Rækker!AM41,IF(F6=Rækker!AO29,Rækker!AP41,BB17)))))))</f>
        <v>1x2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 t="str">
        <f t="shared" si="43"/>
        <v>X</v>
      </c>
      <c r="BD17" s="25" t="str">
        <f t="shared" si="44"/>
        <v>1X</v>
      </c>
      <c r="BE17" s="25" t="str">
        <f>IF(H6=Rækker!B29,Rækker!B41,IF(H6=Rækker!E29,Rækker!E41,IF(H6=Rækker!H29,Rækker!H41,IF(H6=Rækker!K29,Rækker!K41,IF(H6=Rækker!N29,Rækker!N41,IF(H6=Rækker!Q29,Rækker!Q41,IF(H6=Rækker!T29,Rækker!T41,BF17)))))))</f>
        <v>x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 t="str">
        <f>IF(H6=Rækker!B29,Rækker!C41,IF(H6=Rækker!E29,Rækker!F41,IF(H6=Rækker!H29,Rækker!I41,IF(H6=Rækker!K29,Rækker!L41,IF(H6=Rækker!N29,Rækker!O41,IF(H6=Rækker!Q29,Rækker!R41,IF(H6=Rækker!T29,Rækker!U41,BI17)))))))</f>
        <v>1x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 t="str">
        <f t="shared" si="45"/>
        <v>X</v>
      </c>
      <c r="BL17" s="25" t="str">
        <f t="shared" si="46"/>
        <v>1X2</v>
      </c>
      <c r="BM17" s="25" t="str">
        <f>IF(J6=Rækker!B29,Rækker!B41,IF(J6=Rækker!E29,Rækker!E41,IF(J6=Rækker!H29,Rækker!H41,IF(J6=Rækker!K29,Rækker!K41,IF(J6=Rækker!N29,Rækker!N41,IF(J6=Rækker!Q29,Rækker!Q41,IF(J6=Rækker!T29,Rækker!T41,BN17)))))))</f>
        <v>x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 t="str">
        <f>IF(J6=Rækker!B29,Rækker!C41,IF(J6=Rækker!E29,Rækker!F41,IF(J6=Rækker!H29,Rækker!I41,IF(J6=Rækker!K29,Rækker!L41,IF(J6=Rækker!N29,Rækker!O41,IF(J6=Rækker!Q29,Rækker!R41,IF(J6=Rækker!T29,Rækker!U41,BQ17)))))))</f>
        <v>1x2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>
        <f t="shared" si="47"/>
        <v>1</v>
      </c>
      <c r="BT17" s="25" t="str">
        <f t="shared" si="48"/>
        <v>1X</v>
      </c>
      <c r="BU17" s="25">
        <f>IF(L6=Rækker!B29,Rækker!B41,IF(L6=Rækker!E29,Rækker!E41,IF(L6=Rækker!H29,Rækker!H41,IF(L6=Rækker!K29,Rækker!K41,IF(L6=Rækker!N29,Rækker!N41,IF(L6=Rækker!Q29,Rækker!Q41,IF(L6=Rækker!T29,Rækker!T41,BV17)))))))</f>
        <v>1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1</v>
      </c>
      <c r="BW17" s="25">
        <f>IF(L6=Rækker!AR29,Rækker!AR41,IF(L6=Rækker!AU29,Rækker!AU41,IF(L6=Rækker!AX29,Rækker!AX41,IF(L6=Rækker!BA29,Rækker!BA41,IF(L6=Rækker!BD29,Rækker!BD41,IF(L6=Rækker!BG29,Rækker!BG41,0))))))</f>
        <v>1</v>
      </c>
      <c r="BX17" s="25" t="str">
        <f>IF(L6=Rækker!B29,Rækker!C41,IF(L6=Rækker!E29,Rækker!F41,IF(L6=Rækker!H29,Rækker!I41,IF(L6=Rækker!K29,Rækker!L41,IF(L6=Rækker!N29,Rækker!O41,IF(L6=Rækker!Q29,Rækker!R41,IF(L6=Rækker!T29,Rækker!U41,BY17)))))))</f>
        <v>1x</v>
      </c>
      <c r="BY17" s="25" t="str">
        <f>IF(L6=Rækker!W29,Rækker!X41,IF(L6=Rækker!Z29,Rækker!AA41,IF(L6=Rækker!AC29,Rækker!AD41,IF(L6=Rækker!AF29,Rækker!AG41,IF(L6=Rækker!AI29,Rækker!AJ41,IF(L6=Rækker!AL29,Rækker!AM41,IF(L6=Rækker!AO29,Rækker!AP41,BZ17)))))))</f>
        <v>1x</v>
      </c>
      <c r="BZ17" s="25" t="str">
        <f>IF(L6=Rækker!AR29,Rækker!AS41,IF(L6=Rækker!AU29,Rækker!AV41,IF(L6=Rækker!AX29,Rækker!AY41,IF(L6=Rækker!BA29,Rækker!BB41,IF(L6=Rækker!BD29,Rækker!BE41,IF(L6=Rækker!BG29,Rækker!BH41,0))))))</f>
        <v>1x</v>
      </c>
      <c r="CA17" s="25">
        <f t="shared" si="49"/>
        <v>1</v>
      </c>
      <c r="CB17" s="25">
        <f t="shared" si="50"/>
        <v>12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1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0</v>
      </c>
      <c r="CE17" s="25">
        <f>IF(N6=Rækker!AR29,Rækker!AR41,IF(N6=Rækker!AU29,Rækker!AU41,IF(N6=Rækker!AX29,Rækker!AX41,IF(N6=Rækker!BA29,Rækker!BA41,IF(N6=Rækker!BD29,Rækker!BD41,IF(N6=Rækker!BG29,Rækker!BG41,0))))))</f>
        <v>0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12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0</v>
      </c>
      <c r="CH17" s="25">
        <f>IF(N6=Rækker!AR29,Rækker!AS41,IF(N6=Rækker!AU29,Rækker!AV41,IF(N6=Rækker!AX29,Rækker!AY41,IF(N6=Rækker!BA29,Rækker!BB41,IF(N6=Rækker!BD29,Rækker!BE41,IF(N6=Rækker!BG29,Rækker!BH41,0))))))</f>
        <v>0</v>
      </c>
      <c r="CI17" s="25">
        <f t="shared" si="51"/>
        <v>0</v>
      </c>
      <c r="CJ17" s="25">
        <f t="shared" si="52"/>
        <v>0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0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0</v>
      </c>
      <c r="CM17" s="25">
        <f>IF(P6=Rækker!AR29,Rækker!AR41,IF(P6=Rækker!AU29,Rækker!AU41,IF(P6=Rækker!AX29,Rækker!AX41,IF(P6=Rækker!BA29,Rækker!BA41,IF(P6=Rækker!BD29,Rækker!BD41,IF(P6=Rækker!BG29,Rækker!BG41,0))))))</f>
        <v>0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0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0</v>
      </c>
      <c r="CP17" s="25">
        <f>IF(P6=Rækker!AR29,Rækker!AS41,IF(P6=Rækker!AU29,Rækker!AV41,IF(P6=Rækker!AX29,Rækker!AY41,IF(P6=Rækker!BA29,Rækker!BB41,IF(P6=Rækker!BD29,Rækker!BE41,IF(P6=Rækker!BG29,Rækker!BH41,0))))))</f>
        <v>0</v>
      </c>
      <c r="CQ17" s="25">
        <f t="shared" si="53"/>
        <v>1</v>
      </c>
      <c r="CR17" s="25" t="str">
        <f t="shared" si="54"/>
        <v>1X2</v>
      </c>
      <c r="CS17" s="25">
        <f>IF(R6=Rækker!B29,Rækker!B41,IF(R6=Rækker!E29,Rækker!E41,IF(R6=Rækker!H29,Rækker!H41,IF(R6=Rækker!K29,Rækker!K41,IF(R6=Rækker!N29,Rækker!N41,IF(R6=Rækker!Q29,Rækker!Q41,IF(R6=Rækker!T29,Rækker!T41,CT17)))))))</f>
        <v>1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1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 t="str">
        <f>IF(R6=Rækker!B29,Rækker!C41,IF(R6=Rækker!E29,Rækker!F41,IF(R6=Rækker!H29,Rækker!I41,IF(R6=Rækker!K29,Rækker!L41,IF(R6=Rækker!N29,Rækker!O41,IF(R6=Rækker!Q29,Rækker!R41,IF(R6=Rækker!T29,Rækker!U41,CW17)))))))</f>
        <v>1x2</v>
      </c>
      <c r="CW17" s="25" t="str">
        <f>IF(R6=Rækker!W29,Rækker!X41,IF(R6=Rækker!Z29,Rækker!AA41,IF(R6=Rækker!AC29,Rækker!AD41,IF(R6=Rækker!AF29,Rækker!AG41,IF(R6=Rækker!AI29,Rækker!AJ41,IF(R6=Rækker!AL29,Rækker!AM41,IF(R6=Rækker!AO29,Rækker!AP41,CX17)))))))</f>
        <v>1x2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 t="str">
        <f t="shared" si="55"/>
        <v>X</v>
      </c>
      <c r="CZ17" s="25" t="str">
        <f t="shared" si="56"/>
        <v>1X</v>
      </c>
      <c r="DA17" s="25" t="str">
        <f>IF(T6=Rækker!B29,Rækker!B41,IF(T6=Rækker!E29,Rækker!E41,IF(T6=Rækker!H29,Rækker!H41,IF(T6=Rækker!K29,Rækker!K41,IF(T6=Rækker!N29,Rækker!N41,IF(T6=Rækker!Q29,Rækker!Q41,IF(T6=Rækker!T29,Rækker!T41,DB17)))))))</f>
        <v>x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0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 t="str">
        <f>IF(T6=Rækker!B29,Rækker!C41,IF(T6=Rækker!E29,Rækker!F41,IF(T6=Rækker!H29,Rækker!I41,IF(T6=Rækker!K29,Rækker!L41,IF(T6=Rækker!N29,Rækker!O41,IF(T6=Rækker!Q29,Rækker!R41,IF(T6=Rækker!T29,Rækker!U41,DE17)))))))</f>
        <v>1x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0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>
        <f t="shared" si="57"/>
        <v>1</v>
      </c>
      <c r="DH17" s="25" t="str">
        <f t="shared" si="58"/>
        <v>1X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1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1</v>
      </c>
      <c r="DK17" s="25">
        <f>IF(V6=Rækker!AR29,Rækker!AR41,IF(V6=Rækker!AU29,Rækker!AU41,IF(V6=Rækker!AX29,Rækker!AX41,IF(V6=Rækker!BA29,Rækker!BA41,IF(V6=Rækker!BD29,Rækker!BD41,IF(V6=Rækker!BG29,Rækker!BG41,0))))))</f>
        <v>0</v>
      </c>
      <c r="DL17" s="25" t="str">
        <f>IF(V6=Rækker!B29,Rækker!C41,IF(V6=Rækker!E29,Rækker!F41,IF(V6=Rækker!H29,Rækker!I41,IF(V6=Rækker!K29,Rækker!L41,IF(V6=Rækker!N29,Rækker!O41,IF(V6=Rækker!Q29,Rækker!R41,IF(V6=Rækker!T29,Rækker!U41,DM17)))))))</f>
        <v>1x</v>
      </c>
      <c r="DM17" s="25" t="str">
        <f>IF(V6=Rækker!W29,Rækker!X41,IF(V6=Rækker!Z29,Rækker!AA41,IF(V6=Rækker!AC29,Rækker!AD41,IF(V6=Rækker!AF29,Rækker!AG41,IF(V6=Rækker!AI29,Rækker!AJ41,IF(V6=Rækker!AL29,Rækker!AM41,IF(V6=Rækker!AO29,Rækker!AP41,DN17)))))))</f>
        <v>1x</v>
      </c>
      <c r="DN17" s="25">
        <f>IF(V6=Rækker!AR29,Rækker!AS41,IF(V6=Rækker!AU29,Rækker!AV41,IF(V6=Rækker!AX29,Rækker!AY41,IF(V6=Rækker!BA29,Rækker!BB41,IF(V6=Rækker!BD29,Rækker!BE41,IF(V6=Rækker!BG29,Rækker!BH41,0))))))</f>
        <v>0</v>
      </c>
      <c r="DO17" s="25" t="str">
        <f t="shared" si="59"/>
        <v>X</v>
      </c>
      <c r="DP17" s="25" t="str">
        <f t="shared" si="60"/>
        <v>1X</v>
      </c>
      <c r="DQ17" s="25" t="str">
        <f>IF(X6=Rækker!B29,Rækker!B41,IF(X6=Rækker!E29,Rækker!E41,IF(X6=Rækker!H29,Rækker!H41,IF(X6=Rækker!K29,Rækker!K41,IF(X6=Rækker!N29,Rækker!N41,IF(X6=Rækker!Q29,Rækker!Q41,IF(X6=Rækker!T29,Rækker!T41,DR17)))))))</f>
        <v>x</v>
      </c>
      <c r="DR17" s="25" t="str">
        <f>IF(X6=Rækker!W29,Rækker!W41,IF(X6=Rækker!Z29,Rækker!Z41,IF(X6=Rækker!AC29,Rækker!AC41,IF(X6=Rækker!AF29,Rækker!AF41,IF(X6=Rækker!AI29,Rækker!AI41,IF(X6=Rækker!AL29,Rækker!AL41,IF(X6=Rækker!AO29,Rækker!AO41,DS17)))))))</f>
        <v>x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 t="str">
        <f>IF(X6=Rækker!B29,Rækker!C41,IF(X6=Rækker!E29,Rækker!F41,IF(X6=Rækker!H29,Rækker!I41,IF(X6=Rækker!K29,Rækker!L41,IF(X6=Rækker!N29,Rækker!O41,IF(X6=Rækker!Q29,Rækker!R41,IF(X6=Rækker!T29,Rækker!U41,DU17)))))))</f>
        <v>1x</v>
      </c>
      <c r="DU17" s="25" t="str">
        <f>IF(X6=Rækker!W29,Rækker!X41,IF(X6=Rækker!Z29,Rækker!AA41,IF(X6=Rækker!AC29,Rækker!AD41,IF(X6=Rækker!AF29,Rækker!AG41,IF(X6=Rækker!AI29,Rækker!AJ41,IF(X6=Rækker!AL29,Rækker!AM41,IF(X6=Rækker!AO29,Rækker!AP41,DV17)))))))</f>
        <v>1x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 t="str">
        <f t="shared" si="61"/>
        <v>X</v>
      </c>
      <c r="DX17" s="25" t="str">
        <f t="shared" si="62"/>
        <v>1X2</v>
      </c>
      <c r="DY17" s="25" t="str">
        <f>IF(Z6=Rækker!B29,Rækker!B41,IF(Z6=Rækker!E29,Rækker!E41,IF(Z6=Rækker!H29,Rækker!H41,IF(Z6=Rækker!K29,Rækker!K41,IF(Z6=Rækker!N29,Rækker!N41,IF(Z6=Rækker!Q29,Rækker!Q41,IF(Z6=Rækker!T29,Rækker!T41,DZ17)))))))</f>
        <v>x</v>
      </c>
      <c r="DZ17" s="25" t="str">
        <f>IF(Z6=Rækker!W29,Rækker!W41,IF(Z6=Rækker!Z29,Rækker!Z41,IF(Z6=Rækker!AC29,Rækker!AC41,IF(Z6=Rækker!AF29,Rækker!AF41,IF(Z6=Rækker!AI29,Rækker!AI41,IF(Z6=Rækker!AL29,Rækker!AL41,IF(Z6=Rækker!AO29,Rækker!AO41,EA17)))))))</f>
        <v>x</v>
      </c>
      <c r="EA17" s="25" t="str">
        <f>IF(Z6=Rækker!AR29,Rækker!AR41,IF(Z6=Rækker!AU29,Rækker!AU41,IF(Z6=Rækker!AX29,Rækker!AX41,IF(Z6=Rækker!BA29,Rækker!BA41,IF(Z6=Rækker!BD29,Rækker!BD41,IF(Z6=Rækker!BG29,Rækker!BG41,0))))))</f>
        <v>x</v>
      </c>
      <c r="EB17" s="25" t="str">
        <f>IF(Z6=Rækker!B29,Rækker!C41,IF(Z6=Rækker!E29,Rækker!F41,IF(Z6=Rækker!H29,Rækker!I41,IF(Z6=Rækker!K29,Rækker!L41,IF(Z6=Rækker!N29,Rækker!O41,IF(Z6=Rækker!Q29,Rækker!R41,IF(Z6=Rækker!T29,Rækker!U41,EC17)))))))</f>
        <v>1x2</v>
      </c>
      <c r="EC17" s="25" t="str">
        <f>IF(Z6=Rækker!W29,Rækker!X41,IF(Z6=Rækker!Z29,Rækker!AA41,IF(Z6=Rækker!AC29,Rækker!AD41,IF(Z6=Rækker!AF29,Rækker!AG41,IF(Z6=Rækker!AI29,Rækker!AJ41,IF(Z6=Rækker!AL29,Rækker!AM41,IF(Z6=Rækker!AO29,Rækker!AP41,ED17)))))))</f>
        <v>1x2</v>
      </c>
      <c r="ED17" s="25" t="str">
        <f>IF(Z6=Rækker!AR29,Rækker!AS41,IF(Z6=Rækker!AU29,Rækker!AV41,IF(Z6=Rækker!AX29,Rækker!AY41,IF(Z6=Rækker!BA29,Rækker!BB41,IF(Z6=Rækker!BD29,Rækker!BE41,IF(Z6=Rækker!BG29,Rækker!BH41,0))))))</f>
        <v>1x2</v>
      </c>
      <c r="EE17" s="25">
        <f t="shared" si="63"/>
        <v>1</v>
      </c>
      <c r="EF17" s="25">
        <f t="shared" si="64"/>
        <v>12</v>
      </c>
      <c r="EG17" s="25">
        <f>IF(AB6=Rækker!B29,Rækker!B41,IF(AB6=Rækker!E29,Rækker!E41,IF(AB6=Rækker!H29,Rækker!H41,IF(AB6=Rækker!K29,Rækker!K41,IF(AB6=Rækker!N29,Rækker!N41,IF(AB6=Rækker!Q29,Rækker!Q41,IF(AB6=Rækker!T29,Rækker!T41,EH17)))))))</f>
        <v>1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1</v>
      </c>
      <c r="EI17" s="25">
        <f>IF(AB6=Rækker!AR29,Rækker!AR41,IF(AB6=Rækker!AU29,Rækker!AU41,IF(AB6=Rækker!AX29,Rækker!AX41,IF(AB6=Rækker!BA29,Rækker!BA41,IF(AB6=Rækker!BD29,Rækker!BD41,IF(AB6=Rækker!BG29,Rækker!BG41,0))))))</f>
        <v>1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12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12</v>
      </c>
      <c r="EL17" s="25">
        <f>IF(AB6=Rækker!AR29,Rækker!AS41,IF(AB6=Rækker!AU29,Rækker!AV41,IF(AB6=Rækker!AX29,Rækker!AY41,IF(AB6=Rækker!BA29,Rækker!BB41,IF(AB6=Rækker!BD29,Rækker!BE41,IF(AB6=Rækker!BG29,Rækker!BH41,0))))))</f>
        <v>12</v>
      </c>
      <c r="EM17" s="25">
        <f t="shared" si="65"/>
        <v>1</v>
      </c>
      <c r="EN17" s="25">
        <f t="shared" si="66"/>
        <v>12</v>
      </c>
      <c r="EO17" s="25">
        <f>IF(AD6=Rækker!B29,Rækker!B41,IF(AD6=Rækker!E29,Rækker!E41,IF(AD6=Rækker!H29,Rækker!H41,IF(AD6=Rækker!K29,Rækker!K41,IF(AD6=Rækker!N29,Rækker!N41,IF(AD6=Rækker!Q29,Rækker!Q41,IF(AD6=Rækker!T29,Rækker!T41,EP17)))))))</f>
        <v>1</v>
      </c>
      <c r="EP17" s="25">
        <f>IF(AD6=Rækker!W29,Rækker!W41,IF(AD6=Rækker!Z29,Rækker!Z41,IF(AD6=Rækker!AC29,Rækker!AC41,IF(AD6=Rækker!AF29,Rækker!AF41,IF(AD6=Rækker!AI29,Rækker!AI41,IF(AD6=Rækker!AL29,Rækker!AL41,IF(AD6=Rækker!AO29,Rækker!AO41,EQ17)))))))</f>
        <v>1</v>
      </c>
      <c r="EQ17" s="25">
        <f>IF(AD6=Rækker!AR29,Rækker!AR41,IF(AD6=Rækker!AU29,Rækker!AU41,IF(AD6=Rækker!AX29,Rækker!AX41,IF(AD6=Rækker!BA29,Rækker!BA41,IF(AD6=Rækker!BD29,Rækker!BD41,IF(AD6=Rækker!BG29,Rækker!BG41,0))))))</f>
        <v>1</v>
      </c>
      <c r="ER17" s="25">
        <f>IF(AD6=Rækker!B29,Rækker!C41,IF(AD6=Rækker!E29,Rækker!F41,IF(AD6=Rækker!H29,Rækker!I41,IF(AD6=Rækker!K29,Rækker!L41,IF(AD6=Rækker!N29,Rækker!O41,IF(AD6=Rækker!Q29,Rækker!R41,IF(AD6=Rækker!T29,Rækker!U41,ES17)))))))</f>
        <v>12</v>
      </c>
      <c r="ES17" s="25">
        <f>IF(AD6=Rækker!W29,Rækker!X41,IF(AD6=Rækker!Z29,Rækker!AA41,IF(AD6=Rækker!AC29,Rækker!AD41,IF(AD6=Rækker!AF29,Rækker!AG41,IF(AD6=Rækker!AI29,Rækker!AJ41,IF(AD6=Rækker!AL29,Rækker!AM41,IF(AD6=Rækker!AO29,Rækker!AP41,ET17)))))))</f>
        <v>12</v>
      </c>
      <c r="ET17" s="25">
        <f>IF(AD6=Rækker!AR29,Rækker!AS41,IF(AD6=Rækker!AU29,Rækker!AV41,IF(AD6=Rækker!AX29,Rækker!AY41,IF(AD6=Rækker!BA29,Rækker!BB41,IF(AD6=Rækker!BD29,Rækker!BE41,IF(AD6=Rækker!BG29,Rækker!BH41,0))))))</f>
        <v>12</v>
      </c>
      <c r="EU17" s="25" t="str">
        <f t="shared" si="67"/>
        <v>1*</v>
      </c>
      <c r="EV17" s="25">
        <f t="shared" si="68"/>
        <v>1</v>
      </c>
      <c r="EW17" s="25" t="str">
        <f>IF(AF6=Rækker!B29,Rækker!B41,IF(AF6=Rækker!E29,Rækker!E41,IF(AF6=Rækker!H29,Rækker!H41,IF(AF6=Rækker!K29,Rækker!K41,IF(AF6=Rækker!N29,Rækker!N41,IF(AF6=Rækker!Q29,Rækker!Q41,IF(AF6=Rækker!T29,Rækker!T41,EX17)))))))</f>
        <v>1*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0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>
        <f>IF(AF6=Rækker!B29,Rækker!C41,IF(AF6=Rækker!E29,Rækker!F41,IF(AF6=Rækker!H29,Rækker!I41,IF(AF6=Rækker!K29,Rækker!L41,IF(AF6=Rækker!N29,Rækker!O41,IF(AF6=Rækker!Q29,Rækker!R41,IF(AF6=Rækker!T29,Rækker!U41,FA17)))))))</f>
        <v>1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0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>
        <f t="shared" si="69"/>
        <v>1</v>
      </c>
      <c r="FD17" s="25" t="str">
        <f t="shared" si="70"/>
        <v>1X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1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0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 t="str">
        <f>IF(AH6=Rækker!B29,Rækker!C41,IF(AH6=Rækker!E29,Rækker!F41,IF(AH6=Rækker!H29,Rækker!I41,IF(AH6=Rækker!K29,Rækker!L41,IF(AH6=Rækker!N29,Rækker!O41,IF(AH6=Rækker!Q29,Rækker!R41,IF(AH6=Rækker!T29,Rækker!U41,FI17)))))))</f>
        <v>1x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0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>
        <f t="shared" si="71"/>
        <v>1</v>
      </c>
      <c r="FL17" s="25">
        <f t="shared" si="72"/>
        <v>1</v>
      </c>
      <c r="FM17" s="25">
        <f>IF(AJ6=Rækker!B29,Rækker!B41,IF(AJ6=Rækker!E29,Rækker!E41,IF(AJ6=Rækker!H29,Rækker!H41,IF(AJ6=Rækker!K29,Rækker!K41,IF(AJ6=Rækker!N29,Rækker!N41,IF(AJ6=Rækker!Q29,Rækker!Q41,IF(AJ6=Rækker!T29,Rækker!T41,FN17)))))))</f>
        <v>1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0</v>
      </c>
      <c r="FO17" s="25">
        <f>IF(AJ6=Rækker!AR29,Rækker!AR41,IF(AJ6=Rækker!AU29,Rækker!AU41,IF(AJ6=Rækker!AX29,Rækker!AX41,IF(AJ6=Rækker!BA29,Rækker!BA41,IF(AJ6=Rækker!BD29,Rækker!BD41,IF(AJ6=Rækker!BG29,Rækker!BG41,0))))))</f>
        <v>0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1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0</v>
      </c>
      <c r="FR17" s="25">
        <f>IF(AJ6=Rækker!AR29,Rækker!AS41,IF(AJ6=Rækker!AU29,Rækker!AV41,IF(AJ6=Rækker!AX29,Rækker!AY41,IF(AJ6=Rækker!BA29,Rækker!BB41,IF(AJ6=Rækker!BD29,Rækker!BE41,IF(AJ6=Rækker!BG29,Rækker!BH41,0))))))</f>
        <v>0</v>
      </c>
      <c r="FS17" s="25">
        <f t="shared" si="73"/>
        <v>1</v>
      </c>
      <c r="FT17" s="25">
        <f t="shared" si="74"/>
        <v>12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1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1</v>
      </c>
      <c r="FW17" s="25">
        <f>IF(AL6=Rækker!AR29,Rækker!AR41,IF(AL6=Rækker!AU29,Rækker!AU41,IF(AL6=Rækker!AX29,Rækker!AX41,IF(AL6=Rækker!BA29,Rækker!BA41,IF(AL6=Rækker!BD29,Rækker!BD41,IF(AL6=Rækker!BG29,Rækker!BG41,0))))))</f>
        <v>1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12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12</v>
      </c>
      <c r="FZ17" s="25">
        <f>IF(AL6=Rækker!AR29,Rækker!AS41,IF(AL6=Rækker!AU29,Rækker!AV41,IF(AL6=Rækker!AX29,Rækker!AY41,IF(AL6=Rækker!BA29,Rækker!BB41,IF(AL6=Rækker!BD29,Rækker!BE41,IF(AL6=Rækker!BG29,Rækker!BH41,0))))))</f>
        <v>12</v>
      </c>
      <c r="GA17" s="25">
        <f t="shared" si="75"/>
        <v>1</v>
      </c>
      <c r="GB17" s="25" t="str">
        <f t="shared" si="76"/>
        <v>1X</v>
      </c>
      <c r="GC17" s="25">
        <f>IF(AN6=Rækker!B29,Rækker!B41,IF(AN6=Rækker!E29,Rækker!E41,IF(AN6=Rækker!H29,Rækker!H41,IF(AN6=Rækker!K29,Rækker!K41,IF(AN6=Rækker!N29,Rækker!N41,IF(AN6=Rækker!Q29,Rækker!Q41,IF(AN6=Rækker!T29,Rækker!T41,GD17)))))))</f>
        <v>1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1</v>
      </c>
      <c r="GE17" s="25">
        <f>IF(AN6=Rækker!AR29,Rækker!AR41,IF(AN6=Rækker!AU29,Rækker!AU41,IF(AN6=Rækker!AX29,Rækker!AX41,IF(AN6=Rækker!BA29,Rækker!BA41,IF(AN6=Rækker!BD29,Rækker!BD41,IF(AN6=Rækker!BG29,Rækker!BG41,0))))))</f>
        <v>1</v>
      </c>
      <c r="GF17" s="25" t="str">
        <f>IF(AN6=Rækker!B29,Rækker!C41,IF(AN6=Rækker!E29,Rækker!F41,IF(AN6=Rækker!H29,Rækker!I41,IF(AN6=Rækker!K29,Rækker!L41,IF(AN6=Rækker!N29,Rækker!O41,IF(AN6=Rækker!Q29,Rækker!R41,IF(AN6=Rækker!T29,Rækker!U41,GG17)))))))</f>
        <v>1x</v>
      </c>
      <c r="GG17" s="25" t="str">
        <f>IF(AN6=Rækker!W29,Rækker!X41,IF(AN6=Rækker!Z29,Rækker!AA41,IF(AN6=Rækker!AC29,Rækker!AD41,IF(AN6=Rækker!AF29,Rækker!AG41,IF(AN6=Rækker!AI29,Rækker!AJ41,IF(AN6=Rækker!AL29,Rækker!AM41,IF(AN6=Rækker!AO29,Rækker!AP41,GH17)))))))</f>
        <v>1x</v>
      </c>
      <c r="GH17" s="25" t="str">
        <f>IF(AN6=Rækker!AR29,Rækker!AS41,IF(AN6=Rækker!AU29,Rækker!AV41,IF(AN6=Rækker!AX29,Rækker!AY41,IF(AN6=Rækker!BA29,Rækker!BB41,IF(AN6=Rækker!BD29,Rækker!BE41,IF(AN6=Rækker!BG29,Rækker!BH41,0))))))</f>
        <v>1x</v>
      </c>
      <c r="GI17" s="25">
        <f t="shared" si="77"/>
        <v>2</v>
      </c>
      <c r="GJ17" s="25">
        <f t="shared" si="78"/>
        <v>12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2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2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12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>
        <f t="shared" si="79"/>
        <v>2</v>
      </c>
      <c r="GR17" s="25">
        <f t="shared" si="80"/>
        <v>12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2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2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12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12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 t="str">
        <f t="shared" si="0"/>
        <v>1*</v>
      </c>
      <c r="G18" s="45">
        <f t="shared" si="1"/>
        <v>1</v>
      </c>
      <c r="H18" s="44" t="str">
        <f t="shared" si="2"/>
        <v>1*</v>
      </c>
      <c r="I18" s="46">
        <f t="shared" si="3"/>
        <v>1</v>
      </c>
      <c r="J18" s="44" t="str">
        <f t="shared" si="4"/>
        <v>1*</v>
      </c>
      <c r="K18" s="45">
        <f t="shared" si="5"/>
        <v>1</v>
      </c>
      <c r="L18" s="44" t="str">
        <f t="shared" si="6"/>
        <v>1*</v>
      </c>
      <c r="M18" s="45">
        <f t="shared" si="7"/>
        <v>1</v>
      </c>
      <c r="N18" s="44" t="str">
        <f t="shared" si="8"/>
        <v>1*</v>
      </c>
      <c r="O18" s="45">
        <f t="shared" si="9"/>
        <v>1</v>
      </c>
      <c r="P18" s="44" t="str">
        <f t="shared" si="10"/>
        <v/>
      </c>
      <c r="Q18" s="45" t="str">
        <f t="shared" si="11"/>
        <v/>
      </c>
      <c r="R18" s="44" t="str">
        <f t="shared" si="12"/>
        <v>1*</v>
      </c>
      <c r="S18" s="45">
        <f t="shared" si="13"/>
        <v>1</v>
      </c>
      <c r="T18" s="44" t="str">
        <f t="shared" si="14"/>
        <v>1*</v>
      </c>
      <c r="U18" s="45">
        <f t="shared" si="15"/>
        <v>1</v>
      </c>
      <c r="V18" s="44" t="str">
        <f t="shared" si="16"/>
        <v>1*</v>
      </c>
      <c r="W18" s="45">
        <f t="shared" si="17"/>
        <v>1</v>
      </c>
      <c r="X18" s="44" t="str">
        <f t="shared" si="18"/>
        <v>1*</v>
      </c>
      <c r="Y18" s="45">
        <f t="shared" si="19"/>
        <v>1</v>
      </c>
      <c r="Z18" s="44" t="str">
        <f t="shared" si="20"/>
        <v>1*</v>
      </c>
      <c r="AA18" s="45">
        <f t="shared" si="21"/>
        <v>1</v>
      </c>
      <c r="AB18" s="44" t="str">
        <f t="shared" si="22"/>
        <v>1*</v>
      </c>
      <c r="AC18" s="45">
        <f t="shared" si="23"/>
        <v>1</v>
      </c>
      <c r="AD18" s="44" t="str">
        <f t="shared" si="24"/>
        <v>1*</v>
      </c>
      <c r="AE18" s="45">
        <f t="shared" si="25"/>
        <v>1</v>
      </c>
      <c r="AF18" s="44" t="str">
        <f t="shared" si="26"/>
        <v>1*</v>
      </c>
      <c r="AG18" s="45">
        <f t="shared" si="27"/>
        <v>1</v>
      </c>
      <c r="AH18" s="44" t="str">
        <f t="shared" si="28"/>
        <v>1*</v>
      </c>
      <c r="AI18" s="45">
        <f t="shared" si="29"/>
        <v>1</v>
      </c>
      <c r="AJ18" s="44" t="str">
        <f t="shared" si="30"/>
        <v>1*</v>
      </c>
      <c r="AK18" s="45">
        <f t="shared" si="31"/>
        <v>1</v>
      </c>
      <c r="AL18" s="44" t="str">
        <f t="shared" si="32"/>
        <v>1*</v>
      </c>
      <c r="AM18" s="45">
        <f t="shared" si="33"/>
        <v>1</v>
      </c>
      <c r="AN18" s="44" t="str">
        <f t="shared" si="34"/>
        <v>1*</v>
      </c>
      <c r="AO18" s="45">
        <f t="shared" si="35"/>
        <v>1</v>
      </c>
      <c r="AP18" s="44" t="str">
        <f t="shared" si="36"/>
        <v>1*</v>
      </c>
      <c r="AQ18" s="45">
        <f t="shared" si="37"/>
        <v>1</v>
      </c>
      <c r="AR18" s="44" t="str">
        <f t="shared" si="38"/>
        <v>1*</v>
      </c>
      <c r="AS18" s="46">
        <f t="shared" si="39"/>
        <v>1</v>
      </c>
      <c r="AT18" s="21">
        <f t="shared" si="40"/>
        <v>1</v>
      </c>
      <c r="AU18" s="25" t="str">
        <f t="shared" si="41"/>
        <v>1*</v>
      </c>
      <c r="AV18" s="25">
        <f t="shared" si="42"/>
        <v>1</v>
      </c>
      <c r="AW18" s="25" t="str">
        <f>IF(F6=Rækker!B29,Rækker!B42,IF(F6=Rækker!E29,Rækker!E42,IF(F6=Rækker!H29,Rækker!H42,IF(F6=Rækker!K29,Rækker!K42,IF(F6=Rækker!N29,Rækker!N42,IF(F6=Rækker!Q29,Rækker!Q42,IF(F6=Rækker!T29,Rækker!T42,AX18)))))))</f>
        <v>1*</v>
      </c>
      <c r="AX18" s="25" t="str">
        <f>IF(F6=Rækker!W29,Rækker!W42,IF(F6=Rækker!Z29,Rækker!Z42,IF(F6=Rækker!AC29,Rækker!AC42,IF(F6=Rækker!AF29,Rækker!AF42,IF(F6=Rækker!AI29,Rækker!AI42,IF(F6=Rækker!AL29,Rækker!AL42,IF(F6=Rækker!AO29,Rækker!AO42,AY18)))))))</f>
        <v>1*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1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 t="str">
        <f t="shared" si="43"/>
        <v>1*</v>
      </c>
      <c r="BD18" s="25">
        <f t="shared" si="44"/>
        <v>1</v>
      </c>
      <c r="BE18" s="25" t="str">
        <f>IF(H6=Rækker!B29,Rækker!B42,IF(H6=Rækker!E29,Rækker!E42,IF(H6=Rækker!H29,Rækker!H42,IF(H6=Rækker!K29,Rækker!K42,IF(H6=Rækker!N29,Rækker!N42,IF(H6=Rækker!Q29,Rækker!Q42,IF(H6=Rækker!T29,Rækker!T42,BF18)))))))</f>
        <v>1*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>
        <f>IF(H6=Rækker!B29,Rækker!C42,IF(H6=Rækker!E29,Rækker!F42,IF(H6=Rækker!H29,Rækker!I42,IF(H6=Rækker!K29,Rækker!L42,IF(H6=Rækker!N29,Rækker!O42,IF(H6=Rækker!Q29,Rækker!R42,IF(H6=Rækker!T29,Rækker!U42,BI18)))))))</f>
        <v>1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 t="str">
        <f t="shared" si="45"/>
        <v>1*</v>
      </c>
      <c r="BL18" s="25">
        <f t="shared" si="46"/>
        <v>1</v>
      </c>
      <c r="BM18" s="25" t="str">
        <f>IF(J6=Rækker!B29,Rækker!B42,IF(J6=Rækker!E29,Rækker!E42,IF(J6=Rækker!H29,Rækker!H42,IF(J6=Rækker!K29,Rækker!K42,IF(J6=Rækker!N29,Rækker!N42,IF(J6=Rækker!Q29,Rækker!Q42,IF(J6=Rækker!T29,Rækker!T42,BN18)))))))</f>
        <v>1*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 t="str">
        <f t="shared" si="47"/>
        <v>1*</v>
      </c>
      <c r="BT18" s="25">
        <f t="shared" si="48"/>
        <v>1</v>
      </c>
      <c r="BU18" s="25" t="str">
        <f>IF(L6=Rækker!B29,Rækker!B42,IF(L6=Rækker!E29,Rækker!E42,IF(L6=Rækker!H29,Rækker!H42,IF(L6=Rækker!K29,Rækker!K42,IF(L6=Rækker!N29,Rækker!N42,IF(L6=Rækker!Q29,Rækker!Q42,IF(L6=Rækker!T29,Rækker!T42,BV18)))))))</f>
        <v>1*</v>
      </c>
      <c r="BV18" s="25" t="str">
        <f>IF(L6=Rækker!W29,Rækker!W42,IF(L6=Rækker!Z29,Rækker!Z42,IF(L6=Rækker!AC29,Rækker!AC42,IF(L6=Rækker!AF29,Rækker!AF42,IF(L6=Rækker!AI29,Rækker!AI42,IF(L6=Rækker!AL29,Rækker!AL42,IF(L6=Rækker!AO29,Rækker!AO42,BW18)))))))</f>
        <v>1*</v>
      </c>
      <c r="BW18" s="25" t="str">
        <f>IF(L6=Rækker!AR29,Rækker!AR42,IF(L6=Rækker!AU29,Rækker!AU42,IF(L6=Rækker!AX29,Rækker!AX42,IF(L6=Rækker!BA29,Rækker!BA42,IF(L6=Rækker!BD29,Rækker!BD42,IF(L6=Rækker!BG29,Rækker!BG42,0))))))</f>
        <v>1*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1</v>
      </c>
      <c r="BZ18" s="25">
        <f>IF(L6=Rækker!AR29,Rækker!AS42,IF(L6=Rækker!AU29,Rækker!AV42,IF(L6=Rækker!AX29,Rækker!AY42,IF(L6=Rækker!BA29,Rækker!BB42,IF(L6=Rækker!BD29,Rækker!BE42,IF(L6=Rækker!BG29,Rækker!BH42,0))))))</f>
        <v>1</v>
      </c>
      <c r="CA18" s="25" t="str">
        <f t="shared" si="49"/>
        <v>1*</v>
      </c>
      <c r="CB18" s="25">
        <f t="shared" si="50"/>
        <v>1</v>
      </c>
      <c r="CC18" s="25" t="str">
        <f>IF(N6=Rækker!B29,Rækker!B42,IF(N6=Rækker!E29,Rækker!E42,IF(N6=Rækker!H29,Rækker!H42,IF(N6=Rækker!K29,Rækker!K42,IF(N6=Rækker!N29,Rækker!N42,IF(N6=Rækker!Q29,Rækker!Q42,IF(N6=Rækker!T29,Rækker!T42,CD18)))))))</f>
        <v>1*</v>
      </c>
      <c r="CD18" s="25">
        <f>IF(N6=Rækker!W29,Rækker!W42,IF(N6=Rækker!Z29,Rækker!Z42,IF(N6=Rækker!AC29,Rækker!AC42,IF(N6=Rækker!AF29,Rækker!AF42,IF(N6=Rækker!AI29,Rækker!AI42,IF(N6=Rækker!AL29,Rækker!AL42,IF(N6=Rækker!AO29,Rækker!AO42,CE18)))))))</f>
        <v>0</v>
      </c>
      <c r="CE18" s="25">
        <f>IF(N6=Rækker!AR29,Rækker!AR42,IF(N6=Rækker!AU29,Rækker!AU42,IF(N6=Rækker!AX29,Rækker!AX42,IF(N6=Rækker!BA29,Rækker!BA42,IF(N6=Rækker!BD29,Rækker!BD42,IF(N6=Rækker!BG29,Rækker!BG42,0))))))</f>
        <v>0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1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0</v>
      </c>
      <c r="CH18" s="25">
        <f>IF(N6=Rækker!AR29,Rækker!AS42,IF(N6=Rækker!AU29,Rækker!AV42,IF(N6=Rækker!AX29,Rækker!AY42,IF(N6=Rækker!BA29,Rækker!BB42,IF(N6=Rækker!BD29,Rækker!BE42,IF(N6=Rækker!BG29,Rækker!BH42,0))))))</f>
        <v>0</v>
      </c>
      <c r="CI18" s="25">
        <f t="shared" si="51"/>
        <v>0</v>
      </c>
      <c r="CJ18" s="25">
        <f t="shared" si="52"/>
        <v>0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0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0</v>
      </c>
      <c r="CM18" s="25">
        <f>IF(P6=Rækker!AR29,Rækker!AR42,IF(P6=Rækker!AU29,Rækker!AU42,IF(P6=Rækker!AX29,Rækker!AX42,IF(P6=Rækker!BA29,Rækker!BA42,IF(P6=Rækker!BD29,Rækker!BD42,IF(P6=Rækker!BG29,Rækker!BG42,0))))))</f>
        <v>0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0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0</v>
      </c>
      <c r="CP18" s="25">
        <f>IF(P6=Rækker!AR29,Rækker!AS42,IF(P6=Rækker!AU29,Rækker!AV42,IF(P6=Rækker!AX29,Rækker!AY42,IF(P6=Rækker!BA29,Rækker!BB42,IF(P6=Rækker!BD29,Rækker!BE42,IF(P6=Rækker!BG29,Rækker!BH42,0))))))</f>
        <v>0</v>
      </c>
      <c r="CQ18" s="25" t="str">
        <f t="shared" si="53"/>
        <v>1*</v>
      </c>
      <c r="CR18" s="25">
        <f t="shared" si="54"/>
        <v>1</v>
      </c>
      <c r="CS18" s="25" t="str">
        <f>IF(R6=Rækker!B29,Rækker!B42,IF(R6=Rækker!E29,Rækker!E42,IF(R6=Rækker!H29,Rækker!H42,IF(R6=Rækker!K29,Rækker!K42,IF(R6=Rækker!N29,Rækker!N42,IF(R6=Rækker!Q29,Rækker!Q42,IF(R6=Rækker!T29,Rækker!T42,CT18)))))))</f>
        <v>1*</v>
      </c>
      <c r="CT18" s="25" t="str">
        <f>IF(R6=Rækker!W29,Rækker!W42,IF(R6=Rækker!Z29,Rækker!Z42,IF(R6=Rækker!AC29,Rækker!AC42,IF(R6=Rækker!AF29,Rækker!AF42,IF(R6=Rækker!AI29,Rækker!AI42,IF(R6=Rækker!AL29,Rækker!AL42,IF(R6=Rækker!AO29,Rækker!AO42,CU18)))))))</f>
        <v>1*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1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 t="str">
        <f t="shared" si="55"/>
        <v>1*</v>
      </c>
      <c r="CZ18" s="25">
        <f t="shared" si="56"/>
        <v>1</v>
      </c>
      <c r="DA18" s="25" t="str">
        <f>IF(T6=Rækker!B29,Rækker!B42,IF(T6=Rækker!E29,Rækker!E42,IF(T6=Rækker!H29,Rækker!H42,IF(T6=Rækker!K29,Rækker!K42,IF(T6=Rækker!N29,Rækker!N42,IF(T6=Rækker!Q29,Rækker!Q42,IF(T6=Rækker!T29,Rækker!T42,DB18)))))))</f>
        <v>1*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0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>
        <f>IF(T6=Rækker!B29,Rækker!C42,IF(T6=Rækker!E29,Rækker!F42,IF(T6=Rækker!H29,Rækker!I42,IF(T6=Rækker!K29,Rækker!L42,IF(T6=Rækker!N29,Rækker!O42,IF(T6=Rækker!Q29,Rækker!R42,IF(T6=Rækker!T29,Rækker!U42,DE18)))))))</f>
        <v>1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0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 t="str">
        <f t="shared" si="57"/>
        <v>1*</v>
      </c>
      <c r="DH18" s="25">
        <f t="shared" si="58"/>
        <v>1</v>
      </c>
      <c r="DI18" s="25" t="str">
        <f>IF(V6=Rækker!B29,Rækker!B42,IF(V6=Rækker!E29,Rækker!E42,IF(V6=Rækker!H29,Rækker!H42,IF(V6=Rækker!K29,Rækker!K42,IF(V6=Rækker!N29,Rækker!N42,IF(V6=Rækker!Q29,Rækker!Q42,IF(V6=Rækker!T29,Rækker!T42,DJ18)))))))</f>
        <v>1*</v>
      </c>
      <c r="DJ18" s="25" t="str">
        <f>IF(V6=Rækker!W29,Rækker!W42,IF(V6=Rækker!Z29,Rækker!Z42,IF(V6=Rækker!AC29,Rækker!AC42,IF(V6=Rækker!AF29,Rækker!AF42,IF(V6=Rækker!AI29,Rækker!AI42,IF(V6=Rækker!AL29,Rækker!AL42,IF(V6=Rækker!AO29,Rækker!AO42,DK18)))))))</f>
        <v>1*</v>
      </c>
      <c r="DK18" s="25">
        <f>IF(V6=Rækker!AR29,Rækker!AR42,IF(V6=Rækker!AU29,Rækker!AU42,IF(V6=Rækker!AX29,Rækker!AX42,IF(V6=Rækker!BA29,Rækker!BA42,IF(V6=Rækker!BD29,Rækker!BD42,IF(V6=Rækker!BG29,Rækker!BG42,0))))))</f>
        <v>0</v>
      </c>
      <c r="DL18" s="25">
        <f>IF(V6=Rækker!B29,Rækker!C42,IF(V6=Rækker!E29,Rækker!F42,IF(V6=Rækker!H29,Rækker!I42,IF(V6=Rækker!K29,Rækker!L42,IF(V6=Rækker!N29,Rækker!O42,IF(V6=Rækker!Q29,Rækker!R42,IF(V6=Rækker!T29,Rækker!U42,DM18)))))))</f>
        <v>1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1</v>
      </c>
      <c r="DN18" s="25">
        <f>IF(V6=Rækker!AR29,Rækker!AS42,IF(V6=Rækker!AU29,Rækker!AV42,IF(V6=Rækker!AX29,Rækker!AY42,IF(V6=Rækker!BA29,Rækker!BB42,IF(V6=Rækker!BD29,Rækker!BE42,IF(V6=Rækker!BG29,Rækker!BH42,0))))))</f>
        <v>0</v>
      </c>
      <c r="DO18" s="25" t="str">
        <f t="shared" si="59"/>
        <v>1*</v>
      </c>
      <c r="DP18" s="25">
        <f t="shared" si="60"/>
        <v>1</v>
      </c>
      <c r="DQ18" s="25" t="str">
        <f>IF(X6=Rækker!B29,Rækker!B42,IF(X6=Rækker!E29,Rækker!E42,IF(X6=Rækker!H29,Rækker!H42,IF(X6=Rækker!K29,Rækker!K42,IF(X6=Rækker!N29,Rækker!N42,IF(X6=Rækker!Q29,Rækker!Q42,IF(X6=Rækker!T29,Rækker!T42,DR18)))))))</f>
        <v>1*</v>
      </c>
      <c r="DR18" s="25" t="str">
        <f>IF(X6=Rækker!W29,Rækker!W42,IF(X6=Rækker!Z29,Rækker!Z42,IF(X6=Rækker!AC29,Rækker!AC42,IF(X6=Rækker!AF29,Rækker!AF42,IF(X6=Rækker!AI29,Rækker!AI42,IF(X6=Rækker!AL29,Rækker!AL42,IF(X6=Rækker!AO29,Rækker!AO42,DS18)))))))</f>
        <v>1*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>
        <f>IF(X6=Rækker!B29,Rækker!C42,IF(X6=Rækker!E29,Rækker!F42,IF(X6=Rækker!H29,Rækker!I42,IF(X6=Rækker!K29,Rækker!L42,IF(X6=Rækker!N29,Rækker!O42,IF(X6=Rækker!Q29,Rækker!R42,IF(X6=Rækker!T29,Rækker!U42,DU18)))))))</f>
        <v>1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1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 t="str">
        <f t="shared" si="61"/>
        <v>1*</v>
      </c>
      <c r="DX18" s="25">
        <f t="shared" si="62"/>
        <v>1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1*</v>
      </c>
      <c r="DZ18" s="25" t="str">
        <f>IF(Z6=Rækker!W29,Rækker!W42,IF(Z6=Rækker!Z29,Rækker!Z42,IF(Z6=Rækker!AC29,Rækker!AC42,IF(Z6=Rækker!AF29,Rækker!AF42,IF(Z6=Rækker!AI29,Rækker!AI42,IF(Z6=Rækker!AL29,Rækker!AL42,IF(Z6=Rækker!AO29,Rækker!AO42,EA18)))))))</f>
        <v>1*</v>
      </c>
      <c r="EA18" s="25" t="str">
        <f>IF(Z6=Rækker!AR29,Rækker!AR42,IF(Z6=Rækker!AU29,Rækker!AU42,IF(Z6=Rækker!AX29,Rækker!AX42,IF(Z6=Rækker!BA29,Rækker!BA42,IF(Z6=Rækker!BD29,Rækker!BD42,IF(Z6=Rækker!BG29,Rækker!BG42,0))))))</f>
        <v>1*</v>
      </c>
      <c r="EB18" s="25">
        <f>IF(Z6=Rækker!B29,Rækker!C42,IF(Z6=Rækker!E29,Rækker!F42,IF(Z6=Rækker!H29,Rækker!I42,IF(Z6=Rækker!K29,Rækker!L42,IF(Z6=Rækker!N29,Rækker!O42,IF(Z6=Rækker!Q29,Rækker!R42,IF(Z6=Rækker!T29,Rækker!U42,EC18)))))))</f>
        <v>1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1</v>
      </c>
      <c r="ED18" s="25">
        <f>IF(Z6=Rækker!AR29,Rækker!AS42,IF(Z6=Rækker!AU29,Rækker!AV42,IF(Z6=Rækker!AX29,Rækker!AY42,IF(Z6=Rækker!BA29,Rækker!BB42,IF(Z6=Rækker!BD29,Rækker!BE42,IF(Z6=Rækker!BG29,Rækker!BH42,0))))))</f>
        <v>1</v>
      </c>
      <c r="EE18" s="25" t="str">
        <f t="shared" si="63"/>
        <v>1*</v>
      </c>
      <c r="EF18" s="25">
        <f t="shared" si="64"/>
        <v>1</v>
      </c>
      <c r="EG18" s="25" t="str">
        <f>IF(AB6=Rækker!B29,Rækker!B42,IF(AB6=Rækker!E29,Rækker!E42,IF(AB6=Rækker!H29,Rækker!H42,IF(AB6=Rækker!K29,Rækker!K42,IF(AB6=Rækker!N29,Rækker!N42,IF(AB6=Rækker!Q29,Rækker!Q42,IF(AB6=Rækker!T29,Rækker!T42,EH18)))))))</f>
        <v>1*</v>
      </c>
      <c r="EH18" s="25" t="str">
        <f>IF(AB6=Rækker!W29,Rækker!W42,IF(AB6=Rækker!Z29,Rækker!Z42,IF(AB6=Rækker!AC29,Rækker!AC42,IF(AB6=Rækker!AF29,Rækker!AF42,IF(AB6=Rækker!AI29,Rækker!AI42,IF(AB6=Rækker!AL29,Rækker!AL42,IF(AB6=Rækker!AO29,Rækker!AO42,EI18)))))))</f>
        <v>1*</v>
      </c>
      <c r="EI18" s="25" t="str">
        <f>IF(AB6=Rækker!AR29,Rækker!AR42,IF(AB6=Rækker!AU29,Rækker!AU42,IF(AB6=Rækker!AX29,Rækker!AX42,IF(AB6=Rækker!BA29,Rækker!BA42,IF(AB6=Rækker!BD29,Rækker!BD42,IF(AB6=Rækker!BG29,Rækker!BG42,0))))))</f>
        <v>1*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1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1</v>
      </c>
      <c r="EL18" s="25">
        <f>IF(AB6=Rækker!AR29,Rækker!AS42,IF(AB6=Rækker!AU29,Rækker!AV42,IF(AB6=Rækker!AX29,Rækker!AY42,IF(AB6=Rækker!BA29,Rækker!BB42,IF(AB6=Rækker!BD29,Rækker!BE42,IF(AB6=Rækker!BG29,Rækker!BH42,0))))))</f>
        <v>1</v>
      </c>
      <c r="EM18" s="25" t="str">
        <f t="shared" si="65"/>
        <v>1*</v>
      </c>
      <c r="EN18" s="25">
        <f t="shared" si="66"/>
        <v>1</v>
      </c>
      <c r="EO18" s="25" t="str">
        <f>IF(AD6=Rækker!B29,Rækker!B42,IF(AD6=Rækker!E29,Rækker!E42,IF(AD6=Rækker!H29,Rækker!H42,IF(AD6=Rækker!K29,Rækker!K42,IF(AD6=Rækker!N29,Rækker!N42,IF(AD6=Rækker!Q29,Rækker!Q42,IF(AD6=Rækker!T29,Rækker!T42,EP18)))))))</f>
        <v>1*</v>
      </c>
      <c r="EP18" s="25" t="str">
        <f>IF(AD6=Rækker!W29,Rækker!W42,IF(AD6=Rækker!Z29,Rækker!Z42,IF(AD6=Rækker!AC29,Rækker!AC42,IF(AD6=Rækker!AF29,Rækker!AF42,IF(AD6=Rækker!AI29,Rækker!AI42,IF(AD6=Rækker!AL29,Rækker!AL42,IF(AD6=Rækker!AO29,Rækker!AO42,EQ18)))))))</f>
        <v>1*</v>
      </c>
      <c r="EQ18" s="25" t="str">
        <f>IF(AD6=Rækker!AR29,Rækker!AR42,IF(AD6=Rækker!AU29,Rækker!AU42,IF(AD6=Rækker!AX29,Rækker!AX42,IF(AD6=Rækker!BA29,Rækker!BA42,IF(AD6=Rækker!BD29,Rækker!BD42,IF(AD6=Rækker!BG29,Rækker!BG42,0))))))</f>
        <v>1*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1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1</v>
      </c>
      <c r="ET18" s="25">
        <f>IF(AD6=Rækker!AR29,Rækker!AS42,IF(AD6=Rækker!AU29,Rækker!AV42,IF(AD6=Rækker!AX29,Rækker!AY42,IF(AD6=Rækker!BA29,Rækker!BB42,IF(AD6=Rækker!BD29,Rækker!BE42,IF(AD6=Rækker!BG29,Rækker!BH42,0))))))</f>
        <v>1</v>
      </c>
      <c r="EU18" s="25" t="str">
        <f t="shared" si="67"/>
        <v>1*</v>
      </c>
      <c r="EV18" s="25">
        <f t="shared" si="68"/>
        <v>1</v>
      </c>
      <c r="EW18" s="25" t="str">
        <f>IF(AF6=Rækker!B29,Rækker!B42,IF(AF6=Rækker!E29,Rækker!E42,IF(AF6=Rækker!H29,Rækker!H42,IF(AF6=Rækker!K29,Rækker!K42,IF(AF6=Rækker!N29,Rækker!N42,IF(AF6=Rækker!Q29,Rækker!Q42,IF(AF6=Rækker!T29,Rækker!T42,EX18)))))))</f>
        <v>1*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0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>
        <f>IF(AF6=Rækker!B29,Rækker!C42,IF(AF6=Rækker!E29,Rækker!F42,IF(AF6=Rækker!H29,Rækker!I42,IF(AF6=Rækker!K29,Rækker!L42,IF(AF6=Rækker!N29,Rækker!O42,IF(AF6=Rækker!Q29,Rækker!R42,IF(AF6=Rækker!T29,Rækker!U42,FA18)))))))</f>
        <v>1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0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 t="str">
        <f t="shared" si="69"/>
        <v>1*</v>
      </c>
      <c r="FD18" s="25">
        <f t="shared" si="70"/>
        <v>1</v>
      </c>
      <c r="FE18" s="25" t="str">
        <f>IF(AH6=Rækker!B29,Rækker!B42,IF(AH6=Rækker!E29,Rækker!E42,IF(AH6=Rækker!H29,Rækker!H42,IF(AH6=Rækker!K29,Rækker!K42,IF(AH6=Rækker!N29,Rækker!N42,IF(AH6=Rækker!Q29,Rækker!Q42,IF(AH6=Rækker!T29,Rækker!T42,FF18)))))))</f>
        <v>1*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0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>
        <f>IF(AH6=Rækker!B29,Rækker!C42,IF(AH6=Rækker!E29,Rækker!F42,IF(AH6=Rækker!H29,Rækker!I42,IF(AH6=Rækker!K29,Rækker!L42,IF(AH6=Rækker!N29,Rækker!O42,IF(AH6=Rækker!Q29,Rækker!R42,IF(AH6=Rækker!T29,Rækker!U42,FI18)))))))</f>
        <v>1</v>
      </c>
      <c r="FI18" s="25">
        <f>IF(AH6=Rækker!W29,Rækker!X42,IF(AH6=Rækker!Z29,Rækker!AA42,IF(AH6=Rækker!AC29,Rækker!AD42,IF(AH6=Rækker!AF29,Rækker!AG42,IF(AH6=Rækker!AI29,Rækker!AJ42,IF(AH6=Rækker!AL29,Rækker!AM42,IF(AH6=Rækker!AO29,Rækker!AP42,FJ18)))))))</f>
        <v>0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 t="str">
        <f t="shared" si="71"/>
        <v>1*</v>
      </c>
      <c r="FL18" s="25">
        <f t="shared" si="72"/>
        <v>1</v>
      </c>
      <c r="FM18" s="25" t="str">
        <f>IF(AJ6=Rækker!B29,Rækker!B42,IF(AJ6=Rækker!E29,Rækker!E42,IF(AJ6=Rækker!H29,Rækker!H42,IF(AJ6=Rækker!K29,Rækker!K42,IF(AJ6=Rækker!N29,Rækker!N42,IF(AJ6=Rækker!Q29,Rækker!Q42,IF(AJ6=Rækker!T29,Rækker!T42,FN18)))))))</f>
        <v>1*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0</v>
      </c>
      <c r="FO18" s="25">
        <f>IF(AJ6=Rækker!AR29,Rækker!AR42,IF(AJ6=Rækker!AU29,Rækker!AU42,IF(AJ6=Rækker!AX29,Rækker!AX42,IF(AJ6=Rækker!BA29,Rækker!BA42,IF(AJ6=Rækker!BD29,Rækker!BD42,IF(AJ6=Rækker!BG29,Rækker!BG42,0))))))</f>
        <v>0</v>
      </c>
      <c r="FP18" s="25">
        <f>IF(AJ6=Rækker!B29,Rækker!C42,IF(AJ6=Rækker!E29,Rækker!F42,IF(AJ6=Rækker!H29,Rækker!I42,IF(AJ6=Rækker!K29,Rækker!L42,IF(AJ6=Rækker!N29,Rækker!O42,IF(AJ6=Rækker!Q29,Rækker!R42,IF(AJ6=Rækker!T29,Rækker!U42,FQ18)))))))</f>
        <v>1</v>
      </c>
      <c r="FQ18" s="25">
        <f>IF(AJ6=Rækker!W29,Rækker!X42,IF(AJ6=Rækker!Z29,Rækker!AA42,IF(AJ6=Rækker!AC29,Rækker!AD42,IF(AJ6=Rækker!AF29,Rækker!AG42,IF(AJ6=Rækker!AI29,Rækker!AJ42,IF(AJ6=Rækker!AL29,Rækker!AM42,IF(AJ6=Rækker!AO29,Rækker!AP42,FR18)))))))</f>
        <v>0</v>
      </c>
      <c r="FR18" s="25">
        <f>IF(AJ6=Rækker!AR29,Rækker!AS42,IF(AJ6=Rækker!AU29,Rækker!AV42,IF(AJ6=Rækker!AX29,Rækker!AY42,IF(AJ6=Rækker!BA29,Rækker!BB42,IF(AJ6=Rækker!BD29,Rækker!BE42,IF(AJ6=Rækker!BG29,Rækker!BH42,0))))))</f>
        <v>0</v>
      </c>
      <c r="FS18" s="25" t="str">
        <f t="shared" si="73"/>
        <v>1*</v>
      </c>
      <c r="FT18" s="25">
        <f t="shared" si="74"/>
        <v>1</v>
      </c>
      <c r="FU18" s="25" t="str">
        <f>IF(AL6=Rækker!B29,Rækker!B42,IF(AL6=Rækker!E29,Rækker!E42,IF(AL6=Rækker!H29,Rækker!H42,IF(AL6=Rækker!K29,Rækker!K42,IF(AL6=Rækker!N29,Rækker!N42,IF(AL6=Rækker!Q29,Rækker!Q42,IF(AL6=Rækker!T29,Rækker!T42,FV18)))))))</f>
        <v>1*</v>
      </c>
      <c r="FV18" s="25" t="str">
        <f>IF(AL6=Rækker!W29,Rækker!W42,IF(AL6=Rækker!Z29,Rækker!Z42,IF(AL6=Rækker!AC29,Rækker!AC42,IF(AL6=Rækker!AF29,Rækker!AF42,IF(AL6=Rækker!AI29,Rækker!AI42,IF(AL6=Rækker!AL29,Rækker!AL42,IF(AL6=Rækker!AO29,Rækker!AO42,FW18)))))))</f>
        <v>1*</v>
      </c>
      <c r="FW18" s="25" t="str">
        <f>IF(AL6=Rækker!AR29,Rækker!AR42,IF(AL6=Rækker!AU29,Rækker!AU42,IF(AL6=Rækker!AX29,Rækker!AX42,IF(AL6=Rækker!BA29,Rækker!BA42,IF(AL6=Rækker!BD29,Rækker!BD42,IF(AL6=Rækker!BG29,Rækker!BG42,0))))))</f>
        <v>1*</v>
      </c>
      <c r="FX18" s="25">
        <f>IF(AL6=Rækker!B29,Rækker!C42,IF(AL6=Rækker!E29,Rækker!F42,IF(AL6=Rækker!H29,Rækker!I42,IF(AL6=Rækker!K29,Rækker!L42,IF(AL6=Rækker!N29,Rækker!O42,IF(AL6=Rækker!Q29,Rækker!R42,IF(AL6=Rækker!T29,Rækker!U42,FY18)))))))</f>
        <v>1</v>
      </c>
      <c r="FY18" s="25">
        <f>IF(AL6=Rækker!W29,Rækker!X42,IF(AL6=Rækker!Z29,Rækker!AA42,IF(AL6=Rækker!AC29,Rækker!AD42,IF(AL6=Rækker!AF29,Rækker!AG42,IF(AL6=Rækker!AI29,Rækker!AJ42,IF(AL6=Rækker!AL29,Rækker!AM42,IF(AL6=Rækker!AO29,Rækker!AP42,FZ18)))))))</f>
        <v>1</v>
      </c>
      <c r="FZ18" s="25">
        <f>IF(AL6=Rækker!AR29,Rækker!AS42,IF(AL6=Rækker!AU29,Rækker!AV42,IF(AL6=Rækker!AX29,Rækker!AY42,IF(AL6=Rækker!BA29,Rækker!BB42,IF(AL6=Rækker!BD29,Rækker!BE42,IF(AL6=Rækker!BG29,Rækker!BH42,0))))))</f>
        <v>1</v>
      </c>
      <c r="GA18" s="25" t="str">
        <f t="shared" si="75"/>
        <v>1*</v>
      </c>
      <c r="GB18" s="25">
        <f t="shared" si="76"/>
        <v>1</v>
      </c>
      <c r="GC18" s="25" t="str">
        <f>IF(AN6=Rækker!B29,Rækker!B42,IF(AN6=Rækker!E29,Rækker!E42,IF(AN6=Rækker!H29,Rækker!H42,IF(AN6=Rækker!K29,Rækker!K42,IF(AN6=Rækker!N29,Rækker!N42,IF(AN6=Rækker!Q29,Rækker!Q42,IF(AN6=Rækker!T29,Rækker!T42,GD18)))))))</f>
        <v>1*</v>
      </c>
      <c r="GD18" s="25" t="str">
        <f>IF(AN6=Rækker!W29,Rækker!W42,IF(AN6=Rækker!Z29,Rækker!Z42,IF(AN6=Rækker!AC29,Rækker!AC42,IF(AN6=Rækker!AF29,Rækker!AF42,IF(AN6=Rækker!AI29,Rækker!AI42,IF(AN6=Rækker!AL29,Rækker!AL42,IF(AN6=Rækker!AO29,Rækker!AO42,GE18)))))))</f>
        <v>1*</v>
      </c>
      <c r="GE18" s="25" t="str">
        <f>IF(AN6=Rækker!AR29,Rækker!AR42,IF(AN6=Rækker!AU29,Rækker!AU42,IF(AN6=Rækker!AX29,Rækker!AX42,IF(AN6=Rækker!BA29,Rækker!BA42,IF(AN6=Rækker!BD29,Rækker!BD42,IF(AN6=Rækker!BG29,Rækker!BG42,0))))))</f>
        <v>1*</v>
      </c>
      <c r="GF18" s="25">
        <f>IF(AN6=Rækker!B29,Rækker!C42,IF(AN6=Rækker!E29,Rækker!F42,IF(AN6=Rækker!H29,Rækker!I42,IF(AN6=Rækker!K29,Rækker!L42,IF(AN6=Rækker!N29,Rækker!O42,IF(AN6=Rækker!Q29,Rækker!R42,IF(AN6=Rækker!T29,Rækker!U42,GG18)))))))</f>
        <v>1</v>
      </c>
      <c r="GG18" s="25">
        <f>IF(AN6=Rækker!W29,Rækker!X42,IF(AN6=Rækker!Z29,Rækker!AA42,IF(AN6=Rækker!AC29,Rækker!AD42,IF(AN6=Rækker!AF29,Rækker!AG42,IF(AN6=Rækker!AI29,Rækker!AJ42,IF(AN6=Rækker!AL29,Rækker!AM42,IF(AN6=Rækker!AO29,Rækker!AP42,GH18)))))))</f>
        <v>1</v>
      </c>
      <c r="GH18" s="25">
        <f>IF(AN6=Rækker!AR29,Rækker!AS42,IF(AN6=Rækker!AU29,Rækker!AV42,IF(AN6=Rækker!AX29,Rækker!AY42,IF(AN6=Rækker!BA29,Rækker!BB42,IF(AN6=Rækker!BD29,Rækker!BE42,IF(AN6=Rækker!BG29,Rækker!BH42,0))))))</f>
        <v>1</v>
      </c>
      <c r="GI18" s="25" t="str">
        <f t="shared" si="77"/>
        <v>1*</v>
      </c>
      <c r="GJ18" s="25">
        <f t="shared" si="78"/>
        <v>1</v>
      </c>
      <c r="GK18" s="25" t="str">
        <f>IF(AP6=Rækker!B29,Rækker!B42,IF(AP6=Rækker!E29,Rækker!E42,IF(AP6=Rækker!H29,Rækker!H42,IF(AP6=Rækker!K29,Rækker!K42,IF(AP6=Rækker!N29,Rækker!N42,IF(AP6=Rækker!Q29,Rækker!Q42,IF(AP6=Rækker!T29,Rækker!T42,GL18)))))))</f>
        <v>1*</v>
      </c>
      <c r="GL18" s="25" t="str">
        <f>IF(AP6=Rækker!W29,Rækker!W42,IF(AP6=Rækker!Z29,Rækker!Z42,IF(AP6=Rækker!AC29,Rækker!AC42,IF(AP6=Rækker!AF29,Rækker!AF42,IF(AP6=Rækker!AI29,Rækker!AI42,IF(AP6=Rækker!AL29,Rækker!AL42,IF(AP6=Rækker!AO29,Rækker!AO42,GM18)))))))</f>
        <v>1*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>
        <f>IF(AP6=Rækker!B29,Rækker!C42,IF(AP6=Rækker!E29,Rækker!F42,IF(AP6=Rækker!H29,Rækker!I42,IF(AP6=Rækker!K29,Rækker!L42,IF(AP6=Rækker!N29,Rækker!O42,IF(AP6=Rækker!Q29,Rækker!R42,IF(AP6=Rækker!T29,Rækker!U42,GO18)))))))</f>
        <v>1</v>
      </c>
      <c r="GO18" s="25">
        <f>IF(AP6=Rækker!W29,Rækker!X42,IF(AP6=Rækker!Z29,Rækker!AA42,IF(AP6=Rækker!AC29,Rækker!AD42,IF(AP6=Rækker!AF29,Rækker!AG42,IF(AP6=Rækker!AI29,Rækker!AJ42,IF(AP6=Rækker!AL29,Rækker!AM42,IF(AP6=Rækker!AO29,Rækker!AP42,GP18)))))))</f>
        <v>1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 t="str">
        <f t="shared" si="79"/>
        <v>1*</v>
      </c>
      <c r="GR18" s="25">
        <f t="shared" si="80"/>
        <v>1</v>
      </c>
      <c r="GS18" s="25" t="str">
        <f>IF(AR6=Rækker!B29,Rækker!B42,IF(AR6=Rækker!E29,Rækker!E42,IF(AR6=Rækker!H29,Rækker!H42,IF(AR6=Rækker!K29,Rækker!K42,IF(AR6=Rækker!N29,Rækker!N42,IF(AR6=Rækker!Q29,Rækker!Q42,IF(AR6=Rækker!T29,Rækker!T42,GT18)))))))</f>
        <v>1*</v>
      </c>
      <c r="GT18" s="25" t="str">
        <f>IF(AR6=Rækker!W29,Rækker!W42,IF(AR6=Rækker!Z29,Rækker!Z42,IF(AR6=Rækker!AC29,Rækker!AC42,IF(AR6=Rækker!AF29,Rækker!AF42,IF(AR6=Rækker!AI29,Rækker!AI42,IF(AR6=Rækker!AL29,Rækker!AL42,IF(AR6=Rækker!AO29,Rækker!AO42,GU18)))))))</f>
        <v>1*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>
        <f>IF(AR6=Rækker!B29,Rækker!C42,IF(AR6=Rækker!E29,Rækker!F42,IF(AR6=Rækker!H29,Rækker!I42,IF(AR6=Rækker!K29,Rækker!L42,IF(AR6=Rækker!N29,Rækker!O42,IF(AR6=Rækker!Q29,Rækker!R42,IF(AR6=Rækker!T29,Rækker!U42,GW18)))))))</f>
        <v>1</v>
      </c>
      <c r="GW18" s="25">
        <f>IF(AR6=Rækker!W29,Rækker!X42,IF(AR6=Rækker!Z29,Rækker!AA42,IF(AR6=Rækker!AC29,Rækker!AD42,IF(AR6=Rækker!AF29,Rækker!AG42,IF(AR6=Rækker!AI29,Rækker!AJ42,IF(AR6=Rækker!AL29,Rækker!AM42,IF(AR6=Rækker!AO29,Rækker!AP42,GX18)))))))</f>
        <v>1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>
        <f t="shared" si="0"/>
        <v>1</v>
      </c>
      <c r="G19" s="38" t="str">
        <f t="shared" si="1"/>
        <v>1X</v>
      </c>
      <c r="H19" s="36">
        <f t="shared" si="2"/>
        <v>1</v>
      </c>
      <c r="I19" s="37">
        <f t="shared" si="3"/>
        <v>1</v>
      </c>
      <c r="J19" s="36">
        <f t="shared" si="4"/>
        <v>1</v>
      </c>
      <c r="K19" s="38" t="str">
        <f t="shared" si="5"/>
        <v>1X</v>
      </c>
      <c r="L19" s="36" t="str">
        <f t="shared" si="6"/>
        <v>X</v>
      </c>
      <c r="M19" s="38" t="str">
        <f t="shared" si="7"/>
        <v>1X2</v>
      </c>
      <c r="N19" s="36">
        <f t="shared" si="8"/>
        <v>1</v>
      </c>
      <c r="O19" s="38" t="str">
        <f t="shared" si="9"/>
        <v>1X</v>
      </c>
      <c r="P19" s="36" t="str">
        <f t="shared" si="10"/>
        <v/>
      </c>
      <c r="Q19" s="38" t="str">
        <f t="shared" si="11"/>
        <v/>
      </c>
      <c r="R19" s="36">
        <f t="shared" si="12"/>
        <v>1</v>
      </c>
      <c r="S19" s="38">
        <f t="shared" si="13"/>
        <v>1</v>
      </c>
      <c r="T19" s="36">
        <f t="shared" si="14"/>
        <v>1</v>
      </c>
      <c r="U19" s="38">
        <f t="shared" si="15"/>
        <v>1</v>
      </c>
      <c r="V19" s="36">
        <f t="shared" si="16"/>
        <v>1</v>
      </c>
      <c r="W19" s="38" t="str">
        <f t="shared" si="17"/>
        <v>1X</v>
      </c>
      <c r="X19" s="36">
        <f t="shared" si="18"/>
        <v>1</v>
      </c>
      <c r="Y19" s="38" t="str">
        <f t="shared" si="19"/>
        <v>1X</v>
      </c>
      <c r="Z19" s="36">
        <f t="shared" si="20"/>
        <v>1</v>
      </c>
      <c r="AA19" s="38" t="str">
        <f t="shared" si="21"/>
        <v>1X</v>
      </c>
      <c r="AB19" s="36">
        <f t="shared" si="22"/>
        <v>1</v>
      </c>
      <c r="AC19" s="38">
        <f t="shared" si="23"/>
        <v>12</v>
      </c>
      <c r="AD19" s="36" t="str">
        <f t="shared" si="24"/>
        <v>X</v>
      </c>
      <c r="AE19" s="38" t="str">
        <f t="shared" si="25"/>
        <v>1X2</v>
      </c>
      <c r="AF19" s="36">
        <f t="shared" si="26"/>
        <v>1</v>
      </c>
      <c r="AG19" s="38" t="str">
        <f t="shared" si="27"/>
        <v>1X</v>
      </c>
      <c r="AH19" s="36" t="str">
        <f t="shared" si="28"/>
        <v>X</v>
      </c>
      <c r="AI19" s="38" t="str">
        <f t="shared" si="29"/>
        <v>1X2</v>
      </c>
      <c r="AJ19" s="36" t="str">
        <f t="shared" si="30"/>
        <v>1*</v>
      </c>
      <c r="AK19" s="38">
        <f t="shared" si="31"/>
        <v>1</v>
      </c>
      <c r="AL19" s="36">
        <f t="shared" si="32"/>
        <v>1</v>
      </c>
      <c r="AM19" s="38">
        <f t="shared" si="33"/>
        <v>1</v>
      </c>
      <c r="AN19" s="36">
        <f t="shared" si="34"/>
        <v>1</v>
      </c>
      <c r="AO19" s="38" t="str">
        <f t="shared" si="35"/>
        <v>1X</v>
      </c>
      <c r="AP19" s="36">
        <f t="shared" si="36"/>
        <v>1</v>
      </c>
      <c r="AQ19" s="38" t="str">
        <f t="shared" si="37"/>
        <v>1X</v>
      </c>
      <c r="AR19" s="36">
        <f t="shared" si="38"/>
        <v>1</v>
      </c>
      <c r="AS19" s="37">
        <f t="shared" si="39"/>
        <v>12</v>
      </c>
      <c r="AT19" s="21">
        <f t="shared" si="40"/>
        <v>1</v>
      </c>
      <c r="AU19" s="25">
        <f t="shared" si="41"/>
        <v>1</v>
      </c>
      <c r="AV19" s="25" t="str">
        <f t="shared" si="42"/>
        <v>1X</v>
      </c>
      <c r="AW19" s="25">
        <f>IF(F6=Rækker!B29,Rækker!B43,IF(F6=Rækker!E29,Rækker!E43,IF(F6=Rækker!H29,Rækker!H43,IF(F6=Rækker!K29,Rækker!K43,IF(F6=Rækker!N29,Rækker!N43,IF(F6=Rækker!Q29,Rækker!Q43,IF(F6=Rækker!T29,Rækker!T43,AX19)))))))</f>
        <v>1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1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 t="str">
        <f>IF(F6=Rækker!B29,Rækker!C43,IF(F6=Rækker!E29,Rækker!F43,IF(F6=Rækker!H29,Rækker!I43,IF(F6=Rækker!K29,Rækker!L43,IF(F6=Rækker!N29,Rækker!O43,IF(F6=Rækker!Q29,Rækker!R43,IF(F6=Rækker!T29,Rækker!U43,BA19)))))))</f>
        <v>1x</v>
      </c>
      <c r="BA19" s="25" t="str">
        <f>IF(F6=Rækker!W29,Rækker!X43,IF(F6=Rækker!Z29,Rækker!AA43,IF(F6=Rækker!AC29,Rækker!AD43,IF(F6=Rækker!AF29,Rækker!AG43,IF(F6=Rækker!AI29,Rækker!AJ43,IF(F6=Rækker!AL29,Rækker!AM43,IF(F6=Rækker!AO29,Rækker!AP43,BB19)))))))</f>
        <v>1x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>
        <f t="shared" si="43"/>
        <v>1</v>
      </c>
      <c r="BD19" s="25">
        <f t="shared" si="44"/>
        <v>1</v>
      </c>
      <c r="BE19" s="25">
        <f>IF(H6=Rækker!B29,Rækker!B43,IF(H6=Rækker!E29,Rækker!E43,IF(H6=Rækker!H29,Rækker!H43,IF(H6=Rækker!K29,Rækker!K43,IF(H6=Rækker!N29,Rækker!N43,IF(H6=Rækker!Q29,Rækker!Q43,IF(H6=Rækker!T29,Rækker!T43,BF19)))))))</f>
        <v>1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>
        <f t="shared" si="45"/>
        <v>1</v>
      </c>
      <c r="BL19" s="25" t="str">
        <f t="shared" si="46"/>
        <v>1X</v>
      </c>
      <c r="BM19" s="25">
        <f>IF(J6=Rækker!B29,Rækker!B43,IF(J6=Rækker!E29,Rækker!E43,IF(J6=Rækker!H29,Rækker!H43,IF(J6=Rækker!K29,Rækker!K43,IF(J6=Rækker!N29,Rækker!N43,IF(J6=Rækker!Q29,Rækker!Q43,IF(J6=Rækker!T29,Rækker!T43,BN19)))))))</f>
        <v>1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 t="str">
        <f>IF(J6=Rækker!B29,Rækker!C43,IF(J6=Rækker!E29,Rækker!F43,IF(J6=Rækker!H29,Rækker!I43,IF(J6=Rækker!K29,Rækker!L43,IF(J6=Rækker!N29,Rækker!O43,IF(J6=Rækker!Q29,Rækker!R43,IF(J6=Rækker!T29,Rækker!U43,BQ19)))))))</f>
        <v>1x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 t="str">
        <f t="shared" si="47"/>
        <v>X</v>
      </c>
      <c r="BT19" s="25" t="str">
        <f t="shared" si="48"/>
        <v>1X2</v>
      </c>
      <c r="BU19" s="25" t="str">
        <f>IF(L6=Rækker!B29,Rækker!B43,IF(L6=Rækker!E29,Rækker!E43,IF(L6=Rækker!H29,Rækker!H43,IF(L6=Rækker!K29,Rækker!K43,IF(L6=Rækker!N29,Rækker!N43,IF(L6=Rækker!Q29,Rækker!Q43,IF(L6=Rækker!T29,Rækker!T43,BV19)))))))</f>
        <v>x</v>
      </c>
      <c r="BV19" s="25" t="str">
        <f>IF(L6=Rækker!W29,Rækker!W43,IF(L6=Rækker!Z29,Rækker!Z43,IF(L6=Rækker!AC29,Rækker!AC43,IF(L6=Rækker!AF29,Rækker!AF43,IF(L6=Rækker!AI29,Rækker!AI43,IF(L6=Rækker!AL29,Rækker!AL43,IF(L6=Rækker!AO29,Rækker!AO43,BW19)))))))</f>
        <v>x</v>
      </c>
      <c r="BW19" s="25" t="str">
        <f>IF(L6=Rækker!AR29,Rækker!AR43,IF(L6=Rækker!AU29,Rækker!AU43,IF(L6=Rækker!AX29,Rækker!AX43,IF(L6=Rækker!BA29,Rækker!BA43,IF(L6=Rækker!BD29,Rækker!BD43,IF(L6=Rækker!BG29,Rækker!BG43,0))))))</f>
        <v>x</v>
      </c>
      <c r="BX19" s="25" t="str">
        <f>IF(L6=Rækker!B29,Rækker!C43,IF(L6=Rækker!E29,Rækker!F43,IF(L6=Rækker!H29,Rækker!I43,IF(L6=Rækker!K29,Rækker!L43,IF(L6=Rækker!N29,Rækker!O43,IF(L6=Rækker!Q29,Rækker!R43,IF(L6=Rækker!T29,Rækker!U43,BY19)))))))</f>
        <v>1x2</v>
      </c>
      <c r="BY19" s="25" t="str">
        <f>IF(L6=Rækker!W29,Rækker!X43,IF(L6=Rækker!Z29,Rækker!AA43,IF(L6=Rækker!AC29,Rækker!AD43,IF(L6=Rækker!AF29,Rækker!AG43,IF(L6=Rækker!AI29,Rækker!AJ43,IF(L6=Rækker!AL29,Rækker!AM43,IF(L6=Rækker!AO29,Rækker!AP43,BZ19)))))))</f>
        <v>1x2</v>
      </c>
      <c r="BZ19" s="25" t="str">
        <f>IF(L6=Rækker!AR29,Rækker!AS43,IF(L6=Rækker!AU29,Rækker!AV43,IF(L6=Rækker!AX29,Rækker!AY43,IF(L6=Rækker!BA29,Rækker!BB43,IF(L6=Rækker!BD29,Rækker!BE43,IF(L6=Rækker!BG29,Rækker!BH43,0))))))</f>
        <v>1x2</v>
      </c>
      <c r="CA19" s="25">
        <f t="shared" si="49"/>
        <v>1</v>
      </c>
      <c r="CB19" s="25" t="str">
        <f t="shared" si="50"/>
        <v>1X</v>
      </c>
      <c r="CC19" s="25">
        <f>IF(N6=Rækker!B29,Rækker!B43,IF(N6=Rækker!E29,Rækker!E43,IF(N6=Rækker!H29,Rækker!H43,IF(N6=Rækker!K29,Rækker!K43,IF(N6=Rækker!N29,Rækker!N43,IF(N6=Rækker!Q29,Rækker!Q43,IF(N6=Rækker!T29,Rækker!T43,CD19)))))))</f>
        <v>1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0</v>
      </c>
      <c r="CE19" s="25">
        <f>IF(N6=Rækker!AR29,Rækker!AR43,IF(N6=Rækker!AU29,Rækker!AU43,IF(N6=Rækker!AX29,Rækker!AX43,IF(N6=Rækker!BA29,Rækker!BA43,IF(N6=Rækker!BD29,Rækker!BD43,IF(N6=Rækker!BG29,Rækker!BG43,0))))))</f>
        <v>0</v>
      </c>
      <c r="CF19" s="25" t="str">
        <f>IF(N6=Rækker!B29,Rækker!C43,IF(N6=Rækker!E29,Rækker!F43,IF(N6=Rækker!H29,Rækker!I43,IF(N6=Rækker!K29,Rækker!L43,IF(N6=Rækker!N29,Rækker!O43,IF(N6=Rækker!Q29,Rækker!R43,IF(N6=Rækker!T29,Rækker!U43,CG19)))))))</f>
        <v>1x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0</v>
      </c>
      <c r="CH19" s="25">
        <f>IF(N6=Rækker!AR29,Rækker!AS43,IF(N6=Rækker!AU29,Rækker!AV43,IF(N6=Rækker!AX29,Rækker!AY43,IF(N6=Rækker!BA29,Rækker!BB43,IF(N6=Rækker!BD29,Rækker!BE43,IF(N6=Rækker!BG29,Rækker!BH43,0))))))</f>
        <v>0</v>
      </c>
      <c r="CI19" s="25">
        <f t="shared" si="51"/>
        <v>0</v>
      </c>
      <c r="CJ19" s="25">
        <f t="shared" si="52"/>
        <v>0</v>
      </c>
      <c r="CK19" s="25">
        <f>IF(P6=Rækker!B29,Rækker!B43,IF(P6=Rækker!E29,Rækker!E43,IF(P6=Rækker!H29,Rækker!H43,IF(P6=Rækker!K29,Rækker!K43,IF(P6=Rækker!N29,Rækker!N43,IF(P6=Rækker!Q29,Rækker!Q43,IF(P6=Rækker!T29,Rækker!T43,CL19)))))))</f>
        <v>0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0</v>
      </c>
      <c r="CM19" s="25">
        <f>IF(P6=Rækker!AR29,Rækker!AR43,IF(P6=Rækker!AU29,Rækker!AU43,IF(P6=Rækker!AX29,Rækker!AX43,IF(P6=Rækker!BA29,Rækker!BA43,IF(P6=Rækker!BD29,Rækker!BD43,IF(P6=Rækker!BG29,Rækker!BG43,0))))))</f>
        <v>0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0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0</v>
      </c>
      <c r="CP19" s="25">
        <f>IF(P6=Rækker!AR29,Rækker!AS43,IF(P6=Rækker!AU29,Rækker!AV43,IF(P6=Rækker!AX29,Rækker!AY43,IF(P6=Rækker!BA29,Rækker!BB43,IF(P6=Rækker!BD29,Rækker!BE43,IF(P6=Rækker!BG29,Rækker!BH43,0))))))</f>
        <v>0</v>
      </c>
      <c r="CQ19" s="25">
        <f t="shared" si="53"/>
        <v>1</v>
      </c>
      <c r="CR19" s="25">
        <f t="shared" si="54"/>
        <v>1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1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1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1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1</v>
      </c>
      <c r="CZ19" s="25">
        <f t="shared" si="56"/>
        <v>1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1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0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>
        <f>IF(T6=Rækker!B29,Rækker!C43,IF(T6=Rækker!E29,Rækker!F43,IF(T6=Rækker!H29,Rækker!I43,IF(T6=Rækker!K29,Rækker!L43,IF(T6=Rækker!N29,Rækker!O43,IF(T6=Rækker!Q29,Rækker!R43,IF(T6=Rækker!T29,Rækker!U43,DE19)))))))</f>
        <v>1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0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>
        <f t="shared" si="57"/>
        <v>1</v>
      </c>
      <c r="DH19" s="25" t="str">
        <f t="shared" si="58"/>
        <v>1X</v>
      </c>
      <c r="DI19" s="25">
        <f>IF(V6=Rækker!B29,Rækker!B43,IF(V6=Rækker!E29,Rækker!E43,IF(V6=Rækker!H29,Rækker!H43,IF(V6=Rækker!K29,Rækker!K43,IF(V6=Rækker!N29,Rækker!N43,IF(V6=Rækker!Q29,Rækker!Q43,IF(V6=Rækker!T29,Rækker!T43,DJ19)))))))</f>
        <v>1</v>
      </c>
      <c r="DJ19" s="25">
        <f>IF(V6=Rækker!W29,Rækker!W43,IF(V6=Rækker!Z29,Rækker!Z43,IF(V6=Rækker!AC29,Rækker!AC43,IF(V6=Rækker!AF29,Rækker!AF43,IF(V6=Rækker!AI29,Rækker!AI43,IF(V6=Rækker!AL29,Rækker!AL43,IF(V6=Rækker!AO29,Rækker!AO43,DK19)))))))</f>
        <v>1</v>
      </c>
      <c r="DK19" s="25">
        <f>IF(V6=Rækker!AR29,Rækker!AR43,IF(V6=Rækker!AU29,Rækker!AU43,IF(V6=Rækker!AX29,Rækker!AX43,IF(V6=Rækker!BA29,Rækker!BA43,IF(V6=Rækker!BD29,Rækker!BD43,IF(V6=Rækker!BG29,Rækker!BG43,0))))))</f>
        <v>0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</v>
      </c>
      <c r="DM19" s="25" t="str">
        <f>IF(V6=Rækker!W29,Rækker!X43,IF(V6=Rækker!Z29,Rækker!AA43,IF(V6=Rækker!AC29,Rækker!AD43,IF(V6=Rækker!AF29,Rækker!AG43,IF(V6=Rækker!AI29,Rækker!AJ43,IF(V6=Rækker!AL29,Rækker!AM43,IF(V6=Rækker!AO29,Rækker!AP43,DN19)))))))</f>
        <v>1x</v>
      </c>
      <c r="DN19" s="25">
        <f>IF(V6=Rækker!AR29,Rækker!AS43,IF(V6=Rækker!AU29,Rækker!AV43,IF(V6=Rækker!AX29,Rækker!AY43,IF(V6=Rækker!BA29,Rækker!BB43,IF(V6=Rækker!BD29,Rækker!BE43,IF(V6=Rækker!BG29,Rækker!BH43,0))))))</f>
        <v>0</v>
      </c>
      <c r="DO19" s="25">
        <f t="shared" si="59"/>
        <v>1</v>
      </c>
      <c r="DP19" s="25" t="str">
        <f t="shared" si="60"/>
        <v>1X</v>
      </c>
      <c r="DQ19" s="25">
        <f>IF(X6=Rækker!B29,Rækker!B43,IF(X6=Rækker!E29,Rækker!E43,IF(X6=Rækker!H29,Rækker!H43,IF(X6=Rækker!K29,Rækker!K43,IF(X6=Rækker!N29,Rækker!N43,IF(X6=Rækker!Q29,Rækker!Q43,IF(X6=Rækker!T29,Rækker!T43,DR19)))))))</f>
        <v>1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1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 t="str">
        <f>IF(X6=Rækker!B29,Rækker!C43,IF(X6=Rækker!E29,Rækker!F43,IF(X6=Rækker!H29,Rækker!I43,IF(X6=Rækker!K29,Rækker!L43,IF(X6=Rækker!N29,Rækker!O43,IF(X6=Rækker!Q29,Rækker!R43,IF(X6=Rækker!T29,Rækker!U43,DU19)))))))</f>
        <v>1x</v>
      </c>
      <c r="DU19" s="25" t="str">
        <f>IF(X6=Rækker!W29,Rækker!X43,IF(X6=Rækker!Z29,Rækker!AA43,IF(X6=Rækker!AC29,Rækker!AD43,IF(X6=Rækker!AF29,Rækker!AG43,IF(X6=Rækker!AI29,Rækker!AJ43,IF(X6=Rækker!AL29,Rækker!AM43,IF(X6=Rækker!AO29,Rækker!AP43,DV19)))))))</f>
        <v>1x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>
        <f t="shared" si="61"/>
        <v>1</v>
      </c>
      <c r="DX19" s="25" t="str">
        <f t="shared" si="62"/>
        <v>1X</v>
      </c>
      <c r="DY19" s="25">
        <f>IF(Z6=Rækker!B29,Rækker!B43,IF(Z6=Rækker!E29,Rækker!E43,IF(Z6=Rækker!H29,Rækker!H43,IF(Z6=Rækker!K29,Rækker!K43,IF(Z6=Rækker!N29,Rækker!N43,IF(Z6=Rækker!Q29,Rækker!Q43,IF(Z6=Rækker!T29,Rækker!T43,DZ19)))))))</f>
        <v>1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1</v>
      </c>
      <c r="EA19" s="25">
        <f>IF(Z6=Rækker!AR29,Rækker!AR43,IF(Z6=Rækker!AU29,Rækker!AU43,IF(Z6=Rækker!AX29,Rækker!AX43,IF(Z6=Rækker!BA29,Rækker!BA43,IF(Z6=Rækker!BD29,Rækker!BD43,IF(Z6=Rækker!BG29,Rækker!BG43,0))))))</f>
        <v>1</v>
      </c>
      <c r="EB19" s="25" t="str">
        <f>IF(Z6=Rækker!B29,Rækker!C43,IF(Z6=Rækker!E29,Rækker!F43,IF(Z6=Rækker!H29,Rækker!I43,IF(Z6=Rækker!K29,Rækker!L43,IF(Z6=Rækker!N29,Rækker!O43,IF(Z6=Rækker!Q29,Rækker!R43,IF(Z6=Rækker!T29,Rækker!U43,EC19)))))))</f>
        <v>1x</v>
      </c>
      <c r="EC19" s="25" t="str">
        <f>IF(Z6=Rækker!W29,Rækker!X43,IF(Z6=Rækker!Z29,Rækker!AA43,IF(Z6=Rækker!AC29,Rækker!AD43,IF(Z6=Rækker!AF29,Rækker!AG43,IF(Z6=Rækker!AI29,Rækker!AJ43,IF(Z6=Rækker!AL29,Rækker!AM43,IF(Z6=Rækker!AO29,Rækker!AP43,ED19)))))))</f>
        <v>1x</v>
      </c>
      <c r="ED19" s="25" t="str">
        <f>IF(Z6=Rækker!AR29,Rækker!AS43,IF(Z6=Rækker!AU29,Rækker!AV43,IF(Z6=Rækker!AX29,Rækker!AY43,IF(Z6=Rækker!BA29,Rækker!BB43,IF(Z6=Rækker!BD29,Rækker!BE43,IF(Z6=Rækker!BG29,Rækker!BH43,0))))))</f>
        <v>1x</v>
      </c>
      <c r="EE19" s="25">
        <f t="shared" si="63"/>
        <v>1</v>
      </c>
      <c r="EF19" s="25">
        <f t="shared" si="64"/>
        <v>12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1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1</v>
      </c>
      <c r="EI19" s="25">
        <f>IF(AB6=Rækker!AR29,Rækker!AR43,IF(AB6=Rækker!AU29,Rækker!AU43,IF(AB6=Rækker!AX29,Rækker!AX43,IF(AB6=Rækker!BA29,Rækker!BA43,IF(AB6=Rækker!BD29,Rækker!BD43,IF(AB6=Rækker!BG29,Rækker!BG43,0))))))</f>
        <v>1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12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12</v>
      </c>
      <c r="EL19" s="25">
        <f>IF(AB6=Rækker!AR29,Rækker!AS43,IF(AB6=Rækker!AU29,Rækker!AV43,IF(AB6=Rækker!AX29,Rækker!AY43,IF(AB6=Rækker!BA29,Rækker!BB43,IF(AB6=Rækker!BD29,Rækker!BE43,IF(AB6=Rækker!BG29,Rækker!BH43,0))))))</f>
        <v>12</v>
      </c>
      <c r="EM19" s="25" t="str">
        <f t="shared" si="65"/>
        <v>X</v>
      </c>
      <c r="EN19" s="25" t="str">
        <f t="shared" si="66"/>
        <v>1X2</v>
      </c>
      <c r="EO19" s="25" t="str">
        <f>IF(AD6=Rækker!B29,Rækker!B43,IF(AD6=Rækker!E29,Rækker!E43,IF(AD6=Rækker!H29,Rækker!H43,IF(AD6=Rækker!K29,Rækker!K43,IF(AD6=Rækker!N29,Rækker!N43,IF(AD6=Rækker!Q29,Rækker!Q43,IF(AD6=Rækker!T29,Rækker!T43,EP19)))))))</f>
        <v>x</v>
      </c>
      <c r="EP19" s="25" t="str">
        <f>IF(AD6=Rækker!W29,Rækker!W43,IF(AD6=Rækker!Z29,Rækker!Z43,IF(AD6=Rækker!AC29,Rækker!AC43,IF(AD6=Rækker!AF29,Rækker!AF43,IF(AD6=Rækker!AI29,Rækker!AI43,IF(AD6=Rækker!AL29,Rækker!AL43,IF(AD6=Rækker!AO29,Rækker!AO43,EQ19)))))))</f>
        <v>x</v>
      </c>
      <c r="EQ19" s="25" t="str">
        <f>IF(AD6=Rækker!AR29,Rækker!AR43,IF(AD6=Rækker!AU29,Rækker!AU43,IF(AD6=Rækker!AX29,Rækker!AX43,IF(AD6=Rækker!BA29,Rækker!BA43,IF(AD6=Rækker!BD29,Rækker!BD43,IF(AD6=Rækker!BG29,Rækker!BG43,0))))))</f>
        <v>x</v>
      </c>
      <c r="ER19" s="25" t="str">
        <f>IF(AD6=Rækker!B29,Rækker!C43,IF(AD6=Rækker!E29,Rækker!F43,IF(AD6=Rækker!H29,Rækker!I43,IF(AD6=Rækker!K29,Rækker!L43,IF(AD6=Rækker!N29,Rækker!O43,IF(AD6=Rækker!Q29,Rækker!R43,IF(AD6=Rækker!T29,Rækker!U43,ES19)))))))</f>
        <v>1x2</v>
      </c>
      <c r="ES19" s="25" t="str">
        <f>IF(AD6=Rækker!W29,Rækker!X43,IF(AD6=Rækker!Z29,Rækker!AA43,IF(AD6=Rækker!AC29,Rækker!AD43,IF(AD6=Rækker!AF29,Rækker!AG43,IF(AD6=Rækker!AI29,Rækker!AJ43,IF(AD6=Rækker!AL29,Rækker!AM43,IF(AD6=Rækker!AO29,Rækker!AP43,ET19)))))))</f>
        <v>1x2</v>
      </c>
      <c r="ET19" s="25" t="str">
        <f>IF(AD6=Rækker!AR29,Rækker!AS43,IF(AD6=Rækker!AU29,Rækker!AV43,IF(AD6=Rækker!AX29,Rækker!AY43,IF(AD6=Rækker!BA29,Rækker!BB43,IF(AD6=Rækker!BD29,Rækker!BE43,IF(AD6=Rækker!BG29,Rækker!BH43,0))))))</f>
        <v>1x2</v>
      </c>
      <c r="EU19" s="25">
        <f t="shared" si="67"/>
        <v>1</v>
      </c>
      <c r="EV19" s="25" t="str">
        <f t="shared" si="68"/>
        <v>1X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0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 t="str">
        <f>IF(AF6=Rækker!B29,Rækker!C43,IF(AF6=Rækker!E29,Rækker!F43,IF(AF6=Rækker!H29,Rækker!I43,IF(AF6=Rækker!K29,Rækker!L43,IF(AF6=Rækker!N29,Rækker!O43,IF(AF6=Rækker!Q29,Rækker!R43,IF(AF6=Rækker!T29,Rækker!U43,FA19)))))))</f>
        <v>1x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0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 t="str">
        <f t="shared" si="69"/>
        <v>X</v>
      </c>
      <c r="FD19" s="25" t="str">
        <f t="shared" si="70"/>
        <v>1X2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x</v>
      </c>
      <c r="FF19" s="25">
        <f>IF(AH6=Rækker!W29,Rækker!W43,IF(AH6=Rækker!Z29,Rækker!Z43,IF(AH6=Rækker!AC29,Rækker!AC43,IF(AH6=Rækker!AF29,Rækker!AF43,IF(AH6=Rækker!AI29,Rækker!AI43,IF(AH6=Rækker!AL29,Rækker!AL43,IF(AH6=Rækker!AO29,Rækker!AO43,FG19)))))))</f>
        <v>0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 t="str">
        <f>IF(AH6=Rækker!B29,Rækker!C43,IF(AH6=Rækker!E29,Rækker!F43,IF(AH6=Rækker!H29,Rækker!I43,IF(AH6=Rækker!K29,Rækker!L43,IF(AH6=Rækker!N29,Rækker!O43,IF(AH6=Rækker!Q29,Rækker!R43,IF(AH6=Rækker!T29,Rækker!U43,FI19)))))))</f>
        <v>1x2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0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 t="str">
        <f t="shared" si="71"/>
        <v>1*</v>
      </c>
      <c r="FL19" s="25">
        <f t="shared" si="72"/>
        <v>1</v>
      </c>
      <c r="FM19" s="25" t="str">
        <f>IF(AJ6=Rækker!B29,Rækker!B43,IF(AJ6=Rækker!E29,Rækker!E43,IF(AJ6=Rækker!H29,Rækker!H43,IF(AJ6=Rækker!K29,Rækker!K43,IF(AJ6=Rækker!N29,Rækker!N43,IF(AJ6=Rækker!Q29,Rækker!Q43,IF(AJ6=Rækker!T29,Rækker!T43,FN19)))))))</f>
        <v>1*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0</v>
      </c>
      <c r="FO19" s="25">
        <f>IF(AJ6=Rækker!AR29,Rækker!AR43,IF(AJ6=Rækker!AU29,Rækker!AU43,IF(AJ6=Rækker!AX29,Rækker!AX43,IF(AJ6=Rækker!BA29,Rækker!BA43,IF(AJ6=Rækker!BD29,Rækker!BD43,IF(AJ6=Rækker!BG29,Rækker!BG43,0))))))</f>
        <v>0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0</v>
      </c>
      <c r="FR19" s="25">
        <f>IF(AJ6=Rækker!AR29,Rækker!AS43,IF(AJ6=Rækker!AU29,Rækker!AV43,IF(AJ6=Rækker!AX29,Rækker!AY43,IF(AJ6=Rækker!BA29,Rækker!BB43,IF(AJ6=Rækker!BD29,Rækker!BE43,IF(AJ6=Rækker!BG29,Rækker!BH43,0))))))</f>
        <v>0</v>
      </c>
      <c r="FS19" s="25">
        <f t="shared" si="73"/>
        <v>1</v>
      </c>
      <c r="FT19" s="25">
        <f t="shared" si="74"/>
        <v>1</v>
      </c>
      <c r="FU19" s="25">
        <f>IF(AL6=Rækker!B29,Rækker!B43,IF(AL6=Rækker!E29,Rækker!E43,IF(AL6=Rækker!H29,Rækker!H43,IF(AL6=Rækker!K29,Rækker!K43,IF(AL6=Rækker!N29,Rækker!N43,IF(AL6=Rækker!Q29,Rækker!Q43,IF(AL6=Rækker!T29,Rækker!T43,FV19)))))))</f>
        <v>1</v>
      </c>
      <c r="FV19" s="25">
        <f>IF(AL6=Rækker!W29,Rækker!W43,IF(AL6=Rækker!Z29,Rækker!Z43,IF(AL6=Rækker!AC29,Rækker!AC43,IF(AL6=Rækker!AF29,Rækker!AF43,IF(AL6=Rækker!AI29,Rækker!AI43,IF(AL6=Rækker!AL29,Rækker!AL43,IF(AL6=Rækker!AO29,Rækker!AO43,FW19)))))))</f>
        <v>1</v>
      </c>
      <c r="FW19" s="25">
        <f>IF(AL6=Rækker!AR29,Rækker!AR43,IF(AL6=Rækker!AU29,Rækker!AU43,IF(AL6=Rækker!AX29,Rækker!AX43,IF(AL6=Rækker!BA29,Rækker!BA43,IF(AL6=Rækker!BD29,Rækker!BD43,IF(AL6=Rækker!BG29,Rækker!BG43,0))))))</f>
        <v>1</v>
      </c>
      <c r="FX19" s="25">
        <f>IF(AL6=Rækker!B29,Rækker!C43,IF(AL6=Rækker!E29,Rækker!F43,IF(AL6=Rækker!H29,Rækker!I43,IF(AL6=Rækker!K29,Rækker!L43,IF(AL6=Rækker!N29,Rækker!O43,IF(AL6=Rækker!Q29,Rækker!R43,IF(AL6=Rækker!T29,Rækker!U43,FY19)))))))</f>
        <v>1</v>
      </c>
      <c r="FY19" s="25">
        <f>IF(AL6=Rækker!W29,Rækker!X43,IF(AL6=Rækker!Z29,Rækker!AA43,IF(AL6=Rækker!AC29,Rækker!AD43,IF(AL6=Rækker!AF29,Rækker!AG43,IF(AL6=Rækker!AI29,Rækker!AJ43,IF(AL6=Rækker!AL29,Rækker!AM43,IF(AL6=Rækker!AO29,Rækker!AP43,FZ19)))))))</f>
        <v>1</v>
      </c>
      <c r="FZ19" s="25">
        <f>IF(AL6=Rækker!AR29,Rækker!AS43,IF(AL6=Rækker!AU29,Rækker!AV43,IF(AL6=Rækker!AX29,Rækker!AY43,IF(AL6=Rækker!BA29,Rækker!BB43,IF(AL6=Rækker!BD29,Rækker!BE43,IF(AL6=Rækker!BG29,Rækker!BH43,0))))))</f>
        <v>1</v>
      </c>
      <c r="GA19" s="25">
        <f t="shared" si="75"/>
        <v>1</v>
      </c>
      <c r="GB19" s="25" t="str">
        <f t="shared" si="76"/>
        <v>1X</v>
      </c>
      <c r="GC19" s="25">
        <f>IF(AN6=Rækker!B29,Rækker!B43,IF(AN6=Rækker!E29,Rækker!E43,IF(AN6=Rækker!H29,Rækker!H43,IF(AN6=Rækker!K29,Rækker!K43,IF(AN6=Rækker!N29,Rækker!N43,IF(AN6=Rækker!Q29,Rækker!Q43,IF(AN6=Rækker!T29,Rækker!T43,GD19)))))))</f>
        <v>1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1</v>
      </c>
      <c r="GE19" s="25">
        <f>IF(AN6=Rækker!AR29,Rækker!AR43,IF(AN6=Rækker!AU29,Rækker!AU43,IF(AN6=Rækker!AX29,Rækker!AX43,IF(AN6=Rækker!BA29,Rækker!BA43,IF(AN6=Rækker!BD29,Rækker!BD43,IF(AN6=Rækker!BG29,Rækker!BG43,0))))))</f>
        <v>1</v>
      </c>
      <c r="GF19" s="25" t="str">
        <f>IF(AN6=Rækker!B29,Rækker!C43,IF(AN6=Rækker!E29,Rækker!F43,IF(AN6=Rækker!H29,Rækker!I43,IF(AN6=Rækker!K29,Rækker!L43,IF(AN6=Rækker!N29,Rækker!O43,IF(AN6=Rækker!Q29,Rækker!R43,IF(AN6=Rækker!T29,Rækker!U43,GG19)))))))</f>
        <v>1x</v>
      </c>
      <c r="GG19" s="25" t="str">
        <f>IF(AN6=Rækker!W29,Rækker!X43,IF(AN6=Rækker!Z29,Rækker!AA43,IF(AN6=Rækker!AC29,Rækker!AD43,IF(AN6=Rækker!AF29,Rækker!AG43,IF(AN6=Rækker!AI29,Rækker!AJ43,IF(AN6=Rækker!AL29,Rækker!AM43,IF(AN6=Rækker!AO29,Rækker!AP43,GH19)))))))</f>
        <v>1x</v>
      </c>
      <c r="GH19" s="25" t="str">
        <f>IF(AN6=Rækker!AR29,Rækker!AS43,IF(AN6=Rækker!AU29,Rækker!AV43,IF(AN6=Rækker!AX29,Rækker!AY43,IF(AN6=Rækker!BA29,Rækker!BB43,IF(AN6=Rækker!BD29,Rækker!BE43,IF(AN6=Rækker!BG29,Rækker!BH43,0))))))</f>
        <v>1x</v>
      </c>
      <c r="GI19" s="25">
        <f t="shared" si="77"/>
        <v>1</v>
      </c>
      <c r="GJ19" s="25" t="str">
        <f t="shared" si="78"/>
        <v>1X</v>
      </c>
      <c r="GK19" s="25">
        <f>IF(AP6=Rækker!B29,Rækker!B43,IF(AP6=Rækker!E29,Rækker!E43,IF(AP6=Rækker!H29,Rækker!H43,IF(AP6=Rækker!K29,Rækker!K43,IF(AP6=Rækker!N29,Rækker!N43,IF(AP6=Rækker!Q29,Rækker!Q43,IF(AP6=Rækker!T29,Rækker!T43,GL19)))))))</f>
        <v>1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1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 t="str">
        <f>IF(AP6=Rækker!B29,Rækker!C43,IF(AP6=Rækker!E29,Rækker!F43,IF(AP6=Rækker!H29,Rækker!I43,IF(AP6=Rækker!K29,Rækker!L43,IF(AP6=Rækker!N29,Rækker!O43,IF(AP6=Rækker!Q29,Rækker!R43,IF(AP6=Rækker!T29,Rækker!U43,GO19)))))))</f>
        <v>1x</v>
      </c>
      <c r="GO19" s="25" t="str">
        <f>IF(AP6=Rækker!W29,Rækker!X43,IF(AP6=Rækker!Z29,Rækker!AA43,IF(AP6=Rækker!AC29,Rækker!AD43,IF(AP6=Rækker!AF29,Rækker!AG43,IF(AP6=Rækker!AI29,Rækker!AJ43,IF(AP6=Rækker!AL29,Rækker!AM43,IF(AP6=Rækker!AO29,Rækker!AP43,GP19)))))))</f>
        <v>1x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>
        <f t="shared" si="79"/>
        <v>1</v>
      </c>
      <c r="GR19" s="25">
        <f t="shared" si="80"/>
        <v>12</v>
      </c>
      <c r="GS19" s="25">
        <f>IF(AR6=Rækker!B29,Rækker!B43,IF(AR6=Rækker!E29,Rækker!E43,IF(AR6=Rækker!H29,Rækker!H43,IF(AR6=Rækker!K29,Rækker!K43,IF(AR6=Rækker!N29,Rækker!N43,IF(AR6=Rækker!Q29,Rækker!Q43,IF(AR6=Rækker!T29,Rækker!T43,GT19)))))))</f>
        <v>1</v>
      </c>
      <c r="GT19" s="25">
        <f>IF(AR6=Rækker!W29,Rækker!W43,IF(AR6=Rækker!Z29,Rækker!Z43,IF(AR6=Rækker!AC29,Rækker!AC43,IF(AR6=Rækker!AF29,Rækker!AF43,IF(AR6=Rækker!AI29,Rækker!AI43,IF(AR6=Rækker!AL29,Rækker!AL43,IF(AR6=Rækker!AO29,Rækker!AO43,GU19)))))))</f>
        <v>1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12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12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0" s="121" t="s">
        <v>109</v>
      </c>
      <c r="E20" s="94" t="str">
        <f>IF('1. Division'!E20&lt;&gt;"",'1. Division'!E20,"")</f>
        <v>x</v>
      </c>
      <c r="F20" s="36">
        <f t="shared" si="0"/>
        <v>1</v>
      </c>
      <c r="G20" s="38" t="str">
        <f t="shared" si="1"/>
        <v>1X</v>
      </c>
      <c r="H20" s="36">
        <f t="shared" si="2"/>
        <v>1</v>
      </c>
      <c r="I20" s="37" t="str">
        <f t="shared" si="3"/>
        <v>1X2</v>
      </c>
      <c r="J20" s="36">
        <f t="shared" si="4"/>
        <v>1</v>
      </c>
      <c r="K20" s="38" t="str">
        <f t="shared" si="5"/>
        <v>1X</v>
      </c>
      <c r="L20" s="36">
        <f t="shared" si="6"/>
        <v>1</v>
      </c>
      <c r="M20" s="38">
        <f t="shared" si="7"/>
        <v>12</v>
      </c>
      <c r="N20" s="36">
        <f t="shared" si="8"/>
        <v>1</v>
      </c>
      <c r="O20" s="38" t="str">
        <f t="shared" si="9"/>
        <v>1X</v>
      </c>
      <c r="P20" s="36" t="str">
        <f t="shared" si="10"/>
        <v/>
      </c>
      <c r="Q20" s="38" t="str">
        <f t="shared" si="11"/>
        <v/>
      </c>
      <c r="R20" s="36" t="str">
        <f t="shared" si="12"/>
        <v>X</v>
      </c>
      <c r="S20" s="38" t="str">
        <f t="shared" si="13"/>
        <v>1X</v>
      </c>
      <c r="T20" s="36">
        <f t="shared" si="14"/>
        <v>1</v>
      </c>
      <c r="U20" s="38">
        <f t="shared" si="15"/>
        <v>12</v>
      </c>
      <c r="V20" s="36">
        <f t="shared" si="16"/>
        <v>1</v>
      </c>
      <c r="W20" s="38">
        <f t="shared" si="17"/>
        <v>1</v>
      </c>
      <c r="X20" s="36" t="str">
        <f t="shared" si="18"/>
        <v>1*</v>
      </c>
      <c r="Y20" s="38">
        <f t="shared" si="19"/>
        <v>1</v>
      </c>
      <c r="Z20" s="36">
        <f t="shared" si="20"/>
        <v>1</v>
      </c>
      <c r="AA20" s="38">
        <f t="shared" si="21"/>
        <v>12</v>
      </c>
      <c r="AB20" s="36">
        <f t="shared" si="22"/>
        <v>1</v>
      </c>
      <c r="AC20" s="38">
        <f t="shared" si="23"/>
        <v>12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>
        <f t="shared" si="27"/>
        <v>12</v>
      </c>
      <c r="AH20" s="36">
        <f t="shared" si="28"/>
        <v>2</v>
      </c>
      <c r="AI20" s="38">
        <f t="shared" si="29"/>
        <v>12</v>
      </c>
      <c r="AJ20" s="36">
        <f t="shared" si="30"/>
        <v>1</v>
      </c>
      <c r="AK20" s="38" t="str">
        <f t="shared" si="31"/>
        <v>1X</v>
      </c>
      <c r="AL20" s="36">
        <f t="shared" si="32"/>
        <v>1</v>
      </c>
      <c r="AM20" s="38">
        <f t="shared" si="33"/>
        <v>12</v>
      </c>
      <c r="AN20" s="36" t="str">
        <f t="shared" si="34"/>
        <v>X</v>
      </c>
      <c r="AO20" s="38" t="str">
        <f t="shared" si="35"/>
        <v>1X2</v>
      </c>
      <c r="AP20" s="36">
        <f t="shared" si="36"/>
        <v>1</v>
      </c>
      <c r="AQ20" s="38" t="str">
        <f t="shared" si="37"/>
        <v>1X</v>
      </c>
      <c r="AR20" s="36">
        <f t="shared" si="38"/>
        <v>1</v>
      </c>
      <c r="AS20" s="37">
        <f t="shared" si="39"/>
        <v>1</v>
      </c>
      <c r="AT20" s="21">
        <f t="shared" si="40"/>
        <v>1</v>
      </c>
      <c r="AU20" s="25">
        <f t="shared" si="41"/>
        <v>1</v>
      </c>
      <c r="AV20" s="25" t="str">
        <f t="shared" si="42"/>
        <v>1X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1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1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 t="str">
        <f>IF(F6=Rækker!B29,Rækker!C44,IF(F6=Rækker!E29,Rækker!F44,IF(F6=Rækker!H29,Rækker!I44,IF(F6=Rækker!K29,Rækker!L44,IF(F6=Rækker!N29,Rækker!O44,IF(F6=Rækker!Q29,Rækker!R44,IF(F6=Rækker!T29,Rækker!U44,BA20)))))))</f>
        <v>1x</v>
      </c>
      <c r="BA20" s="25" t="str">
        <f>IF(F6=Rækker!W29,Rækker!X44,IF(F6=Rækker!Z29,Rækker!AA44,IF(F6=Rækker!AC29,Rækker!AD44,IF(F6=Rækker!AF29,Rækker!AG44,IF(F6=Rækker!AI29,Rækker!AJ44,IF(F6=Rækker!AL29,Rækker!AM44,IF(F6=Rækker!AO29,Rækker!AP44,BB20)))))))</f>
        <v>1x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 t="str">
        <f t="shared" si="44"/>
        <v>1X2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1x2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1</v>
      </c>
      <c r="BL20" s="25" t="str">
        <f t="shared" si="46"/>
        <v>1X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1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 t="str">
        <f>IF(J6=Rækker!B29,Rækker!C44,IF(J6=Rækker!E29,Rækker!F44,IF(J6=Rækker!H29,Rækker!I44,IF(J6=Rækker!K29,Rækker!L44,IF(J6=Rækker!N29,Rækker!O44,IF(J6=Rækker!Q29,Rækker!R44,IF(J6=Rækker!T29,Rækker!U44,BQ20)))))))</f>
        <v>1x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1</v>
      </c>
      <c r="BT20" s="25">
        <f t="shared" si="48"/>
        <v>12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1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1</v>
      </c>
      <c r="BW20" s="25">
        <f>IF(L6=Rækker!AR29,Rækker!AR44,IF(L6=Rækker!AU29,Rækker!AU44,IF(L6=Rækker!AX29,Rækker!AX44,IF(L6=Rækker!BA29,Rækker!BA44,IF(L6=Rækker!BD29,Rækker!BD44,IF(L6=Rækker!BG29,Rækker!BG44,0))))))</f>
        <v>1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12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12</v>
      </c>
      <c r="BZ20" s="25">
        <f>IF(L6=Rækker!AR29,Rækker!AS44,IF(L6=Rækker!AU29,Rækker!AV44,IF(L6=Rækker!AX29,Rækker!AY44,IF(L6=Rækker!BA29,Rækker!BB44,IF(L6=Rækker!BD29,Rækker!BE44,IF(L6=Rækker!BG29,Rækker!BH44,0))))))</f>
        <v>12</v>
      </c>
      <c r="CA20" s="25">
        <f t="shared" si="49"/>
        <v>1</v>
      </c>
      <c r="CB20" s="25" t="str">
        <f t="shared" si="50"/>
        <v>1X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0</v>
      </c>
      <c r="CE20" s="25">
        <f>IF(N6=Rækker!AR29,Rækker!AR44,IF(N6=Rækker!AU29,Rækker!AU44,IF(N6=Rækker!AX29,Rækker!AX44,IF(N6=Rækker!BA29,Rækker!BA44,IF(N6=Rækker!BD29,Rækker!BD44,IF(N6=Rækker!BG29,Rækker!BG44,0))))))</f>
        <v>0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1x</v>
      </c>
      <c r="CG20" s="25">
        <f>IF(N6=Rækker!W29,Rækker!X44,IF(N6=Rækker!Z29,Rækker!AA44,IF(N6=Rækker!AC29,Rækker!AD44,IF(N6=Rækker!AF29,Rækker!AG44,IF(N6=Rækker!AI29,Rækker!AJ44,IF(N6=Rækker!AL29,Rækker!AM44,IF(N6=Rækker!AO29,Rækker!AP44,CH20)))))))</f>
        <v>0</v>
      </c>
      <c r="CH20" s="25">
        <f>IF(N6=Rækker!AR29,Rækker!AS44,IF(N6=Rækker!AU29,Rækker!AV44,IF(N6=Rækker!AX29,Rækker!AY44,IF(N6=Rækker!BA29,Rækker!BB44,IF(N6=Rækker!BD29,Rækker!BE44,IF(N6=Rækker!BG29,Rækker!BH44,0))))))</f>
        <v>0</v>
      </c>
      <c r="CI20" s="25">
        <f t="shared" si="51"/>
        <v>0</v>
      </c>
      <c r="CJ20" s="25">
        <f t="shared" si="52"/>
        <v>0</v>
      </c>
      <c r="CK20" s="25">
        <f>IF(P6=Rækker!B29,Rækker!B44,IF(P6=Rækker!E29,Rækker!E44,IF(P6=Rækker!H29,Rækker!H44,IF(P6=Rækker!K29,Rækker!K44,IF(P6=Rækker!N29,Rækker!N44,IF(P6=Rækker!Q29,Rækker!Q44,IF(P6=Rækker!T29,Rækker!T44,CL20)))))))</f>
        <v>0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0</v>
      </c>
      <c r="CM20" s="25">
        <f>IF(P6=Rækker!AR29,Rækker!AR44,IF(P6=Rækker!AU29,Rækker!AU44,IF(P6=Rækker!AX29,Rækker!AX44,IF(P6=Rækker!BA29,Rækker!BA44,IF(P6=Rækker!BD29,Rækker!BD44,IF(P6=Rækker!BG29,Rækker!BG44,0))))))</f>
        <v>0</v>
      </c>
      <c r="CN20" s="25">
        <f>IF(P6=Rækker!B29,Rækker!C44,IF(P6=Rækker!E29,Rækker!F44,IF(P6=Rækker!H29,Rækker!I44,IF(P6=Rækker!K29,Rækker!L44,IF(P6=Rækker!N29,Rækker!O44,IF(P6=Rækker!Q29,Rækker!R44,IF(P6=Rækker!T29,Rækker!U44,CO20)))))))</f>
        <v>0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0</v>
      </c>
      <c r="CP20" s="25">
        <f>IF(P6=Rækker!AR29,Rækker!AS44,IF(P6=Rækker!AU29,Rækker!AV44,IF(P6=Rækker!AX29,Rækker!AY44,IF(P6=Rækker!BA29,Rækker!BB44,IF(P6=Rækker!BD29,Rækker!BE44,IF(P6=Rækker!BG29,Rækker!BH44,0))))))</f>
        <v>0</v>
      </c>
      <c r="CQ20" s="25" t="str">
        <f t="shared" si="53"/>
        <v>X</v>
      </c>
      <c r="CR20" s="25" t="str">
        <f t="shared" si="54"/>
        <v>1X</v>
      </c>
      <c r="CS20" s="25" t="str">
        <f>IF(R6=Rækker!B29,Rækker!B44,IF(R6=Rækker!E29,Rækker!E44,IF(R6=Rækker!H29,Rækker!H44,IF(R6=Rækker!K29,Rækker!K44,IF(R6=Rækker!N29,Rækker!N44,IF(R6=Rækker!Q29,Rækker!Q44,IF(R6=Rækker!T29,Rækker!T44,CT20)))))))</f>
        <v>X</v>
      </c>
      <c r="CT20" s="25" t="str">
        <f>IF(R6=Rækker!W29,Rækker!W44,IF(R6=Rækker!Z29,Rækker!Z44,IF(R6=Rækker!AC29,Rækker!AC44,IF(R6=Rækker!AF29,Rækker!AF44,IF(R6=Rækker!AI29,Rækker!AI44,IF(R6=Rækker!AL29,Rækker!AL44,IF(R6=Rækker!AO29,Rækker!AO44,CU20)))))))</f>
        <v>X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 t="str">
        <f>IF(R6=Rækker!B29,Rækker!C44,IF(R6=Rækker!E29,Rækker!F44,IF(R6=Rækker!H29,Rækker!I44,IF(R6=Rækker!K29,Rækker!L44,IF(R6=Rækker!N29,Rækker!O44,IF(R6=Rækker!Q29,Rækker!R44,IF(R6=Rækker!T29,Rækker!U44,CW20)))))))</f>
        <v>1x</v>
      </c>
      <c r="CW20" s="25" t="str">
        <f>IF(R6=Rækker!W29,Rækker!X44,IF(R6=Rækker!Z29,Rækker!AA44,IF(R6=Rækker!AC29,Rækker!AD44,IF(R6=Rækker!AF29,Rækker!AG44,IF(R6=Rækker!AI29,Rækker!AJ44,IF(R6=Rækker!AL29,Rækker!AM44,IF(R6=Rækker!AO29,Rækker!AP44,CX20)))))))</f>
        <v>1x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1</v>
      </c>
      <c r="CZ20" s="25">
        <f t="shared" si="56"/>
        <v>12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1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0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>
        <f>IF(T6=Rækker!B29,Rækker!C44,IF(T6=Rækker!E29,Rækker!F44,IF(T6=Rækker!H29,Rækker!I44,IF(T6=Rækker!K29,Rækker!L44,IF(T6=Rækker!N29,Rækker!O44,IF(T6=Rækker!Q29,Rækker!R44,IF(T6=Rækker!T29,Rækker!U44,DE20)))))))</f>
        <v>12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0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>
        <f t="shared" si="57"/>
        <v>1</v>
      </c>
      <c r="DH20" s="25">
        <f t="shared" si="58"/>
        <v>1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1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1</v>
      </c>
      <c r="DK20" s="25">
        <f>IF(V6=Rækker!AR29,Rækker!AR44,IF(V6=Rækker!AU29,Rækker!AU44,IF(V6=Rækker!AX29,Rækker!AX44,IF(V6=Rækker!BA29,Rækker!BA44,IF(V6=Rækker!BD29,Rækker!BD44,IF(V6=Rækker!BG29,Rækker!BG44,0))))))</f>
        <v>0</v>
      </c>
      <c r="DL20" s="25">
        <f>IF(V6=Rækker!B29,Rækker!C44,IF(V6=Rækker!E29,Rækker!F44,IF(V6=Rækker!H29,Rækker!I44,IF(V6=Rækker!K29,Rækker!L44,IF(V6=Rækker!N29,Rækker!O44,IF(V6=Rækker!Q29,Rækker!R44,IF(V6=Rækker!T29,Rækker!U44,DM20)))))))</f>
        <v>1</v>
      </c>
      <c r="DM20" s="25">
        <f>IF(V6=Rækker!W29,Rækker!X44,IF(V6=Rækker!Z29,Rækker!AA44,IF(V6=Rækker!AC29,Rækker!AD44,IF(V6=Rækker!AF29,Rækker!AG44,IF(V6=Rækker!AI29,Rækker!AJ44,IF(V6=Rækker!AL29,Rækker!AM44,IF(V6=Rækker!AO29,Rækker!AP44,DN20)))))))</f>
        <v>1</v>
      </c>
      <c r="DN20" s="25">
        <f>IF(V6=Rækker!AR29,Rækker!AS44,IF(V6=Rækker!AU29,Rækker!AV44,IF(V6=Rækker!AX29,Rækker!AY44,IF(V6=Rækker!BA29,Rækker!BB44,IF(V6=Rækker!BD29,Rækker!BE44,IF(V6=Rækker!BG29,Rækker!BH44,0))))))</f>
        <v>0</v>
      </c>
      <c r="DO20" s="25" t="str">
        <f t="shared" si="59"/>
        <v>1*</v>
      </c>
      <c r="DP20" s="25">
        <f t="shared" si="60"/>
        <v>1</v>
      </c>
      <c r="DQ20" s="25" t="str">
        <f>IF(X6=Rækker!B29,Rækker!B44,IF(X6=Rækker!E29,Rækker!E44,IF(X6=Rækker!H29,Rækker!H44,IF(X6=Rækker!K29,Rækker!K44,IF(X6=Rækker!N29,Rækker!N44,IF(X6=Rækker!Q29,Rækker!Q44,IF(X6=Rækker!T29,Rækker!T44,DR20)))))))</f>
        <v>1*</v>
      </c>
      <c r="DR20" s="25" t="str">
        <f>IF(X6=Rækker!W29,Rækker!W44,IF(X6=Rækker!Z29,Rækker!Z44,IF(X6=Rækker!AC29,Rækker!AC44,IF(X6=Rækker!AF29,Rækker!AF44,IF(X6=Rækker!AI29,Rækker!AI44,IF(X6=Rækker!AL29,Rækker!AL44,IF(X6=Rækker!AO29,Rækker!AO44,DS20)))))))</f>
        <v>1*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>
        <f>IF(X6=Rækker!B29,Rækker!C44,IF(X6=Rækker!E29,Rækker!F44,IF(X6=Rækker!H29,Rækker!I44,IF(X6=Rækker!K29,Rækker!L44,IF(X6=Rækker!N29,Rækker!O44,IF(X6=Rækker!Q29,Rækker!R44,IF(X6=Rækker!T29,Rækker!U44,DU20)))))))</f>
        <v>1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1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>
        <f t="shared" si="61"/>
        <v>1</v>
      </c>
      <c r="DX20" s="25">
        <f t="shared" si="62"/>
        <v>12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1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1</v>
      </c>
      <c r="EA20" s="25">
        <f>IF(Z6=Rækker!AR29,Rækker!AR44,IF(Z6=Rækker!AU29,Rækker!AU44,IF(Z6=Rækker!AX29,Rækker!AX44,IF(Z6=Rækker!BA29,Rækker!BA44,IF(Z6=Rækker!BD29,Rækker!BD44,IF(Z6=Rækker!BG29,Rækker!BG44,0))))))</f>
        <v>1</v>
      </c>
      <c r="EB20" s="25">
        <f>IF(Z6=Rækker!B29,Rækker!C44,IF(Z6=Rækker!E29,Rækker!F44,IF(Z6=Rækker!H29,Rækker!I44,IF(Z6=Rækker!K29,Rækker!L44,IF(Z6=Rækker!N29,Rækker!O44,IF(Z6=Rækker!Q29,Rækker!R44,IF(Z6=Rækker!T29,Rækker!U44,EC20)))))))</f>
        <v>12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12</v>
      </c>
      <c r="ED20" s="25">
        <f>IF(Z6=Rækker!AR29,Rækker!AS44,IF(Z6=Rækker!AU29,Rækker!AV44,IF(Z6=Rækker!AX29,Rækker!AY44,IF(Z6=Rækker!BA29,Rækker!BB44,IF(Z6=Rækker!BD29,Rækker!BE44,IF(Z6=Rækker!BG29,Rækker!BH44,0))))))</f>
        <v>12</v>
      </c>
      <c r="EE20" s="25">
        <f t="shared" si="63"/>
        <v>1</v>
      </c>
      <c r="EF20" s="25">
        <f t="shared" si="64"/>
        <v>12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1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1</v>
      </c>
      <c r="EI20" s="25">
        <f>IF(AB6=Rækker!AR29,Rækker!AR44,IF(AB6=Rækker!AU29,Rækker!AU44,IF(AB6=Rækker!AX29,Rækker!AX44,IF(AB6=Rækker!BA29,Rækker!BA44,IF(AB6=Rækker!BD29,Rækker!BD44,IF(AB6=Rækker!BG29,Rækker!BG44,0))))))</f>
        <v>1</v>
      </c>
      <c r="EJ20" s="25">
        <f>IF(AB6=Rækker!B29,Rækker!C44,IF(AB6=Rækker!E29,Rækker!F44,IF(AB6=Rækker!H29,Rækker!I44,IF(AB6=Rækker!K29,Rækker!L44,IF(AB6=Rækker!N29,Rækker!O44,IF(AB6=Rækker!Q29,Rækker!R44,IF(AB6=Rækker!T29,Rækker!U44,EK20)))))))</f>
        <v>12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12</v>
      </c>
      <c r="EL20" s="25">
        <f>IF(AB6=Rækker!AR29,Rækker!AS44,IF(AB6=Rækker!AU29,Rækker!AV44,IF(AB6=Rækker!AX29,Rækker!AY44,IF(AB6=Rækker!BA29,Rækker!BB44,IF(AB6=Rækker!BD29,Rækker!BE44,IF(AB6=Rækker!BG29,Rækker!BH44,0))))))</f>
        <v>12</v>
      </c>
      <c r="EM20" s="25">
        <f t="shared" si="65"/>
        <v>1</v>
      </c>
      <c r="EN20" s="25" t="str">
        <f t="shared" si="66"/>
        <v>1X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1</v>
      </c>
      <c r="EQ20" s="25">
        <f>IF(AD6=Rækker!AR29,Rækker!AR44,IF(AD6=Rækker!AU29,Rækker!AU44,IF(AD6=Rækker!AX29,Rækker!AX44,IF(AD6=Rækker!BA29,Rækker!BA44,IF(AD6=Rækker!BD29,Rækker!BD44,IF(AD6=Rækker!BG29,Rækker!BG44,0))))))</f>
        <v>1</v>
      </c>
      <c r="ER20" s="25" t="str">
        <f>IF(AD6=Rækker!B29,Rækker!C44,IF(AD6=Rækker!E29,Rækker!F44,IF(AD6=Rækker!H29,Rækker!I44,IF(AD6=Rækker!K29,Rækker!L44,IF(AD6=Rækker!N29,Rækker!O44,IF(AD6=Rækker!Q29,Rækker!R44,IF(AD6=Rækker!T29,Rækker!U44,ES20)))))))</f>
        <v>1x</v>
      </c>
      <c r="ES20" s="25" t="str">
        <f>IF(AD6=Rækker!W29,Rækker!X44,IF(AD6=Rækker!Z29,Rækker!AA44,IF(AD6=Rækker!AC29,Rækker!AD44,IF(AD6=Rækker!AF29,Rækker!AG44,IF(AD6=Rækker!AI29,Rækker!AJ44,IF(AD6=Rækker!AL29,Rækker!AM44,IF(AD6=Rækker!AO29,Rækker!AP44,ET20)))))))</f>
        <v>1x</v>
      </c>
      <c r="ET20" s="25" t="str">
        <f>IF(AD6=Rækker!AR29,Rækker!AS44,IF(AD6=Rækker!AU29,Rækker!AV44,IF(AD6=Rækker!AX29,Rækker!AY44,IF(AD6=Rækker!BA29,Rækker!BB44,IF(AD6=Rækker!BD29,Rækker!BE44,IF(AD6=Rækker!BG29,Rækker!BH44,0))))))</f>
        <v>1x</v>
      </c>
      <c r="EU20" s="25">
        <f t="shared" si="67"/>
        <v>1</v>
      </c>
      <c r="EV20" s="25">
        <f t="shared" si="68"/>
        <v>12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1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0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>
        <f>IF(AF6=Rækker!B29,Rækker!C44,IF(AF6=Rækker!E29,Rækker!F44,IF(AF6=Rækker!H29,Rækker!I44,IF(AF6=Rækker!K29,Rækker!L44,IF(AF6=Rækker!N29,Rækker!O44,IF(AF6=Rækker!Q29,Rækker!R44,IF(AF6=Rækker!T29,Rækker!U44,FA20)))))))</f>
        <v>12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0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2</v>
      </c>
      <c r="FD20" s="25">
        <f t="shared" si="70"/>
        <v>12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2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0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>
        <f>IF(AH6=Rækker!B29,Rækker!C44,IF(AH6=Rækker!E29,Rækker!F44,IF(AH6=Rækker!H29,Rækker!I44,IF(AH6=Rækker!K29,Rækker!L44,IF(AH6=Rækker!N29,Rækker!O44,IF(AH6=Rækker!Q29,Rækker!R44,IF(AH6=Rækker!T29,Rækker!U44,FI20)))))))</f>
        <v>12</v>
      </c>
      <c r="FI20" s="25">
        <f>IF(AH6=Rækker!W29,Rækker!X44,IF(AH6=Rækker!Z29,Rækker!AA44,IF(AH6=Rækker!AC29,Rækker!AD44,IF(AH6=Rækker!AF29,Rækker!AG44,IF(AH6=Rækker!AI29,Rækker!AJ44,IF(AH6=Rækker!AL29,Rækker!AM44,IF(AH6=Rækker!AO29,Rækker!AP44,FJ20)))))))</f>
        <v>0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>
        <f t="shared" si="71"/>
        <v>1</v>
      </c>
      <c r="FL20" s="25" t="str">
        <f t="shared" si="72"/>
        <v>1X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1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0</v>
      </c>
      <c r="FO20" s="25">
        <f>IF(AJ6=Rækker!AR29,Rækker!AR44,IF(AJ6=Rækker!AU29,Rækker!AU44,IF(AJ6=Rækker!AX29,Rækker!AX44,IF(AJ6=Rækker!BA29,Rækker!BA44,IF(AJ6=Rækker!BD29,Rækker!BD44,IF(AJ6=Rækker!BG29,Rækker!BG44,0))))))</f>
        <v>0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1x</v>
      </c>
      <c r="FQ20" s="25">
        <f>IF(AJ6=Rækker!W29,Rækker!X44,IF(AJ6=Rækker!Z29,Rækker!AA44,IF(AJ6=Rækker!AC29,Rækker!AD44,IF(AJ6=Rækker!AF29,Rækker!AG44,IF(AJ6=Rækker!AI29,Rækker!AJ44,IF(AJ6=Rækker!AL29,Rækker!AM44,IF(AJ6=Rækker!AO29,Rækker!AP44,FR20)))))))</f>
        <v>0</v>
      </c>
      <c r="FR20" s="25">
        <f>IF(AJ6=Rækker!AR29,Rækker!AS44,IF(AJ6=Rækker!AU29,Rækker!AV44,IF(AJ6=Rækker!AX29,Rækker!AY44,IF(AJ6=Rækker!BA29,Rækker!BB44,IF(AJ6=Rækker!BD29,Rækker!BE44,IF(AJ6=Rækker!BG29,Rækker!BH44,0))))))</f>
        <v>0</v>
      </c>
      <c r="FS20" s="25">
        <f t="shared" si="73"/>
        <v>1</v>
      </c>
      <c r="FT20" s="25">
        <f t="shared" si="74"/>
        <v>12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1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1</v>
      </c>
      <c r="FW20" s="25">
        <f>IF(AL6=Rækker!AR29,Rækker!AR44,IF(AL6=Rækker!AU29,Rækker!AU44,IF(AL6=Rækker!AX29,Rækker!AX44,IF(AL6=Rækker!BA29,Rækker!BA44,IF(AL6=Rækker!BD29,Rækker!BD44,IF(AL6=Rækker!BG29,Rækker!BG44,0))))))</f>
        <v>1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12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12</v>
      </c>
      <c r="FZ20" s="25">
        <f>IF(AL6=Rækker!AR29,Rækker!AS44,IF(AL6=Rækker!AU29,Rækker!AV44,IF(AL6=Rækker!AX29,Rækker!AY44,IF(AL6=Rækker!BA29,Rækker!BB44,IF(AL6=Rækker!BD29,Rækker!BE44,IF(AL6=Rækker!BG29,Rækker!BH44,0))))))</f>
        <v>12</v>
      </c>
      <c r="GA20" s="25" t="str">
        <f t="shared" si="75"/>
        <v>X</v>
      </c>
      <c r="GB20" s="25" t="str">
        <f t="shared" si="76"/>
        <v>1X2</v>
      </c>
      <c r="GC20" s="25" t="str">
        <f>IF(AN6=Rækker!B29,Rækker!B44,IF(AN6=Rækker!E29,Rækker!E44,IF(AN6=Rækker!H29,Rækker!H44,IF(AN6=Rækker!K29,Rækker!K44,IF(AN6=Rækker!N29,Rækker!N44,IF(AN6=Rækker!Q29,Rækker!Q44,IF(AN6=Rækker!T29,Rækker!T44,GD20)))))))</f>
        <v>x</v>
      </c>
      <c r="GD20" s="25" t="str">
        <f>IF(AN6=Rækker!W29,Rækker!W44,IF(AN6=Rækker!Z29,Rækker!Z44,IF(AN6=Rækker!AC29,Rækker!AC44,IF(AN6=Rækker!AF29,Rækker!AF44,IF(AN6=Rækker!AI29,Rækker!AI44,IF(AN6=Rækker!AL29,Rækker!AL44,IF(AN6=Rækker!AO29,Rækker!AO44,GE20)))))))</f>
        <v>x</v>
      </c>
      <c r="GE20" s="25" t="str">
        <f>IF(AN6=Rækker!AR29,Rækker!AR44,IF(AN6=Rækker!AU29,Rækker!AU44,IF(AN6=Rækker!AX29,Rækker!AX44,IF(AN6=Rækker!BA29,Rækker!BA44,IF(AN6=Rækker!BD29,Rækker!BD44,IF(AN6=Rækker!BG29,Rækker!BG44,0))))))</f>
        <v>x</v>
      </c>
      <c r="GF20" s="25" t="str">
        <f>IF(AN6=Rækker!B29,Rækker!C44,IF(AN6=Rækker!E29,Rækker!F44,IF(AN6=Rækker!H29,Rækker!I44,IF(AN6=Rækker!K29,Rækker!L44,IF(AN6=Rækker!N29,Rækker!O44,IF(AN6=Rækker!Q29,Rækker!R44,IF(AN6=Rækker!T29,Rækker!U44,GG20)))))))</f>
        <v>1x2</v>
      </c>
      <c r="GG20" s="25" t="str">
        <f>IF(AN6=Rækker!W29,Rækker!X44,IF(AN6=Rækker!Z29,Rækker!AA44,IF(AN6=Rækker!AC29,Rækker!AD44,IF(AN6=Rækker!AF29,Rækker!AG44,IF(AN6=Rækker!AI29,Rækker!AJ44,IF(AN6=Rækker!AL29,Rækker!AM44,IF(AN6=Rækker!AO29,Rækker!AP44,GH20)))))))</f>
        <v>1x2</v>
      </c>
      <c r="GH20" s="25" t="str">
        <f>IF(AN6=Rækker!AR29,Rækker!AS44,IF(AN6=Rækker!AU29,Rækker!AV44,IF(AN6=Rækker!AX29,Rækker!AY44,IF(AN6=Rækker!BA29,Rækker!BB44,IF(AN6=Rækker!BD29,Rækker!BE44,IF(AN6=Rækker!BG29,Rækker!BH44,0))))))</f>
        <v>1x2</v>
      </c>
      <c r="GI20" s="25">
        <f t="shared" si="77"/>
        <v>1</v>
      </c>
      <c r="GJ20" s="25" t="str">
        <f t="shared" si="78"/>
        <v>1X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1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1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 t="str">
        <f>IF(AP6=Rækker!B29,Rækker!C44,IF(AP6=Rækker!E29,Rækker!F44,IF(AP6=Rækker!H29,Rækker!I44,IF(AP6=Rækker!K29,Rækker!L44,IF(AP6=Rækker!N29,Rækker!O44,IF(AP6=Rækker!Q29,Rækker!R44,IF(AP6=Rækker!T29,Rækker!U44,GO20)))))))</f>
        <v>1x</v>
      </c>
      <c r="GO20" s="25" t="str">
        <f>IF(AP6=Rækker!W29,Rækker!X44,IF(AP6=Rækker!Z29,Rækker!AA44,IF(AP6=Rækker!AC29,Rækker!AD44,IF(AP6=Rækker!AF29,Rækker!AG44,IF(AP6=Rækker!AI29,Rækker!AJ44,IF(AP6=Rækker!AL29,Rækker!AM44,IF(AP6=Rækker!AO29,Rækker!AP44,GP20)))))))</f>
        <v>1x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1</v>
      </c>
      <c r="GR20" s="25">
        <f t="shared" si="80"/>
        <v>1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1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1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1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1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Wigan - Wimbledon..........................................................................................</v>
      </c>
      <c r="D21" s="124" t="s">
        <v>109</v>
      </c>
      <c r="E21" s="96">
        <f>IF('1. Division'!E21&lt;&gt;"",'1. Division'!E21,"")</f>
        <v>2</v>
      </c>
      <c r="F21" s="47">
        <f t="shared" si="0"/>
        <v>1</v>
      </c>
      <c r="G21" s="48" t="str">
        <f t="shared" si="1"/>
        <v>1X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 t="str">
        <f t="shared" si="5"/>
        <v>1X</v>
      </c>
      <c r="L21" s="49" t="str">
        <f t="shared" si="6"/>
        <v>X</v>
      </c>
      <c r="M21" s="51" t="str">
        <f t="shared" si="7"/>
        <v>1X</v>
      </c>
      <c r="N21" s="49">
        <f t="shared" si="8"/>
        <v>1</v>
      </c>
      <c r="O21" s="51">
        <f t="shared" si="9"/>
        <v>12</v>
      </c>
      <c r="P21" s="49" t="str">
        <f t="shared" si="10"/>
        <v/>
      </c>
      <c r="Q21" s="51" t="str">
        <f t="shared" si="11"/>
        <v/>
      </c>
      <c r="R21" s="49">
        <f t="shared" si="12"/>
        <v>1</v>
      </c>
      <c r="S21" s="51">
        <f t="shared" si="13"/>
        <v>12</v>
      </c>
      <c r="T21" s="49">
        <f t="shared" si="14"/>
        <v>1</v>
      </c>
      <c r="U21" s="51">
        <f t="shared" si="15"/>
        <v>12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 t="str">
        <f t="shared" si="19"/>
        <v>1X</v>
      </c>
      <c r="Z21" s="49">
        <f t="shared" si="20"/>
        <v>1</v>
      </c>
      <c r="AA21" s="51">
        <f t="shared" si="21"/>
        <v>1</v>
      </c>
      <c r="AB21" s="49" t="str">
        <f t="shared" si="22"/>
        <v>1*</v>
      </c>
      <c r="AC21" s="51">
        <f t="shared" si="23"/>
        <v>1</v>
      </c>
      <c r="AD21" s="49">
        <f t="shared" si="24"/>
        <v>2</v>
      </c>
      <c r="AE21" s="51">
        <f t="shared" si="25"/>
        <v>12</v>
      </c>
      <c r="AF21" s="49">
        <f t="shared" si="26"/>
        <v>1</v>
      </c>
      <c r="AG21" s="51">
        <f t="shared" si="27"/>
        <v>1</v>
      </c>
      <c r="AH21" s="49">
        <f t="shared" si="28"/>
        <v>1</v>
      </c>
      <c r="AI21" s="51" t="str">
        <f t="shared" si="29"/>
        <v>1X</v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>
        <f t="shared" si="33"/>
        <v>1</v>
      </c>
      <c r="AN21" s="49">
        <f t="shared" si="34"/>
        <v>1</v>
      </c>
      <c r="AO21" s="51">
        <f t="shared" si="35"/>
        <v>1</v>
      </c>
      <c r="AP21" s="49">
        <f t="shared" si="36"/>
        <v>1</v>
      </c>
      <c r="AQ21" s="51">
        <f t="shared" si="37"/>
        <v>1</v>
      </c>
      <c r="AR21" s="49" t="str">
        <f t="shared" si="38"/>
        <v>1*</v>
      </c>
      <c r="AS21" s="50">
        <f t="shared" si="39"/>
        <v>1</v>
      </c>
      <c r="AT21" s="21">
        <f>IF(E21&lt;&gt;"",1,0)+SUM(AT9:AT20)</f>
        <v>13</v>
      </c>
      <c r="AU21" s="25">
        <f t="shared" si="41"/>
        <v>1</v>
      </c>
      <c r="AV21" s="25" t="str">
        <f t="shared" si="42"/>
        <v>1X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1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 t="str">
        <f>IF(F6=Rækker!B29,Rækker!C45,IF(F6=Rækker!E29,Rækker!F45,IF(F6=Rækker!H29,Rækker!I45,IF(F6=Rækker!K29,Rækker!L45,IF(F6=Rækker!N29,Rækker!O45,IF(F6=Rækker!Q29,Rækker!R45,IF(F6=Rækker!T29,Rækker!U45,BA21)))))))</f>
        <v>1x</v>
      </c>
      <c r="BA21" s="25" t="str">
        <f>IF(F6=Rækker!W29,Rækker!X45,IF(F6=Rækker!Z29,Rækker!AA45,IF(F6=Rækker!AC29,Rækker!AD45,IF(F6=Rækker!AF29,Rækker!AG45,IF(F6=Rækker!AI29,Rækker!AJ45,IF(F6=Rækker!AL29,Rækker!AM45,IF(F6=Rækker!AO29,Rækker!AP45,BB21)))))))</f>
        <v>1x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>
        <f t="shared" si="44"/>
        <v>1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1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1</v>
      </c>
      <c r="BL21" s="25" t="str">
        <f t="shared" si="46"/>
        <v>1X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1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 t="str">
        <f>IF(J6=Rækker!B29,Rækker!C45,IF(J6=Rækker!E29,Rækker!F45,IF(J6=Rækker!H29,Rækker!I45,IF(J6=Rækker!K29,Rækker!L45,IF(J6=Rækker!N29,Rækker!O45,IF(J6=Rækker!Q29,Rækker!R45,IF(J6=Rækker!T29,Rækker!U45,BQ21)))))))</f>
        <v>1x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 t="str">
        <f t="shared" si="47"/>
        <v>X</v>
      </c>
      <c r="BT21" s="25" t="str">
        <f t="shared" si="48"/>
        <v>1X</v>
      </c>
      <c r="BU21" s="25" t="str">
        <f>IF(L6=Rækker!B29,Rækker!B45,IF(L6=Rækker!E29,Rækker!E45,IF(L6=Rækker!H29,Rækker!H45,IF(L6=Rækker!K29,Rækker!K45,IF(L6=Rækker!N29,Rækker!N45,IF(L6=Rækker!Q29,Rækker!Q45,IF(L6=Rækker!T29,Rækker!T45,BV21)))))))</f>
        <v>x</v>
      </c>
      <c r="BV21" s="25" t="str">
        <f>IF(L6=Rækker!W29,Rækker!W45,IF(L6=Rækker!Z29,Rækker!Z45,IF(L6=Rækker!AC29,Rækker!AC45,IF(L6=Rækker!AF29,Rækker!AF45,IF(L6=Rækker!AI29,Rækker!AI45,IF(L6=Rækker!AL29,Rækker!AL45,IF(L6=Rækker!AO29,Rækker!AO45,BW21)))))))</f>
        <v>x</v>
      </c>
      <c r="BW21" s="25" t="str">
        <f>IF(L6=Rækker!AR29,Rækker!AR45,IF(L6=Rækker!AU29,Rækker!AU45,IF(L6=Rækker!AX29,Rækker!AX45,IF(L6=Rækker!BA29,Rækker!BA45,IF(L6=Rækker!BD29,Rækker!BD45,IF(L6=Rækker!BG29,Rækker!BG45,0))))))</f>
        <v>x</v>
      </c>
      <c r="BX21" s="25" t="str">
        <f>IF(L6=Rækker!B29,Rækker!C45,IF(L6=Rækker!E29,Rækker!F45,IF(L6=Rækker!H29,Rækker!I45,IF(L6=Rækker!K29,Rækker!L45,IF(L6=Rækker!N29,Rækker!O45,IF(L6=Rækker!Q29,Rækker!R45,IF(L6=Rækker!T29,Rækker!U45,BY21)))))))</f>
        <v>1x</v>
      </c>
      <c r="BY21" s="25" t="str">
        <f>IF(L6=Rækker!W29,Rækker!X45,IF(L6=Rækker!Z29,Rækker!AA45,IF(L6=Rækker!AC29,Rækker!AD45,IF(L6=Rækker!AF29,Rækker!AG45,IF(L6=Rækker!AI29,Rækker!AJ45,IF(L6=Rækker!AL29,Rækker!AM45,IF(L6=Rækker!AO29,Rækker!AP45,BZ21)))))))</f>
        <v>1x</v>
      </c>
      <c r="BZ21" s="25" t="str">
        <f>IF(L6=Rækker!AR29,Rækker!AS45,IF(L6=Rækker!AU29,Rækker!AV45,IF(L6=Rækker!AX29,Rækker!AY45,IF(L6=Rækker!BA29,Rækker!BB45,IF(L6=Rækker!BD29,Rækker!BE45,IF(L6=Rækker!BG29,Rækker!BH45,0))))))</f>
        <v>1x</v>
      </c>
      <c r="CA21" s="25">
        <f t="shared" si="49"/>
        <v>1</v>
      </c>
      <c r="CB21" s="25">
        <f t="shared" si="50"/>
        <v>12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0</v>
      </c>
      <c r="CE21" s="25">
        <f>IF(N6=Rækker!AR29,Rækker!AR45,IF(N6=Rækker!AU29,Rækker!AU45,IF(N6=Rækker!AX29,Rækker!AX45,IF(N6=Rækker!BA29,Rækker!BA45,IF(N6=Rækker!BD29,Rækker!BD45,IF(N6=Rækker!BG29,Rækker!BG45,0))))))</f>
        <v>0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12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0</v>
      </c>
      <c r="CH21" s="25">
        <f>IF(N6=Rækker!AR29,Rækker!AS45,IF(N6=Rækker!AU29,Rækker!AV45,IF(N6=Rækker!AX29,Rækker!AY45,IF(N6=Rækker!BA29,Rækker!BB45,IF(N6=Rækker!BD29,Rækker!BE45,IF(N6=Rækker!BG29,Rækker!BH45,0))))))</f>
        <v>0</v>
      </c>
      <c r="CI21" s="25">
        <f t="shared" si="51"/>
        <v>0</v>
      </c>
      <c r="CJ21" s="25">
        <f t="shared" si="52"/>
        <v>0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0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0</v>
      </c>
      <c r="CM21" s="25">
        <f>IF(P6=Rækker!AR29,Rækker!AR45,IF(P6=Rækker!AU29,Rækker!AU45,IF(P6=Rækker!AX29,Rækker!AX45,IF(P6=Rækker!BA29,Rækker!BA45,IF(P6=Rækker!BD29,Rækker!BD45,IF(P6=Rækker!BG29,Rækker!BG45,0))))))</f>
        <v>0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0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0</v>
      </c>
      <c r="CP21" s="25">
        <f>IF(P6=Rækker!AR29,Rækker!AS45,IF(P6=Rækker!AU29,Rækker!AV45,IF(P6=Rækker!AX29,Rækker!AY45,IF(P6=Rækker!BA29,Rækker!BB45,IF(P6=Rækker!BD29,Rækker!BE45,IF(P6=Rækker!BG29,Rækker!BH45,0))))))</f>
        <v>0</v>
      </c>
      <c r="CQ21" s="25">
        <f t="shared" si="53"/>
        <v>1</v>
      </c>
      <c r="CR21" s="25">
        <f t="shared" si="54"/>
        <v>12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1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1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12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12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1</v>
      </c>
      <c r="CZ21" s="25">
        <f t="shared" si="56"/>
        <v>12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1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0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12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0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 t="str">
        <f t="shared" si="58"/>
        <v>1X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1</v>
      </c>
      <c r="DK21" s="25">
        <f>IF(V6=Rækker!AR29,Rækker!AR45,IF(V6=Rækker!AU29,Rækker!AU45,IF(V6=Rækker!AX29,Rækker!AX45,IF(V6=Rækker!BA29,Rækker!BA45,IF(V6=Rækker!BD29,Rækker!BD45,IF(V6=Rækker!BG29,Rækker!BG45,0))))))</f>
        <v>0</v>
      </c>
      <c r="DL21" s="25" t="str">
        <f>IF(V6=Rækker!B29,Rækker!C45,IF(V6=Rækker!E29,Rækker!F45,IF(V6=Rækker!H29,Rækker!I45,IF(V6=Rækker!K29,Rækker!L45,IF(V6=Rækker!N29,Rækker!O45,IF(V6=Rækker!Q29,Rækker!R45,IF(V6=Rækker!T29,Rækker!U45,DM21)))))))</f>
        <v>1x</v>
      </c>
      <c r="DM21" s="25" t="str">
        <f>IF(V6=Rækker!W29,Rækker!X45,IF(V6=Rækker!Z29,Rækker!AA45,IF(V6=Rækker!AC29,Rækker!AD45,IF(V6=Rækker!AF29,Rækker!AG45,IF(V6=Rækker!AI29,Rækker!AJ45,IF(V6=Rækker!AL29,Rækker!AM45,IF(V6=Rækker!AO29,Rækker!AP45,DN21)))))))</f>
        <v>1x</v>
      </c>
      <c r="DN21" s="25">
        <f>IF(V6=Rækker!AR29,Rækker!AS45,IF(V6=Rækker!AU29,Rækker!AV45,IF(V6=Rækker!AX29,Rækker!AY45,IF(V6=Rækker!BA29,Rækker!BB45,IF(V6=Rækker!BD29,Rækker!BE45,IF(V6=Rækker!BG29,Rækker!BH45,0))))))</f>
        <v>0</v>
      </c>
      <c r="DO21" s="25">
        <f t="shared" si="59"/>
        <v>1</v>
      </c>
      <c r="DP21" s="25" t="str">
        <f t="shared" si="60"/>
        <v>1X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1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1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 t="str">
        <f>IF(X6=Rækker!B29,Rækker!C45,IF(X6=Rækker!E29,Rækker!F45,IF(X6=Rækker!H29,Rækker!I45,IF(X6=Rækker!K29,Rækker!L45,IF(X6=Rækker!N29,Rækker!O45,IF(X6=Rækker!Q29,Rækker!R45,IF(X6=Rækker!T29,Rækker!U45,DU21)))))))</f>
        <v>1x</v>
      </c>
      <c r="DU21" s="25" t="str">
        <f>IF(X6=Rækker!W29,Rækker!X45,IF(X6=Rækker!Z29,Rækker!AA45,IF(X6=Rækker!AC29,Rækker!AD45,IF(X6=Rækker!AF29,Rækker!AG45,IF(X6=Rækker!AI29,Rækker!AJ45,IF(X6=Rækker!AL29,Rækker!AM45,IF(X6=Rækker!AO29,Rækker!AP45,DV21)))))))</f>
        <v>1x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>
        <f t="shared" si="61"/>
        <v>1</v>
      </c>
      <c r="DX21" s="25">
        <f t="shared" si="62"/>
        <v>1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1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1</v>
      </c>
      <c r="EA21" s="25">
        <f>IF(Z6=Rækker!AR29,Rækker!AR45,IF(Z6=Rækker!AU29,Rækker!AU45,IF(Z6=Rækker!AX29,Rækker!AX45,IF(Z6=Rækker!BA29,Rækker!BA45,IF(Z6=Rækker!BD29,Rækker!BD45,IF(Z6=Rækker!BG29,Rækker!BG45,0))))))</f>
        <v>1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1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1</v>
      </c>
      <c r="ED21" s="25">
        <f>IF(Z6=Rækker!AR29,Rækker!AS45,IF(Z6=Rækker!AU29,Rækker!AV45,IF(Z6=Rækker!AX29,Rækker!AY45,IF(Z6=Rækker!BA29,Rækker!BB45,IF(Z6=Rækker!BD29,Rækker!BE45,IF(Z6=Rækker!BG29,Rækker!BH45,0))))))</f>
        <v>1</v>
      </c>
      <c r="EE21" s="25" t="str">
        <f t="shared" si="63"/>
        <v>1*</v>
      </c>
      <c r="EF21" s="25">
        <f t="shared" si="64"/>
        <v>1</v>
      </c>
      <c r="EG21" s="25" t="str">
        <f>IF(AB6=Rækker!B29,Rækker!B45,IF(AB6=Rækker!E29,Rækker!E45,IF(AB6=Rækker!H29,Rækker!H45,IF(AB6=Rækker!K29,Rækker!K45,IF(AB6=Rækker!N29,Rækker!N45,IF(AB6=Rækker!Q29,Rækker!Q45,IF(AB6=Rækker!T29,Rækker!T45,EH21)))))))</f>
        <v>1*</v>
      </c>
      <c r="EH21" s="25" t="str">
        <f>IF(AB6=Rækker!W29,Rækker!W45,IF(AB6=Rækker!Z29,Rækker!Z45,IF(AB6=Rækker!AC29,Rækker!AC45,IF(AB6=Rækker!AF29,Rækker!AF45,IF(AB6=Rækker!AI29,Rækker!AI45,IF(AB6=Rækker!AL29,Rækker!AL45,IF(AB6=Rækker!AO29,Rækker!AO45,EI21)))))))</f>
        <v>1*</v>
      </c>
      <c r="EI21" s="25" t="str">
        <f>IF(AB6=Rækker!AR29,Rækker!AR45,IF(AB6=Rækker!AU29,Rækker!AU45,IF(AB6=Rækker!AX29,Rækker!AX45,IF(AB6=Rækker!BA29,Rækker!BA45,IF(AB6=Rækker!BD29,Rækker!BD45,IF(AB6=Rækker!BG29,Rækker!BG45,0))))))</f>
        <v>1*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1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1</v>
      </c>
      <c r="EL21" s="25">
        <f>IF(AB6=Rækker!AR29,Rækker!AS45,IF(AB6=Rækker!AU29,Rækker!AV45,IF(AB6=Rækker!AX29,Rækker!AY45,IF(AB6=Rækker!BA29,Rækker!BB45,IF(AB6=Rækker!BD29,Rækker!BE45,IF(AB6=Rækker!BG29,Rækker!BH45,0))))))</f>
        <v>1</v>
      </c>
      <c r="EM21" s="25">
        <f t="shared" si="65"/>
        <v>2</v>
      </c>
      <c r="EN21" s="25">
        <f t="shared" si="66"/>
        <v>12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2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2</v>
      </c>
      <c r="EQ21" s="25">
        <f>IF(AD6=Rækker!AR29,Rækker!AR45,IF(AD6=Rækker!AU29,Rækker!AU45,IF(AD6=Rækker!AX29,Rækker!AX45,IF(AD6=Rækker!BA29,Rækker!BA45,IF(AD6=Rækker!BD29,Rækker!BD45,IF(AD6=Rækker!BG29,Rækker!BG45,0))))))</f>
        <v>2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12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12</v>
      </c>
      <c r="ET21" s="25">
        <f>IF(AD6=Rækker!AR29,Rækker!AS45,IF(AD6=Rækker!AU29,Rækker!AV45,IF(AD6=Rækker!AX29,Rækker!AY45,IF(AD6=Rækker!BA29,Rækker!BB45,IF(AD6=Rækker!BD29,Rækker!BE45,IF(AD6=Rækker!BG29,Rækker!BH45,0))))))</f>
        <v>12</v>
      </c>
      <c r="EU21" s="25">
        <f t="shared" si="67"/>
        <v>1</v>
      </c>
      <c r="EV21" s="25">
        <f t="shared" si="68"/>
        <v>1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1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0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1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0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>
        <f t="shared" si="69"/>
        <v>1</v>
      </c>
      <c r="FD21" s="25" t="str">
        <f t="shared" si="70"/>
        <v>1X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0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 t="str">
        <f>IF(AH6=Rækker!B29,Rækker!C45,IF(AH6=Rækker!E29,Rækker!F45,IF(AH6=Rækker!H29,Rækker!I45,IF(AH6=Rækker!K29,Rækker!L45,IF(AH6=Rækker!N29,Rækker!O45,IF(AH6=Rækker!Q29,Rækker!R45,IF(AH6=Rækker!T29,Rækker!U45,FI21)))))))</f>
        <v>1x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0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>
        <f t="shared" si="71"/>
        <v>1</v>
      </c>
      <c r="FL21" s="25">
        <f t="shared" si="72"/>
        <v>1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0</v>
      </c>
      <c r="FO21" s="25">
        <f>IF(AJ6=Rækker!AR29,Rækker!AR45,IF(AJ6=Rækker!AU29,Rækker!AU45,IF(AJ6=Rækker!AX29,Rækker!AX45,IF(AJ6=Rækker!BA29,Rækker!BA45,IF(AJ6=Rækker!BD29,Rækker!BD45,IF(AJ6=Rækker!BG29,Rækker!BG45,0))))))</f>
        <v>0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1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0</v>
      </c>
      <c r="FR21" s="25">
        <f>IF(AJ6=Rækker!AR29,Rækker!AS45,IF(AJ6=Rækker!AU29,Rækker!AV45,IF(AJ6=Rækker!AX29,Rækker!AY45,IF(AJ6=Rækker!BA29,Rækker!BB45,IF(AJ6=Rækker!BD29,Rækker!BE45,IF(AJ6=Rækker!BG29,Rækker!BH45,0))))))</f>
        <v>0</v>
      </c>
      <c r="FS21" s="25">
        <f t="shared" si="73"/>
        <v>1</v>
      </c>
      <c r="FT21" s="25">
        <f t="shared" si="74"/>
        <v>1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1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</v>
      </c>
      <c r="FZ21" s="25">
        <f>IF(AL6=Rækker!AR29,Rækker!AS45,IF(AL6=Rækker!AU29,Rækker!AV45,IF(AL6=Rækker!AX29,Rækker!AY45,IF(AL6=Rækker!BA29,Rækker!BB45,IF(AL6=Rækker!BD29,Rækker!BE45,IF(AL6=Rækker!BG29,Rækker!BH45,0))))))</f>
        <v>1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1</v>
      </c>
      <c r="GE21" s="25">
        <f>IF(AN6=Rækker!AR29,Rækker!AR45,IF(AN6=Rækker!AU29,Rækker!AU45,IF(AN6=Rækker!AX29,Rækker!AX45,IF(AN6=Rækker!BA29,Rækker!BA45,IF(AN6=Rækker!BD29,Rækker!BD45,IF(AN6=Rækker!BG29,Rækker!BG45,0))))))</f>
        <v>1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1</v>
      </c>
      <c r="GH21" s="25">
        <f>IF(AN6=Rækker!AR29,Rækker!AS45,IF(AN6=Rækker!AU29,Rækker!AV45,IF(AN6=Rækker!AX29,Rækker!AY45,IF(AN6=Rækker!BA29,Rækker!BB45,IF(AN6=Rækker!BD29,Rækker!BE45,IF(AN6=Rækker!BG29,Rækker!BH45,0))))))</f>
        <v>1</v>
      </c>
      <c r="GI21" s="25">
        <f t="shared" si="77"/>
        <v>1</v>
      </c>
      <c r="GJ21" s="25">
        <f t="shared" si="78"/>
        <v>1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1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1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1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1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 t="str">
        <f t="shared" si="79"/>
        <v>1*</v>
      </c>
      <c r="GR21" s="25">
        <f t="shared" si="80"/>
        <v>1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1*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1*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>
        <f>IF(AR6=Rækker!B29,Rækker!C45,IF(AR6=Rækker!E29,Rækker!F45,IF(AR6=Rækker!H29,Rækker!I45,IF(AR6=Rækker!K29,Rækker!L45,IF(AR6=Rækker!N29,Rækker!O45,IF(AR6=Rækker!Q29,Rækker!R45,IF(AR6=Rækker!T29,Rækker!U45,GW21)))))))</f>
        <v>1</v>
      </c>
      <c r="GW21" s="25">
        <f>IF(AR6=Rækker!W29,Rækker!X45,IF(AR6=Rækker!Z29,Rækker!AA45,IF(AR6=Rækker!AC29,Rækker!AD45,IF(AR6=Rækker!AF29,Rækker!AG45,IF(AR6=Rækker!AI29,Rækker!AJ45,IF(AR6=Rækker!AL29,Rækker!AM45,IF(AR6=Rækker!AO29,Rækker!AP45,GX21)))))))</f>
        <v>1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189"/>
      <c r="B22" s="181"/>
      <c r="C22" s="181"/>
      <c r="D22" s="181"/>
      <c r="E22" s="104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37"/>
      <c r="AT22" s="21">
        <f>ROUND(SUM(AU27:BN27)/COUNTIF(AU23:BN23,"=0"),0)</f>
        <v>7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>Res 1</v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9">
        <f>IF(AT21=13,IF(LEFT(F7,3)="Res",AT22,IF(LEFT(F7,4)="MR -",AT28,IF(LEFT(F7,2)="MR",AT25,IF(OR(F7="Disket",F7="Udmeldt"),0,AU27)))),"")</f>
        <v>8</v>
      </c>
      <c r="G23" s="219"/>
      <c r="H23" s="219">
        <f>IF(AT21=13,IF(LEFT(H7,3)="Res",AT22,IF(LEFT(H7,4)="MR -",AT28,IF(LEFT(H7,2)="MR",AT25,IF(OR(H7="Disket",H7="Udmeldt"),0,AV27)))),"")</f>
        <v>8</v>
      </c>
      <c r="I23" s="219"/>
      <c r="J23" s="219">
        <f>IF(AT21=13,IF(LEFT(J7,3)="Res",AT22,IF(LEFT(J7,4)="MR -",AT28,IF(LEFT(J7,2)="MR",AT25,IF(OR(J7="Disket",J7="Udmeldt"),0,AW27)))),"")</f>
        <v>8</v>
      </c>
      <c r="K23" s="219"/>
      <c r="L23" s="219">
        <f>IF(AT21=13,IF(LEFT(L7,3)="Res",AT22,IF(LEFT(L7,4)="MR -",AT28,IF(LEFT(L7,2)="MR",AT25,IF(OR(L7="Disket",L7="Udmeldt"),0,AX27)))),"")</f>
        <v>6</v>
      </c>
      <c r="M23" s="219"/>
      <c r="N23" s="219">
        <f>IF(AT21=13,IF(LEFT(N7,3)="Res",AT22,IF(LEFT(N7,4)="MR -",AT28,IF(LEFT(N7,2)="MR",AT25,IF(OR(N7="Disket",N7="Udmeldt"),0,AY27)))),"")</f>
        <v>7</v>
      </c>
      <c r="O23" s="219"/>
      <c r="P23" s="219">
        <f>IF(AT21=13,IF(LEFT(P7,3)="Res",AT22,IF(LEFT(P7,4)="MR -",AT28,IF(LEFT(P7,2)="MR",AT25,IF(OR(P7="Disket",P7="Udmeldt"),0,AZ27)))),"")</f>
        <v>7</v>
      </c>
      <c r="Q23" s="219"/>
      <c r="R23" s="219">
        <f>IF(AT21=13,IF(LEFT(R7,3)="Res",AT22,IF(LEFT(R7,4)="MR -",AT28,IF(LEFT(R7,2)="MR",AT25,IF(OR(R7="Disket",R7="Udmeldt"),0,BA27)))),"")</f>
        <v>9</v>
      </c>
      <c r="S23" s="219"/>
      <c r="T23" s="219">
        <f>IF(AT21=13,IF(LEFT(T7,3)="Res",AT22,IF(LEFT(T7,4)="MR -",AT28,IF(LEFT(T7,2)="MR",AT25,IF(OR(T7="Disket",T7="Udmeldt"),0,BB27)))),"")</f>
        <v>8</v>
      </c>
      <c r="U23" s="219"/>
      <c r="V23" s="219">
        <f>IF(AT21=13,IF(LEFT(V7,3)="Res",AT22,IF(LEFT(V7,4)="MR -",AT28,IF(LEFT(V7,2)="MR",AT25,IF(OR(V7="Disket",V7="Udmeldt"),0,BC27)))),"")</f>
        <v>6</v>
      </c>
      <c r="W23" s="219"/>
      <c r="X23" s="219">
        <f>IF(AT21=13,IF(LEFT(X7,3)="Res",AT22,IF(LEFT(X7,4)="MR -",AT28,IF(LEFT(X7,2)="MR",AT25,IF(OR(X7="Disket",X7="Udmeldt"),0,BD27)))),"")</f>
        <v>6</v>
      </c>
      <c r="Y23" s="219"/>
      <c r="Z23" s="219">
        <f>IF(AT21=13,IF(LEFT(Z7,3)="Res",AT22,IF(LEFT(Z7,4)="MR -",AT28,IF(LEFT(Z7,2)="MR",AT25,IF(OR(Z7="Disket",Z7="Udmeldt"),0,BE27)))),"")</f>
        <v>8</v>
      </c>
      <c r="AA23" s="219"/>
      <c r="AB23" s="219">
        <f>IF(AT21=13,IF(LEFT(AB7,3)="Res",AT22,IF(LEFT(AB7,4)="MR -",AT28,IF(LEFT(AB7,2)="MR",AT25,IF(OR(AB7="Disket",AB7="Udmeldt"),0,BF27)))),"")</f>
        <v>5</v>
      </c>
      <c r="AC23" s="219"/>
      <c r="AD23" s="219">
        <f>IF(AT21=13,IF(LEFT(AD7,3)="Res",AT22,IF(LEFT(AD7,4)="MR -",AT28,IF(LEFT(AD7,2)="MR",AT25,IF(OR(AD7="Disket",AD7="Udmeldt"),0,BG27)))),"")</f>
        <v>7</v>
      </c>
      <c r="AE23" s="219"/>
      <c r="AF23" s="219">
        <f>IF(AT21=13,IF(LEFT(AF7,3)="Res",AT22,IF(LEFT(AF7,4)="MR -",AT28,IF(LEFT(AF7,2)="MR",AT25,IF(OR(AF7="Disket",AF7="Udmeldt"),0,BH27)))),"")</f>
        <v>6</v>
      </c>
      <c r="AG23" s="219"/>
      <c r="AH23" s="219">
        <f>IF(AT21=13,IF(LEFT(AH7,3)="Res",AT22,IF(LEFT(AH7,4)="MR -",AT28,IF(LEFT(AH7,2)="MR",AT25,IF(OR(AH7="Disket",AH7="Udmeldt"),0,BI27)))),"")</f>
        <v>6</v>
      </c>
      <c r="AI23" s="219"/>
      <c r="AJ23" s="219">
        <f>IF(AT21=13,IF(LEFT(AJ7,3)="Res",AT22,IF(LEFT(AJ7,4)="MR -",AT28,IF(LEFT(AJ7,2)="MR",AT25,IF(OR(AJ7="Disket",AJ7="Udmeldt"),0,BJ27)))),"")</f>
        <v>6</v>
      </c>
      <c r="AK23" s="219"/>
      <c r="AL23" s="219">
        <f>IF(AT21=13,IF(LEFT(AL7,3)="Res",AT22,IF(LEFT(AL7,4)="MR -",AT28,IF(LEFT(AL7,2)="MR",AT25,IF(OR(AL7="Disket",AL7="Udmeldt"),0,BK27)))),"")</f>
        <v>7</v>
      </c>
      <c r="AM23" s="219"/>
      <c r="AN23" s="219">
        <f>IF(AT21=13,IF(LEFT(AN7,3)="Res",AT22,IF(LEFT(AN7,4)="MR -",AT28,IF(LEFT(AN7,2)="MR",AT25,IF(OR(AN7="Disket",AN7="Udmeldt"),0,BL27)))),"")</f>
        <v>9</v>
      </c>
      <c r="AO23" s="219"/>
      <c r="AP23" s="219">
        <f>IF(AT21=13,IF(LEFT(AP7,3)="Res",AT22,IF(LEFT(AP7,4)="MR -",AT28,IF(LEFT(AP7,2)="MR",AT25,IF(OR(AP7="Disket",AP7="Udmeldt"),0,BM27)))),"")</f>
        <v>7</v>
      </c>
      <c r="AQ23" s="219"/>
      <c r="AR23" s="219">
        <f>IF(AT21=13,IF(LEFT(AR7,3)="Res",AT22,IF(LEFT(AR7,4)="MR -",AT28,IF(LEFT(AR7,2)="MR",AT25,IF(OR(AR7="Disket",AR7="Udmeldt"),0,BN27)))),"")</f>
        <v>8</v>
      </c>
      <c r="AS23" s="220"/>
      <c r="AT23" s="21">
        <f>ROUND(SUM(AU28:BN28)/COUNTIF(AU23:BN23,"=0"),0)</f>
        <v>3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1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177" t="s">
        <v>54</v>
      </c>
      <c r="B24" s="178"/>
      <c r="C24" s="178"/>
      <c r="D24" s="178"/>
      <c r="E24" s="179"/>
      <c r="F24" s="206">
        <f>DB!AA31</f>
        <v>109</v>
      </c>
      <c r="G24" s="206"/>
      <c r="H24" s="206">
        <f>DB!AA32</f>
        <v>110</v>
      </c>
      <c r="I24" s="206"/>
      <c r="J24" s="206">
        <f>DB!AA33</f>
        <v>105</v>
      </c>
      <c r="K24" s="206"/>
      <c r="L24" s="206">
        <f>DB!AA34</f>
        <v>107</v>
      </c>
      <c r="M24" s="206"/>
      <c r="N24" s="206">
        <f>DB!AA35</f>
        <v>106</v>
      </c>
      <c r="O24" s="206"/>
      <c r="P24" s="206">
        <f>DB!AA36</f>
        <v>103</v>
      </c>
      <c r="Q24" s="206"/>
      <c r="R24" s="206">
        <f>DB!AA37</f>
        <v>103</v>
      </c>
      <c r="S24" s="206"/>
      <c r="T24" s="206">
        <f>DB!AA38</f>
        <v>102</v>
      </c>
      <c r="U24" s="206"/>
      <c r="V24" s="206">
        <f>DB!AA39</f>
        <v>100</v>
      </c>
      <c r="W24" s="206"/>
      <c r="X24" s="206">
        <f>DB!AA40</f>
        <v>108</v>
      </c>
      <c r="Y24" s="206"/>
      <c r="Z24" s="206">
        <f>DB!AA41</f>
        <v>108</v>
      </c>
      <c r="AA24" s="206"/>
      <c r="AB24" s="206">
        <f>DB!AA42</f>
        <v>103</v>
      </c>
      <c r="AC24" s="206"/>
      <c r="AD24" s="206">
        <f>DB!AA43</f>
        <v>103</v>
      </c>
      <c r="AE24" s="206"/>
      <c r="AF24" s="206">
        <f>DB!AA44</f>
        <v>102</v>
      </c>
      <c r="AG24" s="206"/>
      <c r="AH24" s="206">
        <f>DB!AA45</f>
        <v>103</v>
      </c>
      <c r="AI24" s="206"/>
      <c r="AJ24" s="206">
        <f>DB!AA46</f>
        <v>102</v>
      </c>
      <c r="AK24" s="206"/>
      <c r="AL24" s="206">
        <f>DB!AA47</f>
        <v>101</v>
      </c>
      <c r="AM24" s="206"/>
      <c r="AN24" s="206">
        <f>DB!AA48</f>
        <v>101</v>
      </c>
      <c r="AO24" s="206"/>
      <c r="AP24" s="206">
        <f>DB!AA49</f>
        <v>101</v>
      </c>
      <c r="AQ24" s="206"/>
      <c r="AR24" s="206">
        <f>DB!AA50</f>
        <v>96</v>
      </c>
      <c r="AS24" s="207"/>
      <c r="AT24" s="21">
        <f>ROUND(SUM(AU33:BN33)/COUNTIF(AU23:BN23,"=0"),0)</f>
        <v>9</v>
      </c>
      <c r="AU24" s="21">
        <f>IF(F9=E9,1,0)+IF(F10=E10,1,0)+IF(F11=E11,1,0)+IF(F12=E12,1,0)+IF(F13=E13,1,0)+IF(F14=E14,1,0)+IF(F15=E15,1,0)+IF(F16=E16,1,0)+IF(F17=E17,1,0)+IF(F18=E18,1,0)+IF(F19=E19,1,0)+IF(F20=E20,1,0)+IF(F21=E21,1,0)</f>
        <v>4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5</v>
      </c>
      <c r="AX24" s="21">
        <f>IF(L9=E9,1,0)+IF(L10=E10,1,0)+IF(L11=E11,1,0)+IF(L12=E12,1,0)+IF(L13=E13,1,0)+IF(L14=E14,1,0)+IF(L15=E15,1,0)+IF(L16=E16,1,0)+IF(L17=E17,1,0)+IF(L18=E18,1,0)+IF(L19=E19,1,0)+IF(L20=E20,1,0)+IF(L21=E21,1,0)</f>
        <v>2</v>
      </c>
      <c r="AY24" s="21">
        <f>IF(N9=E9,1,0)+IF(N10=E10,1,0)+IF(N11=E11,1,0)+IF(N12=E12,1,0)+IF(N13=E13,1,0)+IF(N14=E14,1,0)+IF(N15=E15,1,0)+IF(N16=E16,1,0)+IF(N17=E17,1,0)+IF(N18=E18,1,0)+IF(N19=E19,1,0)+IF(N20=E20,1,0)+IF(N21=E21,1,0)</f>
        <v>4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6</v>
      </c>
      <c r="BB24" s="21">
        <f>IF(T9=E9,1,0)+IF(T10=E10,1,0)+IF(T11=E11,1,0)+IF(T12=E12,1,0)+IF(T13=E13,1,0)+IF(T14=E14,1,0)+IF(T15=E15,1,0)+IF(T16=E16,1,0)+IF(T17=E17,1,0)+IF(T18=E18,1,0)+IF(T19=E19,1,0)+IF(T20=E20,1,0)+IF(T21=E21,1,0)</f>
        <v>5</v>
      </c>
      <c r="BC24" s="21">
        <f>IF(V9=E9,1,0)+IF(V10=E10,1,0)+IF(V11=E11,1,0)+IF(V12=E12,1,0)+IF(V13=E13,1,0)+IF(V14=E14,1,0)+IF(V15=E15,1,0)+IF(V16=E16,1,0)+IF(V17=E17,1,0)+IF(V18=E18,1,0)+IF(V19=E19,1,0)+IF(V20=E20,1,0)+IF(V21=E21,1,0)</f>
        <v>3</v>
      </c>
      <c r="BD24" s="21">
        <f>IF(X9=E9,1,0)+IF(X10=E10,1,0)+IF(X11=E11,1,0)+IF(X12=E12,1,0)+IF(X13=E13,1,0)+IF(X14=E14,1,0)+IF(X15=E15,1,0)+IF(X16=E16,1,0)+IF(X17=E17,1,0)+IF(X18=E18,1,0)+IF(X19=E19,1,0)+IF(X20=E20,1,0)+IF(X21=E21,1,0)</f>
        <v>3</v>
      </c>
      <c r="BE24" s="21">
        <f>IF(Z9=E9,1,0)+IF(Z10=E10,1,0)+IF(Z11=E11,1,0)+IF(Z12=E12,1,0)+IF(Z13=E13,1,0)+IF(Z14=E14,1,0)+IF(Z15=E15,1,0)+IF(Z16=E16,1,0)+IF(Z17=E17,1,0)+IF(Z18=E18,1,0)+IF(Z19=E19,1,0)+IF(Z20=E20,1,0)+IF(Z21=E21,1,0)</f>
        <v>5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3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3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4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3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3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3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6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3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6</v>
      </c>
    </row>
    <row r="25" spans="1:206" ht="21.6" customHeight="1" thickBot="1">
      <c r="A25" s="180" t="s">
        <v>27</v>
      </c>
      <c r="B25" s="181"/>
      <c r="C25" s="181"/>
      <c r="D25" s="181"/>
      <c r="E25" s="182"/>
      <c r="F25" s="217">
        <f>DB!AB31</f>
        <v>2</v>
      </c>
      <c r="G25" s="217"/>
      <c r="H25" s="217">
        <f>DB!AB32</f>
        <v>1</v>
      </c>
      <c r="I25" s="217"/>
      <c r="J25" s="217">
        <f>DB!AB33</f>
        <v>7</v>
      </c>
      <c r="K25" s="217"/>
      <c r="L25" s="217">
        <f>DB!AB34</f>
        <v>5</v>
      </c>
      <c r="M25" s="217"/>
      <c r="N25" s="217">
        <f>DB!AB35</f>
        <v>6</v>
      </c>
      <c r="O25" s="217"/>
      <c r="P25" s="217">
        <f>DB!AB36</f>
        <v>8</v>
      </c>
      <c r="Q25" s="217"/>
      <c r="R25" s="217">
        <f>DB!AB37</f>
        <v>8</v>
      </c>
      <c r="S25" s="217"/>
      <c r="T25" s="217">
        <f>DB!AB38</f>
        <v>13</v>
      </c>
      <c r="U25" s="217"/>
      <c r="V25" s="217">
        <f>DB!AB39</f>
        <v>19</v>
      </c>
      <c r="W25" s="217"/>
      <c r="X25" s="217">
        <f>DB!AB40</f>
        <v>3</v>
      </c>
      <c r="Y25" s="217"/>
      <c r="Z25" s="217">
        <f>DB!AB41</f>
        <v>3</v>
      </c>
      <c r="AA25" s="217"/>
      <c r="AB25" s="217">
        <f>DB!AB42</f>
        <v>8</v>
      </c>
      <c r="AC25" s="217"/>
      <c r="AD25" s="217">
        <f>DB!AB43</f>
        <v>8</v>
      </c>
      <c r="AE25" s="217"/>
      <c r="AF25" s="217">
        <f>DB!AB44</f>
        <v>13</v>
      </c>
      <c r="AG25" s="217"/>
      <c r="AH25" s="217">
        <f>DB!AB45</f>
        <v>8</v>
      </c>
      <c r="AI25" s="217"/>
      <c r="AJ25" s="217">
        <f>DB!AB46</f>
        <v>13</v>
      </c>
      <c r="AK25" s="217"/>
      <c r="AL25" s="217">
        <f>DB!AB47</f>
        <v>16</v>
      </c>
      <c r="AM25" s="217"/>
      <c r="AN25" s="217">
        <f>DB!AB48</f>
        <v>16</v>
      </c>
      <c r="AO25" s="217"/>
      <c r="AP25" s="217">
        <f>DB!AB49</f>
        <v>16</v>
      </c>
      <c r="AQ25" s="217"/>
      <c r="AR25" s="217">
        <f>DB!AB50</f>
        <v>20</v>
      </c>
      <c r="AS25" s="218"/>
      <c r="AT25" s="21">
        <f>MIN(AU27:BN27)</f>
        <v>5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3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3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3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1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3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3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83" t="s">
        <v>55</v>
      </c>
      <c r="B26" s="178"/>
      <c r="C26" s="178"/>
      <c r="D26" s="178"/>
      <c r="E26" s="179"/>
      <c r="F26" s="215">
        <f>IF(AT21=13,DB!AD31,"")</f>
        <v>117</v>
      </c>
      <c r="G26" s="215"/>
      <c r="H26" s="215">
        <f>IF(AT21=13,DB!AD32,"")</f>
        <v>118</v>
      </c>
      <c r="I26" s="215"/>
      <c r="J26" s="215">
        <f>IF(AT21=13,DB!AD33,"")</f>
        <v>113</v>
      </c>
      <c r="K26" s="215"/>
      <c r="L26" s="215">
        <f>IF(AT21=13,DB!AD34,"")</f>
        <v>113</v>
      </c>
      <c r="M26" s="215"/>
      <c r="N26" s="215">
        <f>IF(AT21=13,DB!AD35,"")</f>
        <v>113</v>
      </c>
      <c r="O26" s="215"/>
      <c r="P26" s="215">
        <f>IF(AT21=13,DB!AD36,"")</f>
        <v>110</v>
      </c>
      <c r="Q26" s="215"/>
      <c r="R26" s="215">
        <f>IF(AT21=13,DB!AD37,"")</f>
        <v>112</v>
      </c>
      <c r="S26" s="215"/>
      <c r="T26" s="215">
        <f>IF(AT21=13,DB!AD38,"")</f>
        <v>110</v>
      </c>
      <c r="U26" s="215"/>
      <c r="V26" s="215">
        <f>IF(AT21=13,DB!AD39,"")</f>
        <v>106</v>
      </c>
      <c r="W26" s="215"/>
      <c r="X26" s="215">
        <f>IF(AT21=13,DB!AD40,"")</f>
        <v>114</v>
      </c>
      <c r="Y26" s="215"/>
      <c r="Z26" s="215">
        <f>IF(AT21=13,DB!AD41,"")</f>
        <v>116</v>
      </c>
      <c r="AA26" s="215"/>
      <c r="AB26" s="215">
        <f>IF(AT21=13,DB!AD42,"")</f>
        <v>108</v>
      </c>
      <c r="AC26" s="215"/>
      <c r="AD26" s="215">
        <f>IF(AT21=13,DB!AD43,"")</f>
        <v>110</v>
      </c>
      <c r="AE26" s="215"/>
      <c r="AF26" s="215">
        <f>IF(AT21=13,DB!AD44,"")</f>
        <v>108</v>
      </c>
      <c r="AG26" s="215"/>
      <c r="AH26" s="215">
        <f>IF(AT21=13,DB!AD45,"")</f>
        <v>109</v>
      </c>
      <c r="AI26" s="215"/>
      <c r="AJ26" s="215">
        <f>IF(AT21=13,DB!AD46,"")</f>
        <v>108</v>
      </c>
      <c r="AK26" s="215"/>
      <c r="AL26" s="215">
        <f>IF(AT21=13,DB!AD47,"")</f>
        <v>108</v>
      </c>
      <c r="AM26" s="215"/>
      <c r="AN26" s="215">
        <f>IF(AT21=13,DB!AD48,"")</f>
        <v>110</v>
      </c>
      <c r="AO26" s="215"/>
      <c r="AP26" s="215">
        <f>IF(AT21=13,DB!AD49,"")</f>
        <v>108</v>
      </c>
      <c r="AQ26" s="215"/>
      <c r="AR26" s="215">
        <f>IF(AT21=13,DB!AD50,"")</f>
        <v>104</v>
      </c>
      <c r="AS26" s="216"/>
      <c r="AT26" s="21">
        <f>MIN(AU28:BN28)</f>
        <v>2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1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1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2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80" t="s">
        <v>56</v>
      </c>
      <c r="B27" s="181"/>
      <c r="C27" s="181"/>
      <c r="D27" s="181"/>
      <c r="E27" s="182"/>
      <c r="F27" s="184">
        <f>IF(AT21=13,DB!AE31,"")</f>
        <v>2</v>
      </c>
      <c r="G27" s="184"/>
      <c r="H27" s="184">
        <f>IF(AT21=13,DB!AE32,"")</f>
        <v>1</v>
      </c>
      <c r="I27" s="184"/>
      <c r="J27" s="184">
        <f>IF(AT21=13,DB!AE33,"")</f>
        <v>5</v>
      </c>
      <c r="K27" s="184"/>
      <c r="L27" s="184">
        <f>IF(AT21=13,DB!AE34,"")</f>
        <v>5</v>
      </c>
      <c r="M27" s="184"/>
      <c r="N27" s="184">
        <f>IF(AT21=13,DB!AE35,"")</f>
        <v>5</v>
      </c>
      <c r="O27" s="184"/>
      <c r="P27" s="184">
        <f>IF(AT21=13,DB!AE36,"")</f>
        <v>9</v>
      </c>
      <c r="Q27" s="184"/>
      <c r="R27" s="184">
        <f>IF(AT21=13,DB!AE37,"")</f>
        <v>8</v>
      </c>
      <c r="S27" s="184"/>
      <c r="T27" s="184">
        <f>IF(AT21=13,DB!AE38,"")</f>
        <v>9</v>
      </c>
      <c r="U27" s="184"/>
      <c r="V27" s="184">
        <f>IF(AT21=13,DB!AE39,"")</f>
        <v>19</v>
      </c>
      <c r="W27" s="184"/>
      <c r="X27" s="184">
        <f>IF(AT21=13,DB!AE40,"")</f>
        <v>4</v>
      </c>
      <c r="Y27" s="184"/>
      <c r="Z27" s="184">
        <f>IF(AT21=13,DB!AE41,"")</f>
        <v>3</v>
      </c>
      <c r="AA27" s="184"/>
      <c r="AB27" s="184">
        <f>IF(AT21=13,DB!AE42,"")</f>
        <v>14</v>
      </c>
      <c r="AC27" s="184"/>
      <c r="AD27" s="184">
        <f>IF(AT21=13,DB!AE43,"")</f>
        <v>9</v>
      </c>
      <c r="AE27" s="184"/>
      <c r="AF27" s="184">
        <f>IF(AT21=13,DB!AE44,"")</f>
        <v>14</v>
      </c>
      <c r="AG27" s="184"/>
      <c r="AH27" s="184">
        <f>IF(AT21=13,DB!AE45,"")</f>
        <v>13</v>
      </c>
      <c r="AI27" s="184"/>
      <c r="AJ27" s="184">
        <f>IF(AT21=13,DB!AE46,"")</f>
        <v>14</v>
      </c>
      <c r="AK27" s="184"/>
      <c r="AL27" s="184">
        <f>IF(AT21=13,DB!AE47,"")</f>
        <v>14</v>
      </c>
      <c r="AM27" s="184"/>
      <c r="AN27" s="184">
        <f>IF(AT21=13,DB!AE48,"")</f>
        <v>9</v>
      </c>
      <c r="AO27" s="184"/>
      <c r="AP27" s="184">
        <f>IF(AT21=13,DB!AE49,"")</f>
        <v>14</v>
      </c>
      <c r="AQ27" s="184"/>
      <c r="AR27" s="208">
        <f>IF(AT21=13,DB!AE50,"")</f>
        <v>20</v>
      </c>
      <c r="AS27" s="209"/>
      <c r="AT27" s="21">
        <f>MIN(AU33:BN33)</f>
        <v>7</v>
      </c>
      <c r="AU27" s="21">
        <f t="shared" ref="AU27:BN27" si="82">IF(AU23=0,SUM(AU24:AU26),"")</f>
        <v>8</v>
      </c>
      <c r="AV27" s="21">
        <f t="shared" si="82"/>
        <v>8</v>
      </c>
      <c r="AW27" s="21">
        <f t="shared" si="82"/>
        <v>8</v>
      </c>
      <c r="AX27" s="21">
        <f t="shared" si="82"/>
        <v>6</v>
      </c>
      <c r="AY27" s="21">
        <f t="shared" si="82"/>
        <v>7</v>
      </c>
      <c r="AZ27" s="21" t="str">
        <f t="shared" si="82"/>
        <v/>
      </c>
      <c r="BA27" s="21">
        <f t="shared" si="82"/>
        <v>9</v>
      </c>
      <c r="BB27" s="21">
        <f t="shared" si="82"/>
        <v>8</v>
      </c>
      <c r="BC27" s="21">
        <f t="shared" si="82"/>
        <v>6</v>
      </c>
      <c r="BD27" s="21">
        <f t="shared" si="82"/>
        <v>6</v>
      </c>
      <c r="BE27" s="21">
        <f t="shared" si="82"/>
        <v>8</v>
      </c>
      <c r="BF27" s="21">
        <f t="shared" si="82"/>
        <v>5</v>
      </c>
      <c r="BG27" s="21">
        <f t="shared" si="82"/>
        <v>7</v>
      </c>
      <c r="BH27" s="21">
        <f t="shared" si="82"/>
        <v>6</v>
      </c>
      <c r="BI27" s="21">
        <f t="shared" si="82"/>
        <v>6</v>
      </c>
      <c r="BJ27" s="21">
        <f t="shared" si="82"/>
        <v>6</v>
      </c>
      <c r="BK27" s="21">
        <f t="shared" si="82"/>
        <v>7</v>
      </c>
      <c r="BL27" s="21">
        <f t="shared" si="82"/>
        <v>9</v>
      </c>
      <c r="BM27" s="21">
        <f t="shared" si="82"/>
        <v>7</v>
      </c>
      <c r="BN27" s="21">
        <f t="shared" si="82"/>
        <v>8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37"/>
      <c r="AT28" s="21">
        <f>IF(AT25=0,AT25,AT25-1)</f>
        <v>4</v>
      </c>
      <c r="AU28" s="21">
        <f t="shared" ref="AU28:BN28" si="83">IF(AU23=0,SUM(AU25:AU26),"")</f>
        <v>4</v>
      </c>
      <c r="AV28" s="21">
        <f t="shared" si="83"/>
        <v>3</v>
      </c>
      <c r="AW28" s="21">
        <f t="shared" si="83"/>
        <v>3</v>
      </c>
      <c r="AX28" s="21">
        <f t="shared" si="83"/>
        <v>4</v>
      </c>
      <c r="AY28" s="21">
        <f t="shared" si="83"/>
        <v>3</v>
      </c>
      <c r="AZ28" s="21" t="str">
        <f t="shared" si="83"/>
        <v/>
      </c>
      <c r="BA28" s="21">
        <f t="shared" si="83"/>
        <v>3</v>
      </c>
      <c r="BB28" s="21">
        <f t="shared" si="83"/>
        <v>3</v>
      </c>
      <c r="BC28" s="21">
        <f t="shared" si="83"/>
        <v>3</v>
      </c>
      <c r="BD28" s="21">
        <f t="shared" si="83"/>
        <v>3</v>
      </c>
      <c r="BE28" s="21">
        <f t="shared" si="83"/>
        <v>3</v>
      </c>
      <c r="BF28" s="21">
        <f t="shared" si="83"/>
        <v>2</v>
      </c>
      <c r="BG28" s="21">
        <f t="shared" si="83"/>
        <v>4</v>
      </c>
      <c r="BH28" s="21">
        <f t="shared" si="83"/>
        <v>2</v>
      </c>
      <c r="BI28" s="21">
        <f t="shared" si="83"/>
        <v>3</v>
      </c>
      <c r="BJ28" s="21">
        <f t="shared" si="83"/>
        <v>3</v>
      </c>
      <c r="BK28" s="21">
        <f t="shared" si="83"/>
        <v>4</v>
      </c>
      <c r="BL28" s="21">
        <f t="shared" si="83"/>
        <v>3</v>
      </c>
      <c r="BM28" s="21">
        <f t="shared" si="83"/>
        <v>4</v>
      </c>
      <c r="BN28" s="21">
        <f t="shared" si="83"/>
        <v>2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9">
        <f>IF(AT21=13,IF(LEFT(F7,3)="Res",AT23,IF(LEFT(F7,4)="MR -",AT29,IF(LEFT(F7,2)="MR",AT26,IF(OR(F7="Disket",F7="Udmeldt"),0,AU28)))),"")</f>
        <v>4</v>
      </c>
      <c r="G29" s="219"/>
      <c r="H29" s="219">
        <f>IF(AT21=13,IF(LEFT(H7,3)="Res",AT23,IF(LEFT(H7,4)="MR -",AT29,IF(LEFT(H7,2)="MR",AT26,IF(OR(H7="Disket",H7="Udmeldt"),0,AV28)))),"")</f>
        <v>3</v>
      </c>
      <c r="I29" s="219"/>
      <c r="J29" s="219">
        <f>IF(AT21=13,IF(LEFT(J7,3)="Res",AT23,IF(LEFT(J7,4)="MR -",AT29,IF(LEFT(J7,2)="MR",AT26,IF(OR(J7="Disket",J7="Udmeldt"),0,AW28)))),"")</f>
        <v>3</v>
      </c>
      <c r="K29" s="219"/>
      <c r="L29" s="219">
        <f>IF(AT21=13,IF(LEFT(L7,3)="Res",AT23,IF(LEFT(L7,4)="MR -",AT29,IF(LEFT(L7,2)="MR",AT26,IF(OR(L7="Disket",L7="Udmeldt"),0,AX28)))),"")</f>
        <v>4</v>
      </c>
      <c r="M29" s="219"/>
      <c r="N29" s="219">
        <f>IF(AT21=13,IF(LEFT(N7,3)="Res",AT23,IF(LEFT(N7,4)="MR -",AT29,IF(LEFT(N7,2)="MR",AT26,IF(OR(N7="Disket",N7="Udmeldt"),0,AY28)))),"")</f>
        <v>3</v>
      </c>
      <c r="O29" s="219"/>
      <c r="P29" s="219">
        <f>IF(AT21=13,IF(LEFT(P7,3)="Res",AT23,IF(LEFT(P7,4)="MR -",AT29,IF(LEFT(P7,2)="MR",AT26,IF(OR(P7="Disket",P7="Udmeldt"),0,AZ28)))),"")</f>
        <v>3</v>
      </c>
      <c r="Q29" s="219"/>
      <c r="R29" s="219">
        <f>IF(AT21=13,IF(LEFT(R7,3)="Res",AT23,IF(LEFT(R7,4)="MR -",AT29,IF(LEFT(R7,2)="MR",AT26,IF(OR(R7="Disket",R7="Udmeldt"),0,BA28)))),"")</f>
        <v>3</v>
      </c>
      <c r="S29" s="219"/>
      <c r="T29" s="219">
        <f>IF(AT21=13,IF(LEFT(T7,3)="Res",AT23,IF(LEFT(T7,4)="MR -",AT29,IF(LEFT(T7,2)="MR",AT26,IF(OR(T7="Disket",T7="Udmeldt"),0,BB28)))),"")</f>
        <v>3</v>
      </c>
      <c r="U29" s="219"/>
      <c r="V29" s="219">
        <f>IF(AT21=13,IF(LEFT(V7,3)="Res",AT23,IF(LEFT(V7,4)="MR -",AT29,IF(LEFT(V7,2)="MR",AT26,IF(OR(V7="Disket",V7="Udmeldt"),0,BC28)))),"")</f>
        <v>3</v>
      </c>
      <c r="W29" s="219"/>
      <c r="X29" s="219">
        <f>IF(AT21=13,IF(LEFT(X7,3)="Res",AT23,IF(LEFT(X7,4)="MR -",AT29,IF(LEFT(X7,2)="MR",AT26,IF(OR(X7="Disket",X7="Udmeldt"),0,BD28)))),"")</f>
        <v>3</v>
      </c>
      <c r="Y29" s="219"/>
      <c r="Z29" s="219">
        <f>IF(AT21=13,IF(LEFT(Z7,3)="Res",AT23,IF(LEFT(Z7,4)="MR -",AT29,IF(LEFT(Z7,2)="MR",AT26,IF(OR(Z7="Disket",Z7="Udmeldt"),0,BE28)))),"")</f>
        <v>3</v>
      </c>
      <c r="AA29" s="219"/>
      <c r="AB29" s="219">
        <f>IF(AT21=13,IF(LEFT(AB7,3)="Res",AT23,IF(LEFT(AB7,4)="MR -",AT29,IF(LEFT(AB7,2)="MR",AT26,IF(OR(AB7="Disket",AB7="Udmeldt"),0,BF28)))),"")</f>
        <v>2</v>
      </c>
      <c r="AC29" s="219"/>
      <c r="AD29" s="219">
        <f>IF(AT21=13,IF(LEFT(AD7,3)="Res",AT23,IF(LEFT(AD7,4)="MR -",AT29,IF(LEFT(AD7,2)="MR",AT26,IF(OR(AD7="Disket",AD7="Udmeldt"),0,BG28)))),"")</f>
        <v>4</v>
      </c>
      <c r="AE29" s="219"/>
      <c r="AF29" s="219">
        <f>IF(AT21=13,IF(LEFT(AF7,3)="Res",AT23,IF(LEFT(AF7,4)="MR -",AT29,IF(LEFT(AF7,2)="MR",AT26,IF(OR(AF7="Disket",AF7="Udmeldt"),0,BH28)))),"")</f>
        <v>2</v>
      </c>
      <c r="AG29" s="219"/>
      <c r="AH29" s="219">
        <f>IF(AT21=13,IF(LEFT(AH7,3)="Res",AT23,IF(LEFT(AH7,4)="MR -",AT29,IF(LEFT(AH7,2)="MR",AT26,IF(OR(AH7="Disket",AH7="Udmeldt"),0,BI28)))),"")</f>
        <v>3</v>
      </c>
      <c r="AI29" s="219"/>
      <c r="AJ29" s="219">
        <f>IF(AT21=13,IF(LEFT(AJ7,3)="Res",AT23,IF(LEFT(AJ7,4)="MR -",AT29,IF(LEFT(AJ7,2)="MR",AT26,IF(OR(AJ7="Disket",AJ7="Udmeldt"),0,BJ28)))),"")</f>
        <v>3</v>
      </c>
      <c r="AK29" s="219"/>
      <c r="AL29" s="219">
        <f>IF(AT21=13,IF(LEFT(AL7,3)="Res",AT23,IF(LEFT(AL7,4)="MR -",AT29,IF(LEFT(AL7,2)="MR",AT26,IF(OR(AL7="Disket",AL7="Udmeldt"),0,BK28)))),"")</f>
        <v>4</v>
      </c>
      <c r="AM29" s="219"/>
      <c r="AN29" s="219">
        <f>IF(AT21=13,IF(LEFT(AN7,3)="Res",AT23,IF(LEFT(AN7,4)="MR -",AT29,IF(LEFT(AN7,2)="MR",AT26,IF(OR(AN7="Disket",AN7="Udmeldt"),0,BL28)))),"")</f>
        <v>3</v>
      </c>
      <c r="AO29" s="219"/>
      <c r="AP29" s="219">
        <f>IF(AT21=13,IF(LEFT(AP7,3)="Res",AT23,IF(LEFT(AP7,4)="MR -",AT29,IF(LEFT(AP7,2)="MR",AT26,IF(OR(AP7="Disket",AP7="Udmeldt"),0,BM28)))),"")</f>
        <v>4</v>
      </c>
      <c r="AQ29" s="219"/>
      <c r="AR29" s="219">
        <f>IF(AT21=13,IF(LEFT(AR7,3)="Res",AT23,IF(LEFT(AR7,4)="MR -",AT29,IF(LEFT(AR7,2)="MR",AT26,IF(OR(AR7="Disket",AR7="Udmeldt"),0,BN28)))),"")</f>
        <v>2</v>
      </c>
      <c r="AS29" s="220"/>
      <c r="AT29" s="21">
        <f>IF(AT26=0,AT26,AT26-1)</f>
        <v>1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2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77" t="s">
        <v>54</v>
      </c>
      <c r="B30" s="178"/>
      <c r="C30" s="178"/>
      <c r="D30" s="178"/>
      <c r="E30" s="179"/>
      <c r="F30" s="206">
        <f>DB!AF31</f>
        <v>41</v>
      </c>
      <c r="G30" s="206"/>
      <c r="H30" s="206">
        <f>DB!AF32</f>
        <v>38</v>
      </c>
      <c r="I30" s="206"/>
      <c r="J30" s="206">
        <f>DB!AF33</f>
        <v>40</v>
      </c>
      <c r="K30" s="206"/>
      <c r="L30" s="206">
        <f>DB!AF34</f>
        <v>39</v>
      </c>
      <c r="M30" s="206"/>
      <c r="N30" s="206">
        <f>DB!AF35</f>
        <v>42</v>
      </c>
      <c r="O30" s="206"/>
      <c r="P30" s="206">
        <f>DB!AF36</f>
        <v>42</v>
      </c>
      <c r="Q30" s="206"/>
      <c r="R30" s="206">
        <f>DB!AF37</f>
        <v>39</v>
      </c>
      <c r="S30" s="206"/>
      <c r="T30" s="206">
        <f>DB!AF38</f>
        <v>43</v>
      </c>
      <c r="U30" s="206"/>
      <c r="V30" s="206">
        <f>DB!AF39</f>
        <v>43</v>
      </c>
      <c r="W30" s="206"/>
      <c r="X30" s="206">
        <f>DB!AF40</f>
        <v>40</v>
      </c>
      <c r="Y30" s="206"/>
      <c r="Z30" s="206">
        <f>DB!AF41</f>
        <v>38</v>
      </c>
      <c r="AA30" s="206"/>
      <c r="AB30" s="206">
        <f>DB!AF42</f>
        <v>41</v>
      </c>
      <c r="AC30" s="206"/>
      <c r="AD30" s="206">
        <f>DB!AF43</f>
        <v>38</v>
      </c>
      <c r="AE30" s="206"/>
      <c r="AF30" s="206">
        <f>DB!AF44</f>
        <v>37</v>
      </c>
      <c r="AG30" s="206"/>
      <c r="AH30" s="206">
        <f>DB!AF45</f>
        <v>39</v>
      </c>
      <c r="AI30" s="206"/>
      <c r="AJ30" s="206">
        <f>DB!AF46</f>
        <v>40</v>
      </c>
      <c r="AK30" s="206"/>
      <c r="AL30" s="206">
        <f>DB!AF47</f>
        <v>36</v>
      </c>
      <c r="AM30" s="206"/>
      <c r="AN30" s="206">
        <f>DB!AF48</f>
        <v>33</v>
      </c>
      <c r="AO30" s="206"/>
      <c r="AP30" s="206">
        <f>DB!AF49</f>
        <v>38</v>
      </c>
      <c r="AQ30" s="206"/>
      <c r="AR30" s="206">
        <f>DB!AF50</f>
        <v>36</v>
      </c>
      <c r="AS30" s="207"/>
      <c r="AT30" s="21">
        <f>IF(AT27=0,AT27,AT27-1)</f>
        <v>6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2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2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2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180" t="s">
        <v>27</v>
      </c>
      <c r="B31" s="181"/>
      <c r="C31" s="181"/>
      <c r="D31" s="181"/>
      <c r="E31" s="182"/>
      <c r="F31" s="217">
        <f>DB!AG31</f>
        <v>5</v>
      </c>
      <c r="G31" s="217"/>
      <c r="H31" s="217">
        <f>DB!AG32</f>
        <v>13</v>
      </c>
      <c r="I31" s="217"/>
      <c r="J31" s="217">
        <f>DB!AG33</f>
        <v>7</v>
      </c>
      <c r="K31" s="217"/>
      <c r="L31" s="217">
        <f>DB!AG34</f>
        <v>10</v>
      </c>
      <c r="M31" s="217"/>
      <c r="N31" s="217">
        <f>DB!AG35</f>
        <v>3</v>
      </c>
      <c r="O31" s="217"/>
      <c r="P31" s="217">
        <f>DB!AG36</f>
        <v>3</v>
      </c>
      <c r="Q31" s="217"/>
      <c r="R31" s="217">
        <f>DB!AG37</f>
        <v>10</v>
      </c>
      <c r="S31" s="217"/>
      <c r="T31" s="217">
        <f>DB!AG38</f>
        <v>1</v>
      </c>
      <c r="U31" s="217"/>
      <c r="V31" s="217">
        <f>DB!AG39</f>
        <v>1</v>
      </c>
      <c r="W31" s="217"/>
      <c r="X31" s="217">
        <f>DB!AG40</f>
        <v>7</v>
      </c>
      <c r="Y31" s="217"/>
      <c r="Z31" s="217">
        <f>DB!AG41</f>
        <v>13</v>
      </c>
      <c r="AA31" s="217"/>
      <c r="AB31" s="217">
        <f>DB!AG42</f>
        <v>5</v>
      </c>
      <c r="AC31" s="217"/>
      <c r="AD31" s="217">
        <f>DB!AG43</f>
        <v>13</v>
      </c>
      <c r="AE31" s="217"/>
      <c r="AF31" s="217">
        <f>DB!AG44</f>
        <v>17</v>
      </c>
      <c r="AG31" s="217"/>
      <c r="AH31" s="217">
        <f>DB!AG45</f>
        <v>10</v>
      </c>
      <c r="AI31" s="217"/>
      <c r="AJ31" s="217">
        <f>DB!AG46</f>
        <v>7</v>
      </c>
      <c r="AK31" s="217"/>
      <c r="AL31" s="217">
        <f>DB!AG47</f>
        <v>18</v>
      </c>
      <c r="AM31" s="217"/>
      <c r="AN31" s="217">
        <f>DB!AG48</f>
        <v>20</v>
      </c>
      <c r="AO31" s="217"/>
      <c r="AP31" s="217">
        <f>DB!AG49</f>
        <v>13</v>
      </c>
      <c r="AQ31" s="217"/>
      <c r="AR31" s="217">
        <f>DB!AG50</f>
        <v>18</v>
      </c>
      <c r="AS31" s="21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2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2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2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3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3" t="s">
        <v>55</v>
      </c>
      <c r="B32" s="178"/>
      <c r="C32" s="178"/>
      <c r="D32" s="178"/>
      <c r="E32" s="179"/>
      <c r="F32" s="215">
        <f>IF(AT21=13,DB!AI31,"")</f>
        <v>45</v>
      </c>
      <c r="G32" s="215"/>
      <c r="H32" s="215">
        <f>IF(AT21=13,DB!AI32,"")</f>
        <v>41</v>
      </c>
      <c r="I32" s="215"/>
      <c r="J32" s="215">
        <f>IF(AT21=13,DB!AI33,"")</f>
        <v>43</v>
      </c>
      <c r="K32" s="215"/>
      <c r="L32" s="215">
        <f>IF(AT21=13,DB!AI34,"")</f>
        <v>43</v>
      </c>
      <c r="M32" s="215"/>
      <c r="N32" s="215">
        <f>IF(AT21=13,DB!AI35,"")</f>
        <v>45</v>
      </c>
      <c r="O32" s="215"/>
      <c r="P32" s="215">
        <f>IF(AT21=13,DB!AI36,"")</f>
        <v>45</v>
      </c>
      <c r="Q32" s="215"/>
      <c r="R32" s="215">
        <f>IF(AT21=13,DB!AI37,"")</f>
        <v>42</v>
      </c>
      <c r="S32" s="215"/>
      <c r="T32" s="215">
        <f>IF(AT21=13,DB!AI38,"")</f>
        <v>46</v>
      </c>
      <c r="U32" s="215"/>
      <c r="V32" s="215">
        <f>IF(AT21=13,DB!AI39,"")</f>
        <v>46</v>
      </c>
      <c r="W32" s="215"/>
      <c r="X32" s="215">
        <f>IF(AT21=13,DB!AI40,"")</f>
        <v>43</v>
      </c>
      <c r="Y32" s="215"/>
      <c r="Z32" s="215">
        <f>IF(AT21=13,DB!AI41,"")</f>
        <v>41</v>
      </c>
      <c r="AA32" s="215"/>
      <c r="AB32" s="215">
        <f>IF(AT21=13,DB!AI42,"")</f>
        <v>43</v>
      </c>
      <c r="AC32" s="215"/>
      <c r="AD32" s="215">
        <f>IF(AT21=13,DB!AI43,"")</f>
        <v>42</v>
      </c>
      <c r="AE32" s="215"/>
      <c r="AF32" s="215">
        <f>IF(AT21=13,DB!AI44,"")</f>
        <v>39</v>
      </c>
      <c r="AG32" s="215"/>
      <c r="AH32" s="215">
        <f>IF(AT21=13,DB!AI45,"")</f>
        <v>42</v>
      </c>
      <c r="AI32" s="215"/>
      <c r="AJ32" s="215">
        <f>IF(AT21=13,DB!AI46,"")</f>
        <v>43</v>
      </c>
      <c r="AK32" s="215"/>
      <c r="AL32" s="215">
        <f>IF(AT21=13,DB!AI47,"")</f>
        <v>40</v>
      </c>
      <c r="AM32" s="215"/>
      <c r="AN32" s="215">
        <f>IF(AT21=13,DB!AI48,"")</f>
        <v>36</v>
      </c>
      <c r="AO32" s="215"/>
      <c r="AP32" s="215">
        <f>IF(AT21=13,DB!AI49,"")</f>
        <v>42</v>
      </c>
      <c r="AQ32" s="215"/>
      <c r="AR32" s="215">
        <f>IF(AT21=13,DB!AI50,"")</f>
        <v>38</v>
      </c>
      <c r="AS32" s="216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1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1</v>
      </c>
      <c r="BB32" s="21">
        <f>IF(U21="1x",IF(OR(E21=1,E21="x"),IF(T21=E21,0,1),0),0)+IF(U21=12,IF(OR(E21=1,E21=2),IF(T21=E21,0,1),0),0)+IF(U21="x2",IF(OR(E21="x",E21=2),IF(T21=E21,0,1),0),0)+IF(U21="1x2",IF(T21=E21,0,1),0)</f>
        <v>1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80" t="s">
        <v>56</v>
      </c>
      <c r="B33" s="181"/>
      <c r="C33" s="181"/>
      <c r="D33" s="181"/>
      <c r="E33" s="182"/>
      <c r="F33" s="184">
        <f>IF(AT21=13,DB!AJ31,"")</f>
        <v>3</v>
      </c>
      <c r="G33" s="184"/>
      <c r="H33" s="184">
        <f>IF(AT21=13,DB!AJ32,"")</f>
        <v>15</v>
      </c>
      <c r="I33" s="184"/>
      <c r="J33" s="184">
        <f>IF(AT21=13,DB!AJ33,"")</f>
        <v>6</v>
      </c>
      <c r="K33" s="184"/>
      <c r="L33" s="184">
        <f>IF(AT21=13,DB!AJ34,"")</f>
        <v>6</v>
      </c>
      <c r="M33" s="184"/>
      <c r="N33" s="184">
        <f>IF(AT21=13,DB!AJ35,"")</f>
        <v>3</v>
      </c>
      <c r="O33" s="184"/>
      <c r="P33" s="184">
        <f>IF(AT21=13,DB!AJ36,"")</f>
        <v>3</v>
      </c>
      <c r="Q33" s="184"/>
      <c r="R33" s="184">
        <f>IF(AT21=13,DB!AJ37,"")</f>
        <v>11</v>
      </c>
      <c r="S33" s="184"/>
      <c r="T33" s="184">
        <f>IF(AT21=13,DB!AJ38,"")</f>
        <v>1</v>
      </c>
      <c r="U33" s="184"/>
      <c r="V33" s="184">
        <f>IF(AT21=13,DB!AJ39,"")</f>
        <v>1</v>
      </c>
      <c r="W33" s="184"/>
      <c r="X33" s="184">
        <f>IF(AT21=13,DB!AJ40,"")</f>
        <v>6</v>
      </c>
      <c r="Y33" s="184"/>
      <c r="Z33" s="184">
        <f>IF(AT21=13,DB!AJ41,"")</f>
        <v>15</v>
      </c>
      <c r="AA33" s="184"/>
      <c r="AB33" s="184">
        <f>IF(AT21=13,DB!AJ42,"")</f>
        <v>6</v>
      </c>
      <c r="AC33" s="184"/>
      <c r="AD33" s="184">
        <f>IF(AT21=13,DB!AJ43,"")</f>
        <v>11</v>
      </c>
      <c r="AE33" s="184"/>
      <c r="AF33" s="184">
        <f>IF(AT21=13,DB!AJ44,"")</f>
        <v>18</v>
      </c>
      <c r="AG33" s="184"/>
      <c r="AH33" s="184">
        <f>IF(AT21=13,DB!AJ45,"")</f>
        <v>11</v>
      </c>
      <c r="AI33" s="184"/>
      <c r="AJ33" s="184">
        <f>IF(AT21=13,DB!AJ46,"")</f>
        <v>6</v>
      </c>
      <c r="AK33" s="184"/>
      <c r="AL33" s="184">
        <f>IF(AT21=13,DB!AJ47,"")</f>
        <v>17</v>
      </c>
      <c r="AM33" s="184"/>
      <c r="AN33" s="184">
        <f>IF(AT21=13,DB!AJ48,"")</f>
        <v>20</v>
      </c>
      <c r="AO33" s="184"/>
      <c r="AP33" s="184">
        <f>IF(AT21=13,DB!AJ49,"")</f>
        <v>11</v>
      </c>
      <c r="AQ33" s="184"/>
      <c r="AR33" s="208">
        <f>IF(AT21=13,DB!AJ50,"")</f>
        <v>19</v>
      </c>
      <c r="AS33" s="209"/>
      <c r="AU33" s="21">
        <f t="shared" ref="AU33:BN33" si="84">IF(AU23=0,AU27+SUM(AU29:AU32),"")</f>
        <v>10</v>
      </c>
      <c r="AV33" s="21">
        <f t="shared" si="84"/>
        <v>9</v>
      </c>
      <c r="AW33" s="21">
        <f t="shared" si="84"/>
        <v>10</v>
      </c>
      <c r="AX33" s="21">
        <f t="shared" si="84"/>
        <v>8</v>
      </c>
      <c r="AY33" s="21">
        <f t="shared" si="84"/>
        <v>11</v>
      </c>
      <c r="AZ33" s="21" t="str">
        <f t="shared" si="84"/>
        <v/>
      </c>
      <c r="BA33" s="21">
        <f t="shared" si="84"/>
        <v>11</v>
      </c>
      <c r="BB33" s="21">
        <f t="shared" si="84"/>
        <v>9</v>
      </c>
      <c r="BC33" s="21">
        <f t="shared" si="84"/>
        <v>7</v>
      </c>
      <c r="BD33" s="21">
        <f t="shared" si="84"/>
        <v>7</v>
      </c>
      <c r="BE33" s="21">
        <f t="shared" si="84"/>
        <v>9</v>
      </c>
      <c r="BF33" s="21">
        <f t="shared" si="84"/>
        <v>9</v>
      </c>
      <c r="BG33" s="21">
        <f t="shared" si="84"/>
        <v>11</v>
      </c>
      <c r="BH33" s="21">
        <f t="shared" si="84"/>
        <v>9</v>
      </c>
      <c r="BI33" s="21">
        <f t="shared" si="84"/>
        <v>7</v>
      </c>
      <c r="BJ33" s="21">
        <f t="shared" si="84"/>
        <v>10</v>
      </c>
      <c r="BK33" s="21">
        <f t="shared" si="84"/>
        <v>10</v>
      </c>
      <c r="BL33" s="21">
        <f t="shared" si="84"/>
        <v>9</v>
      </c>
      <c r="BM33" s="21">
        <f t="shared" si="84"/>
        <v>11</v>
      </c>
      <c r="BN33" s="21">
        <f t="shared" si="84"/>
        <v>9</v>
      </c>
    </row>
    <row r="34" spans="1:75" ht="5.45" customHeight="1" thickBot="1">
      <c r="A34" s="186"/>
      <c r="B34" s="187"/>
      <c r="C34" s="187"/>
      <c r="D34" s="187"/>
      <c r="E34" s="18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37"/>
    </row>
    <row r="35" spans="1:75" ht="21.6" customHeight="1" thickBot="1">
      <c r="A35" s="191" t="s">
        <v>58</v>
      </c>
      <c r="B35" s="192"/>
      <c r="C35" s="192"/>
      <c r="D35" s="192"/>
      <c r="E35" s="193"/>
      <c r="F35" s="219">
        <f>IF(AT21=13,IF(LEFT(F7,3)="Res",AT24,IF(LEFT(F7,4)="MR -",AT30,IF(LEFT(F7,2)="MR",AT27,IF(OR(F7="Disket",F7="Udmeldt"),0,AU33)))),"")</f>
        <v>10</v>
      </c>
      <c r="G35" s="219"/>
      <c r="H35" s="219">
        <f>IF(AT21=13,IF(LEFT(H7,3)="Res",AT24,IF(LEFT(H7,4)="MR -",AT30,IF(LEFT(H7,2)="MR",AT27,IF(OR(H7="Disket",H7="Udmeldt"),0,AV33)))),"")</f>
        <v>9</v>
      </c>
      <c r="I35" s="219"/>
      <c r="J35" s="219">
        <f>IF(AT21=13,IF(LEFT(J7,3)="Res",AT24,IF(LEFT(J7,4)="MR -",AT30,IF(LEFT(J7,2)="MR",AT27,IF(OR(J7="Disket",J7="Udmeldt"),0,AW33)))),"")</f>
        <v>10</v>
      </c>
      <c r="K35" s="219"/>
      <c r="L35" s="219">
        <f>IF(AT21=13,IF(LEFT(L7,3)="Res",AT24,IF(LEFT(L7,4)="MR -",AT30,IF(LEFT(L7,2)="MR",AT27,IF(OR(L7="Disket",L7="Udmeldt"),0,AX33)))),"")</f>
        <v>8</v>
      </c>
      <c r="M35" s="219"/>
      <c r="N35" s="219">
        <f>IF(AT21=13,IF(LEFT(N7,3)="Res",AT24,IF(LEFT(N7,4)="MR -",AT30,IF(LEFT(N7,2)="MR",AT27,IF(OR(N7="Disket",N7="Udmeldt"),0,AY33)))),"")</f>
        <v>11</v>
      </c>
      <c r="O35" s="219"/>
      <c r="P35" s="219">
        <f>IF(AT21=13,IF(LEFT(P7,3)="Res",AT24,IF(LEFT(P7,4)="MR -",AT30,IF(LEFT(P7,2)="MR",AT27,IF(OR(P7="Disket",P7="Udmeldt"),0,AZ33)))),"")</f>
        <v>9</v>
      </c>
      <c r="Q35" s="219"/>
      <c r="R35" s="219">
        <f>IF(AT21=13,IF(LEFT(R7,3)="Res",AT24,IF(LEFT(R7,4)="MR -",AT30,IF(LEFT(R7,2)="MR",AT27,IF(OR(R7="Disket",R7="Udmeldt"),0,BA33)))),"")</f>
        <v>11</v>
      </c>
      <c r="S35" s="219"/>
      <c r="T35" s="219">
        <f>IF(AT21=13,IF(LEFT(T7,3)="Res",AT24,IF(LEFT(T7,4)="MR -",AT30,IF(LEFT(T7,2)="MR",AT27,IF(OR(T7="Disket",T7="Udmeldt"),0,BB33)))),"")</f>
        <v>9</v>
      </c>
      <c r="U35" s="219"/>
      <c r="V35" s="219">
        <f>IF(AT21=13,IF(LEFT(V7,3)="Res",AT24,IF(LEFT(V7,4)="MR -",AT30,IF(LEFT(V7,2)="MR",AT27,IF(OR(V7="Disket",V7="Udmeldt"),0,BC33)))),"")</f>
        <v>7</v>
      </c>
      <c r="W35" s="219"/>
      <c r="X35" s="219">
        <f>IF(AT21=13,IF(LEFT(X7,3)="Res",AT24,IF(LEFT(X7,4)="MR -",AT30,IF(LEFT(X7,2)="MR",AT27,IF(OR(X7="Disket",X7="Udmeldt"),0,BD33)))),"")</f>
        <v>7</v>
      </c>
      <c r="Y35" s="219"/>
      <c r="Z35" s="219">
        <f>IF(AT21=13,IF(LEFT(Z7,3)="Res",AT24,IF(LEFT(Z7,4)="MR -",AT30,IF(LEFT(Z7,2)="MR",AT27,IF(OR(Z7="Disket",Z7="Udmeldt"),0,BE33)))),"")</f>
        <v>9</v>
      </c>
      <c r="AA35" s="219"/>
      <c r="AB35" s="219">
        <f>IF(AT21=13,IF(LEFT(AB7,3)="Res",AT24,IF(LEFT(AB7,4)="MR -",AT30,IF(LEFT(AB7,2)="MR",AT27,IF(OR(AB7="Disket",AB7="Udmeldt"),0,BF33)))),"")</f>
        <v>9</v>
      </c>
      <c r="AC35" s="219"/>
      <c r="AD35" s="219">
        <f>IF(AT21=13,IF(LEFT(AD7,3)="Res",AT24,IF(LEFT(AD7,4)="MR -",AT30,IF(LEFT(AD7,2)="MR",AT27,IF(OR(AD7="Disket",AD7="Udmeldt"),0,BG33)))),"")</f>
        <v>11</v>
      </c>
      <c r="AE35" s="219"/>
      <c r="AF35" s="219">
        <f>IF(AT21=13,IF(LEFT(AF7,3)="Res",AT24,IF(LEFT(AF7,4)="MR -",AT30,IF(LEFT(AF7,2)="MR",AT27,IF(OR(AF7="Disket",AF7="Udmeldt"),0,BH33)))),"")</f>
        <v>9</v>
      </c>
      <c r="AG35" s="219"/>
      <c r="AH35" s="219">
        <f>IF(AT21=13,IF(LEFT(AH7,3)="Res",AT24,IF(LEFT(AH7,4)="MR -",AT30,IF(LEFT(AH7,2)="MR",AT27,IF(OR(AH7="Disket",AH7="Udmeldt"),0,BI33)))),"")</f>
        <v>7</v>
      </c>
      <c r="AI35" s="219"/>
      <c r="AJ35" s="219">
        <f>IF(AT21=13,IF(LEFT(AJ7,3)="Res",AT24,IF(LEFT(AJ7,4)="MR -",AT30,IF(LEFT(AJ7,2)="MR",AT27,IF(OR(AJ7="Disket",AJ7="Udmeldt"),0,BJ33)))),"")</f>
        <v>10</v>
      </c>
      <c r="AK35" s="219"/>
      <c r="AL35" s="219">
        <f>IF(AT21=13,IF(LEFT(AL7,3)="Res",AT24,IF(LEFT(AL7,4)="MR -",AT30,IF(LEFT(AL7,2)="MR",AT27,IF(OR(AL7="Disket",AL7="Udmeldt"),0,BK33)))),"")</f>
        <v>10</v>
      </c>
      <c r="AM35" s="219"/>
      <c r="AN35" s="219">
        <f>IF(AT21=13,IF(LEFT(AN7,3)="Res",AT24,IF(LEFT(AN7,4)="MR -",AT30,IF(LEFT(AN7,2)="MR",AT27,IF(OR(AN7="Disket",AN7="Udmeldt"),0,BL33)))),"")</f>
        <v>9</v>
      </c>
      <c r="AO35" s="219"/>
      <c r="AP35" s="219">
        <f>IF(AT21=13,IF(LEFT(AP7,3)="Res",AT24,IF(LEFT(AP7,4)="MR -",AT30,IF(LEFT(AP7,2)="MR",AT27,IF(OR(AP7="Disket",AP7="Udmeldt"),0,BM33)))),"")</f>
        <v>11</v>
      </c>
      <c r="AQ35" s="219"/>
      <c r="AR35" s="219">
        <f>IF(AT21=13,IF(LEFT(AR7,3)="Res",AT24,IF(LEFT(AR7,4)="MR -",AT30,IF(LEFT(AR7,2)="MR",AT27,IF(OR(AR7="Disket",AR7="Udmeldt"),0,BN33)))),"")</f>
        <v>9</v>
      </c>
      <c r="AS35" s="220"/>
    </row>
    <row r="36" spans="1:75" ht="21.6" customHeight="1">
      <c r="A36" s="177" t="s">
        <v>54</v>
      </c>
      <c r="B36" s="178"/>
      <c r="C36" s="178"/>
      <c r="D36" s="178"/>
      <c r="E36" s="179"/>
      <c r="F36" s="206">
        <f>DB!AK31</f>
        <v>139</v>
      </c>
      <c r="G36" s="206"/>
      <c r="H36" s="206">
        <f>DB!AK32</f>
        <v>144</v>
      </c>
      <c r="I36" s="206"/>
      <c r="J36" s="206">
        <f>DB!AK33</f>
        <v>143</v>
      </c>
      <c r="K36" s="206"/>
      <c r="L36" s="206">
        <f>DB!AK34</f>
        <v>142</v>
      </c>
      <c r="M36" s="206"/>
      <c r="N36" s="206">
        <f>DB!AK35</f>
        <v>138</v>
      </c>
      <c r="O36" s="206"/>
      <c r="P36" s="206">
        <f>DB!AK36</f>
        <v>137</v>
      </c>
      <c r="Q36" s="206"/>
      <c r="R36" s="206">
        <f>DB!AK37</f>
        <v>140</v>
      </c>
      <c r="S36" s="206"/>
      <c r="T36" s="206">
        <f>DB!AK38</f>
        <v>138</v>
      </c>
      <c r="U36" s="206"/>
      <c r="V36" s="206">
        <f>DB!AK39</f>
        <v>140</v>
      </c>
      <c r="W36" s="206"/>
      <c r="X36" s="206">
        <f>DB!AK40</f>
        <v>136</v>
      </c>
      <c r="Y36" s="206"/>
      <c r="Z36" s="206">
        <f>DB!AK41</f>
        <v>137</v>
      </c>
      <c r="AA36" s="206"/>
      <c r="AB36" s="206">
        <f>DB!AK42</f>
        <v>136</v>
      </c>
      <c r="AC36" s="206"/>
      <c r="AD36" s="206">
        <f>DB!AK43</f>
        <v>137</v>
      </c>
      <c r="AE36" s="206"/>
      <c r="AF36" s="206">
        <f>DB!AK44</f>
        <v>140</v>
      </c>
      <c r="AG36" s="206"/>
      <c r="AH36" s="206">
        <f>DB!AK45</f>
        <v>134</v>
      </c>
      <c r="AI36" s="206"/>
      <c r="AJ36" s="206">
        <f>DB!AK46</f>
        <v>135</v>
      </c>
      <c r="AK36" s="206"/>
      <c r="AL36" s="206">
        <f>DB!AK47</f>
        <v>139</v>
      </c>
      <c r="AM36" s="206"/>
      <c r="AN36" s="206">
        <f>DB!AK48</f>
        <v>137</v>
      </c>
      <c r="AO36" s="206"/>
      <c r="AP36" s="206">
        <f>DB!AK49</f>
        <v>131</v>
      </c>
      <c r="AQ36" s="206"/>
      <c r="AR36" s="206">
        <f>DB!AK50</f>
        <v>135</v>
      </c>
      <c r="AS36" s="207"/>
    </row>
    <row r="37" spans="1:75" ht="21.6" customHeight="1" thickBot="1">
      <c r="A37" s="180" t="s">
        <v>27</v>
      </c>
      <c r="B37" s="181"/>
      <c r="C37" s="181"/>
      <c r="D37" s="181"/>
      <c r="E37" s="182"/>
      <c r="F37" s="217">
        <f>DB!AL31</f>
        <v>7</v>
      </c>
      <c r="G37" s="217"/>
      <c r="H37" s="217">
        <f>DB!AL32</f>
        <v>1</v>
      </c>
      <c r="I37" s="217"/>
      <c r="J37" s="217">
        <f>DB!AL33</f>
        <v>2</v>
      </c>
      <c r="K37" s="217"/>
      <c r="L37" s="217">
        <f>DB!AL34</f>
        <v>3</v>
      </c>
      <c r="M37" s="217"/>
      <c r="N37" s="217">
        <f>DB!AL35</f>
        <v>9</v>
      </c>
      <c r="O37" s="217"/>
      <c r="P37" s="217">
        <f>DB!AL36</f>
        <v>11</v>
      </c>
      <c r="Q37" s="217"/>
      <c r="R37" s="217">
        <f>DB!AL37</f>
        <v>4</v>
      </c>
      <c r="S37" s="217"/>
      <c r="T37" s="217">
        <f>DB!AL38</f>
        <v>9</v>
      </c>
      <c r="U37" s="217"/>
      <c r="V37" s="217">
        <f>DB!AL39</f>
        <v>4</v>
      </c>
      <c r="W37" s="217"/>
      <c r="X37" s="217">
        <f>DB!AL40</f>
        <v>15</v>
      </c>
      <c r="Y37" s="217"/>
      <c r="Z37" s="217">
        <f>DB!AL41</f>
        <v>11</v>
      </c>
      <c r="AA37" s="217"/>
      <c r="AB37" s="217">
        <f>DB!AL42</f>
        <v>15</v>
      </c>
      <c r="AC37" s="217"/>
      <c r="AD37" s="217">
        <f>DB!AL43</f>
        <v>11</v>
      </c>
      <c r="AE37" s="217"/>
      <c r="AF37" s="217">
        <f>DB!AL44</f>
        <v>4</v>
      </c>
      <c r="AG37" s="217"/>
      <c r="AH37" s="217">
        <f>DB!AL45</f>
        <v>19</v>
      </c>
      <c r="AI37" s="217"/>
      <c r="AJ37" s="217">
        <f>DB!AL46</f>
        <v>17</v>
      </c>
      <c r="AK37" s="217"/>
      <c r="AL37" s="217">
        <f>DB!AL47</f>
        <v>7</v>
      </c>
      <c r="AM37" s="217"/>
      <c r="AN37" s="217">
        <f>DB!AL48</f>
        <v>11</v>
      </c>
      <c r="AO37" s="217"/>
      <c r="AP37" s="217">
        <f>DB!AL49</f>
        <v>20</v>
      </c>
      <c r="AQ37" s="217"/>
      <c r="AR37" s="217">
        <f>DB!AL50</f>
        <v>17</v>
      </c>
      <c r="AS37" s="218"/>
    </row>
    <row r="38" spans="1:75" ht="21.6" customHeight="1">
      <c r="A38" s="183" t="s">
        <v>55</v>
      </c>
      <c r="B38" s="178"/>
      <c r="C38" s="178"/>
      <c r="D38" s="178"/>
      <c r="E38" s="179"/>
      <c r="F38" s="215">
        <f>IF(AT21=13,DB!AN31,"")</f>
        <v>149</v>
      </c>
      <c r="G38" s="215"/>
      <c r="H38" s="215">
        <f>IF(AT21=13,DB!AN32,"")</f>
        <v>153</v>
      </c>
      <c r="I38" s="215"/>
      <c r="J38" s="215">
        <f>IF(AT21=13,DB!AN33,"")</f>
        <v>153</v>
      </c>
      <c r="K38" s="215"/>
      <c r="L38" s="215">
        <f>IF(AT21=13,DB!AN34,"")</f>
        <v>150</v>
      </c>
      <c r="M38" s="215"/>
      <c r="N38" s="215">
        <f>IF(AT21=13,DB!AN35,"")</f>
        <v>149</v>
      </c>
      <c r="O38" s="215"/>
      <c r="P38" s="215">
        <f>IF(AT21=13,DB!AN36,"")</f>
        <v>146</v>
      </c>
      <c r="Q38" s="215"/>
      <c r="R38" s="215">
        <f>IF(AT21=13,DB!AN37,"")</f>
        <v>151</v>
      </c>
      <c r="S38" s="215"/>
      <c r="T38" s="215">
        <f>IF(AT21=13,DB!AN38,"")</f>
        <v>147</v>
      </c>
      <c r="U38" s="215"/>
      <c r="V38" s="215">
        <f>IF(AT21=13,DB!AN39,"")</f>
        <v>147</v>
      </c>
      <c r="W38" s="215"/>
      <c r="X38" s="215">
        <f>IF(AT21=13,DB!AN40,"")</f>
        <v>143</v>
      </c>
      <c r="Y38" s="215"/>
      <c r="Z38" s="215">
        <f>IF(AT21=13,DB!AN41,"")</f>
        <v>146</v>
      </c>
      <c r="AA38" s="215"/>
      <c r="AB38" s="215">
        <f>IF(AT21=13,DB!AN42,"")</f>
        <v>145</v>
      </c>
      <c r="AC38" s="215"/>
      <c r="AD38" s="215">
        <f>IF(AT21=13,DB!AN43,"")</f>
        <v>148</v>
      </c>
      <c r="AE38" s="215"/>
      <c r="AF38" s="215">
        <f>IF(AT21=13,DB!AN44,"")</f>
        <v>149</v>
      </c>
      <c r="AG38" s="215"/>
      <c r="AH38" s="215">
        <f>IF(AT21=13,DB!AN45,"")</f>
        <v>141</v>
      </c>
      <c r="AI38" s="215"/>
      <c r="AJ38" s="215">
        <f>IF(AT21=13,DB!AN46,"")</f>
        <v>145</v>
      </c>
      <c r="AK38" s="215"/>
      <c r="AL38" s="215">
        <f>IF(AT21=13,DB!AN47,"")</f>
        <v>149</v>
      </c>
      <c r="AM38" s="215"/>
      <c r="AN38" s="215">
        <f>IF(AT21=13,DB!AN48,"")</f>
        <v>146</v>
      </c>
      <c r="AO38" s="215"/>
      <c r="AP38" s="215">
        <f>IF(AT21=13,DB!AN49,"")</f>
        <v>142</v>
      </c>
      <c r="AQ38" s="215"/>
      <c r="AR38" s="215">
        <f>IF(AT21=13,DB!AN50,"")</f>
        <v>144</v>
      </c>
      <c r="AS38" s="216"/>
    </row>
    <row r="39" spans="1:75" ht="21.6" customHeight="1" thickBot="1">
      <c r="A39" s="180" t="s">
        <v>56</v>
      </c>
      <c r="B39" s="181"/>
      <c r="C39" s="181"/>
      <c r="D39" s="181"/>
      <c r="E39" s="182"/>
      <c r="F39" s="184">
        <f>IF(AT21=13,DB!AO31,"")</f>
        <v>5</v>
      </c>
      <c r="G39" s="184"/>
      <c r="H39" s="184">
        <f>IF(AT21=13,DB!AO32,"")</f>
        <v>1</v>
      </c>
      <c r="I39" s="184"/>
      <c r="J39" s="184">
        <f>IF(AT21=13,DB!AO33,"")</f>
        <v>1</v>
      </c>
      <c r="K39" s="184"/>
      <c r="L39" s="184">
        <f>IF(AT21=13,DB!AO34,"")</f>
        <v>4</v>
      </c>
      <c r="M39" s="184"/>
      <c r="N39" s="184">
        <f>IF(AT21=13,DB!AO35,"")</f>
        <v>5</v>
      </c>
      <c r="O39" s="184"/>
      <c r="P39" s="184">
        <f>IF(AT21=13,DB!AO36,"")</f>
        <v>12</v>
      </c>
      <c r="Q39" s="184"/>
      <c r="R39" s="184">
        <f>IF(AT21=13,DB!AO37,"")</f>
        <v>3</v>
      </c>
      <c r="S39" s="184"/>
      <c r="T39" s="184">
        <f>IF(AT21=13,DB!AO38,"")</f>
        <v>10</v>
      </c>
      <c r="U39" s="184"/>
      <c r="V39" s="184">
        <f>IF(AT21=13,DB!AO39,"")</f>
        <v>10</v>
      </c>
      <c r="W39" s="184"/>
      <c r="X39" s="184">
        <f>IF(AT21=13,DB!AO40,"")</f>
        <v>18</v>
      </c>
      <c r="Y39" s="184"/>
      <c r="Z39" s="184">
        <f>IF(AT21=13,DB!AO41,"")</f>
        <v>12</v>
      </c>
      <c r="AA39" s="184"/>
      <c r="AB39" s="184">
        <f>IF(AT21=13,DB!AO42,"")</f>
        <v>15</v>
      </c>
      <c r="AC39" s="184"/>
      <c r="AD39" s="184">
        <f>IF(AT21=13,DB!AO43,"")</f>
        <v>9</v>
      </c>
      <c r="AE39" s="184"/>
      <c r="AF39" s="184">
        <f>IF(AT21=13,DB!AO44,"")</f>
        <v>5</v>
      </c>
      <c r="AG39" s="184"/>
      <c r="AH39" s="184">
        <f>IF(AT21=13,DB!AO45,"")</f>
        <v>20</v>
      </c>
      <c r="AI39" s="184"/>
      <c r="AJ39" s="184">
        <f>IF(AT21=13,DB!AO46,"")</f>
        <v>15</v>
      </c>
      <c r="AK39" s="184"/>
      <c r="AL39" s="184">
        <f>IF(AT21=13,DB!AO47,"")</f>
        <v>5</v>
      </c>
      <c r="AM39" s="184"/>
      <c r="AN39" s="184">
        <f>IF(AT21=13,DB!AO48,"")</f>
        <v>12</v>
      </c>
      <c r="AO39" s="184"/>
      <c r="AP39" s="184">
        <f>IF(AT21=13,DB!AO49,"")</f>
        <v>19</v>
      </c>
      <c r="AQ39" s="184"/>
      <c r="AR39" s="208">
        <f>IF(AT21=13,DB!AO50,"")</f>
        <v>17</v>
      </c>
      <c r="AS39" s="209"/>
    </row>
    <row r="40" spans="1:75" ht="5.45" customHeight="1" thickBot="1">
      <c r="A40" s="186"/>
      <c r="B40" s="187"/>
      <c r="C40" s="187"/>
      <c r="D40" s="187"/>
      <c r="E40" s="18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37"/>
    </row>
    <row r="41" spans="1:75" ht="21.6" customHeight="1">
      <c r="A41" s="183" t="s">
        <v>26</v>
      </c>
      <c r="B41" s="178"/>
      <c r="C41" s="178"/>
      <c r="D41" s="178"/>
      <c r="E41" s="179"/>
      <c r="F41" s="206">
        <f>DB!AP31</f>
        <v>14</v>
      </c>
      <c r="G41" s="206"/>
      <c r="H41" s="206">
        <f>DB!AP32</f>
        <v>15</v>
      </c>
      <c r="I41" s="206"/>
      <c r="J41" s="206">
        <f>DB!AP33</f>
        <v>16</v>
      </c>
      <c r="K41" s="206"/>
      <c r="L41" s="206">
        <f>DB!AP34</f>
        <v>18</v>
      </c>
      <c r="M41" s="206"/>
      <c r="N41" s="206">
        <f>DB!AP35</f>
        <v>18</v>
      </c>
      <c r="O41" s="206"/>
      <c r="P41" s="206">
        <f>DB!AP36</f>
        <v>22</v>
      </c>
      <c r="Q41" s="206"/>
      <c r="R41" s="206">
        <f>DB!AP37</f>
        <v>22</v>
      </c>
      <c r="S41" s="206"/>
      <c r="T41" s="206">
        <f>DB!AP38</f>
        <v>23</v>
      </c>
      <c r="U41" s="206"/>
      <c r="V41" s="206">
        <f>DB!AP39</f>
        <v>24</v>
      </c>
      <c r="W41" s="206"/>
      <c r="X41" s="206">
        <f>DB!AP40</f>
        <v>25</v>
      </c>
      <c r="Y41" s="206"/>
      <c r="Z41" s="206">
        <f>DB!AP41</f>
        <v>27</v>
      </c>
      <c r="AA41" s="206"/>
      <c r="AB41" s="206">
        <f>DB!AP42</f>
        <v>28</v>
      </c>
      <c r="AC41" s="206"/>
      <c r="AD41" s="206">
        <f>DB!AP43</f>
        <v>32</v>
      </c>
      <c r="AE41" s="206"/>
      <c r="AF41" s="206">
        <f>DB!AP44</f>
        <v>34</v>
      </c>
      <c r="AG41" s="206"/>
      <c r="AH41" s="206">
        <f>DB!AP45</f>
        <v>37</v>
      </c>
      <c r="AI41" s="206"/>
      <c r="AJ41" s="206">
        <f>DB!AP46</f>
        <v>37</v>
      </c>
      <c r="AK41" s="206"/>
      <c r="AL41" s="206">
        <f>DB!AP47</f>
        <v>41</v>
      </c>
      <c r="AM41" s="206"/>
      <c r="AN41" s="206">
        <f>DB!AP48</f>
        <v>47</v>
      </c>
      <c r="AO41" s="206"/>
      <c r="AP41" s="206">
        <f>DB!AP49</f>
        <v>49</v>
      </c>
      <c r="AQ41" s="206"/>
      <c r="AR41" s="206">
        <f>DB!AP50</f>
        <v>55</v>
      </c>
      <c r="AS41" s="207"/>
      <c r="BV41" s="25"/>
      <c r="BW41" s="25"/>
    </row>
    <row r="42" spans="1:75" ht="21.6" customHeight="1">
      <c r="A42" s="212" t="s">
        <v>59</v>
      </c>
      <c r="B42" s="213"/>
      <c r="C42" s="213"/>
      <c r="D42" s="213"/>
      <c r="E42" s="214"/>
      <c r="F42" s="185">
        <f>IF(AT21=13,DB!AQ31,"")</f>
        <v>10</v>
      </c>
      <c r="G42" s="185"/>
      <c r="H42" s="185">
        <f>IF(AT21=13,DB!AQ32,"")</f>
        <v>17</v>
      </c>
      <c r="I42" s="185"/>
      <c r="J42" s="185">
        <f>IF(AT21=13,DB!AQ33,"")</f>
        <v>12</v>
      </c>
      <c r="K42" s="185"/>
      <c r="L42" s="185">
        <f>IF(AT21=13,DB!AQ34,"")</f>
        <v>15</v>
      </c>
      <c r="M42" s="185"/>
      <c r="N42" s="185">
        <f>IF(AT21=13,DB!AQ35,"")</f>
        <v>13</v>
      </c>
      <c r="O42" s="185"/>
      <c r="P42" s="185">
        <f>IF(AT21=13,DB!AQ36,"")</f>
        <v>24</v>
      </c>
      <c r="Q42" s="185"/>
      <c r="R42" s="185">
        <f>IF(AT21=13,DB!AQ37,"")</f>
        <v>22</v>
      </c>
      <c r="S42" s="185"/>
      <c r="T42" s="185">
        <f>IF(AT21=13,DB!AQ38,"")</f>
        <v>20</v>
      </c>
      <c r="U42" s="185"/>
      <c r="V42" s="185">
        <f>IF(AT21=13,DB!AQ39,"")</f>
        <v>30</v>
      </c>
      <c r="W42" s="185"/>
      <c r="X42" s="185">
        <f>IF(AT21=13,DB!AQ40,"")</f>
        <v>28</v>
      </c>
      <c r="Y42" s="185"/>
      <c r="Z42" s="185">
        <f>IF(AT21=13,DB!AQ41,"")</f>
        <v>30</v>
      </c>
      <c r="AA42" s="185"/>
      <c r="AB42" s="185">
        <f>IF(AT21=13,DB!AQ42,"")</f>
        <v>35</v>
      </c>
      <c r="AC42" s="185"/>
      <c r="AD42" s="185">
        <f>IF(AT21=13,DB!AQ43,"")</f>
        <v>29</v>
      </c>
      <c r="AE42" s="185"/>
      <c r="AF42" s="185">
        <f>IF(AT21=13,DB!AQ44,"")</f>
        <v>37</v>
      </c>
      <c r="AG42" s="185"/>
      <c r="AH42" s="185">
        <f>IF(AT21=13,DB!AQ45,"")</f>
        <v>44</v>
      </c>
      <c r="AI42" s="185"/>
      <c r="AJ42" s="185">
        <f>IF(AT21=13,DB!AQ46,"")</f>
        <v>35</v>
      </c>
      <c r="AK42" s="185"/>
      <c r="AL42" s="185">
        <f>IF(AT21=13,DB!AQ47,"")</f>
        <v>36</v>
      </c>
      <c r="AM42" s="185"/>
      <c r="AN42" s="185">
        <f>IF(AT21=13,DB!AQ48,"")</f>
        <v>41</v>
      </c>
      <c r="AO42" s="185"/>
      <c r="AP42" s="185">
        <f>IF(AT21=13,DB!AQ49,"")</f>
        <v>44</v>
      </c>
      <c r="AQ42" s="185"/>
      <c r="AR42" s="210">
        <f>IF(AT21=13,DB!AQ50,"")</f>
        <v>56</v>
      </c>
      <c r="AS42" s="211"/>
      <c r="BV42" s="25"/>
      <c r="BW42" s="25"/>
    </row>
    <row r="43" spans="1:75" ht="21.6" customHeight="1" thickBot="1">
      <c r="A43" s="180" t="s">
        <v>56</v>
      </c>
      <c r="B43" s="181"/>
      <c r="C43" s="181"/>
      <c r="D43" s="181"/>
      <c r="E43" s="182"/>
      <c r="F43" s="184">
        <f>IF(AT21=13,DB!AS31,"")</f>
        <v>1</v>
      </c>
      <c r="G43" s="184"/>
      <c r="H43" s="184">
        <f>IF(AT21=13,DB!AS32,"")</f>
        <v>5</v>
      </c>
      <c r="I43" s="184"/>
      <c r="J43" s="184">
        <f>IF(AT21=13,DB!AS33,"")</f>
        <v>2</v>
      </c>
      <c r="K43" s="184"/>
      <c r="L43" s="184">
        <f>IF(AT21=13,DB!AS34,"")</f>
        <v>4</v>
      </c>
      <c r="M43" s="184"/>
      <c r="N43" s="184">
        <f>IF(AT21=13,DB!AS35,"")</f>
        <v>3</v>
      </c>
      <c r="O43" s="184"/>
      <c r="P43" s="184">
        <f>IF(AT21=13,DB!AS36,"")</f>
        <v>8</v>
      </c>
      <c r="Q43" s="184"/>
      <c r="R43" s="184">
        <f>IF(AT21=13,DB!AS37,"")</f>
        <v>7</v>
      </c>
      <c r="S43" s="184"/>
      <c r="T43" s="184">
        <f>IF(AT21=13,DB!AS38,"")</f>
        <v>6</v>
      </c>
      <c r="U43" s="184"/>
      <c r="V43" s="184">
        <f>IF(AT21=13,DB!AS39,"")</f>
        <v>12</v>
      </c>
      <c r="W43" s="184"/>
      <c r="X43" s="184">
        <f>IF(AT21=13,DB!AS40,"")</f>
        <v>9</v>
      </c>
      <c r="Y43" s="184"/>
      <c r="Z43" s="184">
        <f>IF(AT21=13,DB!AS41,"")</f>
        <v>11</v>
      </c>
      <c r="AA43" s="184"/>
      <c r="AB43" s="184">
        <f>IF(AT21=13,DB!AS42,"")</f>
        <v>13</v>
      </c>
      <c r="AC43" s="184"/>
      <c r="AD43" s="184">
        <f>IF(AT21=13,DB!AS43,"")</f>
        <v>10</v>
      </c>
      <c r="AE43" s="184"/>
      <c r="AF43" s="184">
        <f>IF(AT21=13,DB!AS44,"")</f>
        <v>16</v>
      </c>
      <c r="AG43" s="184"/>
      <c r="AH43" s="184">
        <f>IF(AT21=13,DB!AS45,"")</f>
        <v>18</v>
      </c>
      <c r="AI43" s="184"/>
      <c r="AJ43" s="184">
        <f>IF(AT21=13,DB!AS46,"")</f>
        <v>13</v>
      </c>
      <c r="AK43" s="184"/>
      <c r="AL43" s="184">
        <f>IF(AT21=13,DB!AS47,"")</f>
        <v>15</v>
      </c>
      <c r="AM43" s="184"/>
      <c r="AN43" s="184">
        <f>IF(AT21=13,DB!AS48,"")</f>
        <v>17</v>
      </c>
      <c r="AO43" s="184"/>
      <c r="AP43" s="184">
        <f>IF(AT21=13,DB!AS49,"")</f>
        <v>19</v>
      </c>
      <c r="AQ43" s="184"/>
      <c r="AR43" s="208">
        <f>IF(AT21=13,DB!AS50,"")</f>
        <v>20</v>
      </c>
      <c r="AS43" s="209"/>
    </row>
    <row r="44" spans="1:75" ht="5.45" customHeight="1" thickBot="1">
      <c r="A44" s="171"/>
      <c r="B44" s="172"/>
      <c r="C44" s="172"/>
      <c r="D44" s="172"/>
      <c r="E44" s="172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37"/>
    </row>
    <row r="45" spans="1:75" ht="19.5" customHeight="1" thickTop="1">
      <c r="A45" s="173" t="s">
        <v>60</v>
      </c>
      <c r="B45" s="174"/>
      <c r="C45" s="174"/>
      <c r="D45" s="174"/>
      <c r="E45" s="174"/>
      <c r="F45" s="174"/>
      <c r="G45" s="174"/>
      <c r="H45" s="174"/>
      <c r="I45" s="174"/>
      <c r="J45" s="234" t="str">
        <f>CONCATENATE("Tips til ",[1]Sæsonstart!L4)</f>
        <v>Tips til Flemming Jensen</v>
      </c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 t="s">
        <v>61</v>
      </c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</row>
    <row r="46" spans="1:75" ht="19.5" customHeight="1">
      <c r="A46" s="175" t="s">
        <v>62</v>
      </c>
      <c r="B46" s="176"/>
      <c r="C46" s="176"/>
      <c r="D46" s="176"/>
      <c r="E46" s="176"/>
      <c r="F46" s="176"/>
      <c r="G46" s="176"/>
      <c r="H46" s="176"/>
      <c r="I46" s="176"/>
      <c r="J46" s="233" t="str">
        <f>CONCATENATE("senest ",[1]Sæsonstart!A22," kl. ",[1]Sæsonstart!A24)</f>
        <v>senest onsdag kl. 23.00</v>
      </c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5" t="s">
        <v>63</v>
      </c>
      <c r="B47" s="176"/>
      <c r="C47" s="176"/>
      <c r="D47" s="176"/>
      <c r="E47" s="176"/>
      <c r="F47" s="176"/>
      <c r="G47" s="176"/>
      <c r="H47" s="176"/>
      <c r="I47" s="176"/>
      <c r="J47" s="233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6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1:AK3"/>
    <mergeCell ref="AL1:AS3"/>
    <mergeCell ref="X41:Y41"/>
    <mergeCell ref="Z41:AA41"/>
    <mergeCell ref="AB41:AC41"/>
    <mergeCell ref="AD41:AE41"/>
    <mergeCell ref="AR41:AS41"/>
    <mergeCell ref="AP41:AQ41"/>
    <mergeCell ref="AF41:AG41"/>
    <mergeCell ref="AH41:AI41"/>
    <mergeCell ref="AJ41:AK41"/>
    <mergeCell ref="AN41:AO41"/>
    <mergeCell ref="AP39:AQ39"/>
    <mergeCell ref="AR39:AS39"/>
    <mergeCell ref="AF39:AG39"/>
    <mergeCell ref="AH39:AI39"/>
    <mergeCell ref="AJ39:AK39"/>
    <mergeCell ref="AL39:AM39"/>
    <mergeCell ref="AN39:AO39"/>
    <mergeCell ref="AH38:AI38"/>
    <mergeCell ref="AJ38:AK38"/>
    <mergeCell ref="AL38:AM38"/>
    <mergeCell ref="AN38:AO38"/>
    <mergeCell ref="AP38:AQ38"/>
    <mergeCell ref="V41:W41"/>
    <mergeCell ref="AL43:AM43"/>
    <mergeCell ref="V43:W43"/>
    <mergeCell ref="X43:Y43"/>
    <mergeCell ref="AH42:AI42"/>
    <mergeCell ref="H41:I41"/>
    <mergeCell ref="J41:K41"/>
    <mergeCell ref="L41:M41"/>
    <mergeCell ref="AL41:AM41"/>
    <mergeCell ref="N41:O41"/>
    <mergeCell ref="P42:Q42"/>
    <mergeCell ref="R42:S42"/>
    <mergeCell ref="T42:U42"/>
    <mergeCell ref="P41:Q41"/>
    <mergeCell ref="R41:S41"/>
    <mergeCell ref="T41:U41"/>
    <mergeCell ref="R43:S43"/>
    <mergeCell ref="AB43:AC43"/>
    <mergeCell ref="H43:I43"/>
    <mergeCell ref="J43:K43"/>
    <mergeCell ref="L43:M43"/>
    <mergeCell ref="T43:U43"/>
    <mergeCell ref="N43:O43"/>
    <mergeCell ref="P43:Q43"/>
    <mergeCell ref="AR43:AS43"/>
    <mergeCell ref="AP42:AQ42"/>
    <mergeCell ref="AR42:AS42"/>
    <mergeCell ref="AN42:AO42"/>
    <mergeCell ref="AN43:AO43"/>
    <mergeCell ref="AP43:AQ43"/>
    <mergeCell ref="AJ42:AK42"/>
    <mergeCell ref="AL42:AM42"/>
    <mergeCell ref="X42:Y42"/>
    <mergeCell ref="Z42:AA42"/>
    <mergeCell ref="AB42:AC42"/>
    <mergeCell ref="AD42:AE42"/>
    <mergeCell ref="V42:W42"/>
    <mergeCell ref="AF42:AG42"/>
    <mergeCell ref="AD43:AE43"/>
    <mergeCell ref="AF43:AG43"/>
    <mergeCell ref="AH43:AI43"/>
    <mergeCell ref="AJ43:AK43"/>
    <mergeCell ref="Z43:AA43"/>
    <mergeCell ref="F42:G42"/>
    <mergeCell ref="A41:E41"/>
    <mergeCell ref="A42:E42"/>
    <mergeCell ref="A43:E43"/>
    <mergeCell ref="F43:G43"/>
    <mergeCell ref="F41:G41"/>
    <mergeCell ref="H42:I42"/>
    <mergeCell ref="J42:K42"/>
    <mergeCell ref="AD39:AE39"/>
    <mergeCell ref="R39:S39"/>
    <mergeCell ref="T39:U39"/>
    <mergeCell ref="V39:W39"/>
    <mergeCell ref="X39:Y39"/>
    <mergeCell ref="Z39:AA39"/>
    <mergeCell ref="AB39:AC39"/>
    <mergeCell ref="F39:G39"/>
    <mergeCell ref="H39:I39"/>
    <mergeCell ref="J39:K39"/>
    <mergeCell ref="L39:M39"/>
    <mergeCell ref="N39:O39"/>
    <mergeCell ref="P39:Q39"/>
    <mergeCell ref="A40:E40"/>
    <mergeCell ref="L42:M42"/>
    <mergeCell ref="N42:O42"/>
    <mergeCell ref="F37:G37"/>
    <mergeCell ref="H37:I37"/>
    <mergeCell ref="J37:K37"/>
    <mergeCell ref="L37:M37"/>
    <mergeCell ref="N37:O37"/>
    <mergeCell ref="P37:Q37"/>
    <mergeCell ref="AR38:AS38"/>
    <mergeCell ref="V38:W38"/>
    <mergeCell ref="X38:Y38"/>
    <mergeCell ref="Z38:AA38"/>
    <mergeCell ref="AB38:AC38"/>
    <mergeCell ref="AD38:AE38"/>
    <mergeCell ref="AF38:AG38"/>
    <mergeCell ref="AP37:AQ37"/>
    <mergeCell ref="AR37:AS37"/>
    <mergeCell ref="AF37:AG37"/>
    <mergeCell ref="AH37:AI37"/>
    <mergeCell ref="AJ37:AK37"/>
    <mergeCell ref="AL37:AM37"/>
    <mergeCell ref="AN37:AO37"/>
    <mergeCell ref="J38:K38"/>
    <mergeCell ref="L38:M38"/>
    <mergeCell ref="N38:O38"/>
    <mergeCell ref="P38:Q38"/>
    <mergeCell ref="R38:S38"/>
    <mergeCell ref="T38:U38"/>
    <mergeCell ref="AD37:AE37"/>
    <mergeCell ref="R37:S37"/>
    <mergeCell ref="T37:U37"/>
    <mergeCell ref="V37:W37"/>
    <mergeCell ref="X37:Y37"/>
    <mergeCell ref="Z37:AA37"/>
    <mergeCell ref="AB37:AC37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AP35:AQ35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F32:AG32"/>
    <mergeCell ref="AH32:AI32"/>
    <mergeCell ref="AJ32:AK32"/>
    <mergeCell ref="AL32:AM32"/>
    <mergeCell ref="AN32:AO32"/>
    <mergeCell ref="J33:K33"/>
    <mergeCell ref="L33:M33"/>
    <mergeCell ref="N33:O33"/>
    <mergeCell ref="P33:Q33"/>
    <mergeCell ref="R33:S33"/>
    <mergeCell ref="T33:U33"/>
    <mergeCell ref="AD32:AE32"/>
    <mergeCell ref="R32:S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0:G30"/>
    <mergeCell ref="H30:I30"/>
    <mergeCell ref="AH31:AI31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AP30:AQ30"/>
    <mergeCell ref="AP25:AQ25"/>
    <mergeCell ref="AR25:AS25"/>
    <mergeCell ref="AF25:AG25"/>
    <mergeCell ref="AH25:AI25"/>
    <mergeCell ref="AJ25:AK25"/>
    <mergeCell ref="AL25:AM25"/>
    <mergeCell ref="AN25:AO25"/>
    <mergeCell ref="AL27:AM27"/>
    <mergeCell ref="AN27:AO27"/>
    <mergeCell ref="AP27:AQ27"/>
    <mergeCell ref="AR27:AS27"/>
    <mergeCell ref="AF27:AG27"/>
    <mergeCell ref="AH27:AI27"/>
    <mergeCell ref="AJ27:AK27"/>
    <mergeCell ref="AH26:AI26"/>
    <mergeCell ref="AJ26:AK26"/>
    <mergeCell ref="AL26:AM26"/>
    <mergeCell ref="J27:K27"/>
    <mergeCell ref="L27:M27"/>
    <mergeCell ref="AR29:AS29"/>
    <mergeCell ref="V29:W29"/>
    <mergeCell ref="X29:Y29"/>
    <mergeCell ref="Z29:AA29"/>
    <mergeCell ref="AB29:AC29"/>
    <mergeCell ref="AD29:AE29"/>
    <mergeCell ref="AF29:AG29"/>
    <mergeCell ref="R29:S29"/>
    <mergeCell ref="T29:U29"/>
    <mergeCell ref="AD25:AE25"/>
    <mergeCell ref="Z27:AA27"/>
    <mergeCell ref="AB27:AC27"/>
    <mergeCell ref="AD27:AE27"/>
    <mergeCell ref="N27:O27"/>
    <mergeCell ref="P27:Q27"/>
    <mergeCell ref="R27:S27"/>
    <mergeCell ref="T27:U27"/>
    <mergeCell ref="V27:W27"/>
    <mergeCell ref="X27:Y27"/>
    <mergeCell ref="N26:O26"/>
    <mergeCell ref="P26:Q26"/>
    <mergeCell ref="AB25:AC25"/>
    <mergeCell ref="AP24:AQ24"/>
    <mergeCell ref="AR24:AS24"/>
    <mergeCell ref="F25:G25"/>
    <mergeCell ref="H25:I25"/>
    <mergeCell ref="J25:K25"/>
    <mergeCell ref="L25:M25"/>
    <mergeCell ref="N25:O25"/>
    <mergeCell ref="P25:Q25"/>
    <mergeCell ref="R25:S25"/>
    <mergeCell ref="T25:U25"/>
    <mergeCell ref="AD24:AE24"/>
    <mergeCell ref="AF24:AG24"/>
    <mergeCell ref="AH24:AI24"/>
    <mergeCell ref="AJ24:AK24"/>
    <mergeCell ref="AL24:AM24"/>
    <mergeCell ref="AN24:AO24"/>
    <mergeCell ref="R24:S24"/>
    <mergeCell ref="T24:U24"/>
    <mergeCell ref="V24:W24"/>
    <mergeCell ref="X24:Y24"/>
    <mergeCell ref="Z24:AA24"/>
    <mergeCell ref="AB24:AC24"/>
    <mergeCell ref="X25:Y25"/>
    <mergeCell ref="Z25:AA25"/>
    <mergeCell ref="AN26:AO26"/>
    <mergeCell ref="AP26:AQ26"/>
    <mergeCell ref="AR26:AS26"/>
    <mergeCell ref="AP23:AQ23"/>
    <mergeCell ref="AR23:AS23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D23:AE23"/>
    <mergeCell ref="AF23:AG23"/>
    <mergeCell ref="AH23:AI23"/>
    <mergeCell ref="AJ23:AK23"/>
    <mergeCell ref="AL23:AM23"/>
    <mergeCell ref="AN23:AO23"/>
    <mergeCell ref="V23:W23"/>
    <mergeCell ref="X23:Y23"/>
    <mergeCell ref="Z23:AA23"/>
    <mergeCell ref="AB23:AC23"/>
    <mergeCell ref="V25:W25"/>
    <mergeCell ref="N24:O24"/>
    <mergeCell ref="P24:Q24"/>
    <mergeCell ref="A30:E30"/>
    <mergeCell ref="A31:E31"/>
    <mergeCell ref="A32:E32"/>
    <mergeCell ref="A33:E33"/>
    <mergeCell ref="F26:G26"/>
    <mergeCell ref="H26:I26"/>
    <mergeCell ref="J26:K26"/>
    <mergeCell ref="L26:M26"/>
    <mergeCell ref="A28:E28"/>
    <mergeCell ref="A29:E29"/>
    <mergeCell ref="F24:G24"/>
    <mergeCell ref="H24:I24"/>
    <mergeCell ref="J24:K24"/>
    <mergeCell ref="L24:M24"/>
    <mergeCell ref="F27:G27"/>
    <mergeCell ref="H27:I27"/>
    <mergeCell ref="F29:G29"/>
    <mergeCell ref="H29:I29"/>
    <mergeCell ref="J29:K29"/>
    <mergeCell ref="L29:M29"/>
    <mergeCell ref="N29:O29"/>
    <mergeCell ref="P29:Q29"/>
    <mergeCell ref="AP4:AQ4"/>
    <mergeCell ref="AR4:AS4"/>
    <mergeCell ref="F23:G23"/>
    <mergeCell ref="H23:I23"/>
    <mergeCell ref="J23:K23"/>
    <mergeCell ref="L23:M23"/>
    <mergeCell ref="N23:O23"/>
    <mergeCell ref="P23:Q23"/>
    <mergeCell ref="R23:S23"/>
    <mergeCell ref="T23:U23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AP5:AQ5"/>
    <mergeCell ref="AP6:AQ6"/>
    <mergeCell ref="AP7:AQ7"/>
    <mergeCell ref="AR5:AS5"/>
    <mergeCell ref="AR6:AS6"/>
    <mergeCell ref="AR7:AS7"/>
    <mergeCell ref="AL5:AM5"/>
    <mergeCell ref="AL6:AM6"/>
    <mergeCell ref="AL7:AM7"/>
    <mergeCell ref="AN5:AO5"/>
    <mergeCell ref="AN6:AO6"/>
    <mergeCell ref="AN7:AO7"/>
    <mergeCell ref="AH5:AI5"/>
    <mergeCell ref="AH6:AI6"/>
    <mergeCell ref="AH7:AI7"/>
    <mergeCell ref="AJ5:AK5"/>
    <mergeCell ref="AJ6:AK6"/>
    <mergeCell ref="AJ7:AK7"/>
    <mergeCell ref="AD5:AE5"/>
    <mergeCell ref="AD6:AE6"/>
    <mergeCell ref="T6:U6"/>
    <mergeCell ref="T7:U7"/>
    <mergeCell ref="AD7:AE7"/>
    <mergeCell ref="AF5:AG5"/>
    <mergeCell ref="AF6:AG6"/>
    <mergeCell ref="AF7:AG7"/>
    <mergeCell ref="Z5:AA5"/>
    <mergeCell ref="Z6:AA6"/>
    <mergeCell ref="Z7:AA7"/>
    <mergeCell ref="AB5:AC5"/>
    <mergeCell ref="AB6:AC6"/>
    <mergeCell ref="AB7:AC7"/>
    <mergeCell ref="AN34:AO34"/>
    <mergeCell ref="AP34:AQ34"/>
    <mergeCell ref="N5:O5"/>
    <mergeCell ref="N6:O6"/>
    <mergeCell ref="N7:O7"/>
    <mergeCell ref="P5:Q5"/>
    <mergeCell ref="P6:Q6"/>
    <mergeCell ref="P7:Q7"/>
    <mergeCell ref="J5:K5"/>
    <mergeCell ref="J6:K6"/>
    <mergeCell ref="J7:K7"/>
    <mergeCell ref="L5:M5"/>
    <mergeCell ref="L6:M6"/>
    <mergeCell ref="L7:M7"/>
    <mergeCell ref="V5:W5"/>
    <mergeCell ref="V6:W6"/>
    <mergeCell ref="V7:W7"/>
    <mergeCell ref="X5:Y5"/>
    <mergeCell ref="X6:Y6"/>
    <mergeCell ref="X7:Y7"/>
    <mergeCell ref="R5:S5"/>
    <mergeCell ref="R6:S6"/>
    <mergeCell ref="R7:S7"/>
    <mergeCell ref="T5:U5"/>
    <mergeCell ref="V28:W28"/>
    <mergeCell ref="X28:Y28"/>
    <mergeCell ref="AH46:AS46"/>
    <mergeCell ref="AH45:AS45"/>
    <mergeCell ref="J45:AG45"/>
    <mergeCell ref="J46:AG46"/>
    <mergeCell ref="F5:G5"/>
    <mergeCell ref="F6:G6"/>
    <mergeCell ref="F7:G7"/>
    <mergeCell ref="H5:I5"/>
    <mergeCell ref="H6:I6"/>
    <mergeCell ref="H7:I7"/>
    <mergeCell ref="Z28:AA28"/>
    <mergeCell ref="AB28:AC28"/>
    <mergeCell ref="V34:W34"/>
    <mergeCell ref="X34:Y34"/>
    <mergeCell ref="Z34:AA34"/>
    <mergeCell ref="AB34:AC34"/>
    <mergeCell ref="N34:O34"/>
    <mergeCell ref="P34:Q34"/>
    <mergeCell ref="R34:S34"/>
    <mergeCell ref="T34:U34"/>
    <mergeCell ref="J40:K40"/>
    <mergeCell ref="AL34:AM34"/>
    <mergeCell ref="AH40:AI40"/>
    <mergeCell ref="AR40:AS40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J47:AG47"/>
    <mergeCell ref="AP28:AQ28"/>
    <mergeCell ref="AR28:AS28"/>
    <mergeCell ref="AD28:AE28"/>
    <mergeCell ref="AF28:AG28"/>
    <mergeCell ref="AH28:AI28"/>
    <mergeCell ref="AJ28:AK28"/>
    <mergeCell ref="F34:G34"/>
    <mergeCell ref="H34:I34"/>
    <mergeCell ref="J34:K34"/>
    <mergeCell ref="L34:M34"/>
    <mergeCell ref="AL28:AM28"/>
    <mergeCell ref="AN28:AO28"/>
    <mergeCell ref="J44:K44"/>
    <mergeCell ref="L44:M44"/>
    <mergeCell ref="N44:O44"/>
    <mergeCell ref="P44:Q44"/>
    <mergeCell ref="R44:S44"/>
    <mergeCell ref="T44:U44"/>
    <mergeCell ref="AJ40:AK40"/>
    <mergeCell ref="AR34:AS34"/>
    <mergeCell ref="AD34:AE34"/>
    <mergeCell ref="AF34:AG34"/>
    <mergeCell ref="AH34:AI34"/>
    <mergeCell ref="AJ34:AK34"/>
    <mergeCell ref="V40:W40"/>
    <mergeCell ref="X40:Y40"/>
    <mergeCell ref="Z40:AA40"/>
    <mergeCell ref="L40:M40"/>
    <mergeCell ref="N40:O40"/>
    <mergeCell ref="P40:Q40"/>
    <mergeCell ref="R40:S40"/>
    <mergeCell ref="AN40:AO40"/>
    <mergeCell ref="AP40:AQ40"/>
    <mergeCell ref="AB40:AC40"/>
    <mergeCell ref="AD40:AE40"/>
    <mergeCell ref="AF40:AG40"/>
    <mergeCell ref="AN44:AO44"/>
    <mergeCell ref="AP44:AQ44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T22:U22"/>
    <mergeCell ref="V22:W22"/>
    <mergeCell ref="X22:Y22"/>
    <mergeCell ref="Z22:AA22"/>
    <mergeCell ref="L22:M22"/>
    <mergeCell ref="N22:O22"/>
    <mergeCell ref="P22:Q22"/>
    <mergeCell ref="R22:S22"/>
    <mergeCell ref="AR22:AS22"/>
    <mergeCell ref="AJ22:AK22"/>
    <mergeCell ref="AL22:AM22"/>
    <mergeCell ref="AN22:AO22"/>
    <mergeCell ref="AP22:AQ22"/>
    <mergeCell ref="AB22:AC22"/>
    <mergeCell ref="AD22:AE22"/>
    <mergeCell ref="AF22:AG22"/>
    <mergeCell ref="AH22:AI22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F40:G40"/>
    <mergeCell ref="H40:I40"/>
    <mergeCell ref="F44:G44"/>
    <mergeCell ref="H44:I44"/>
    <mergeCell ref="A34:E34"/>
    <mergeCell ref="A35:E35"/>
    <mergeCell ref="A36:E36"/>
    <mergeCell ref="A37:E37"/>
    <mergeCell ref="A38:E38"/>
    <mergeCell ref="A39:E39"/>
    <mergeCell ref="F33:G33"/>
    <mergeCell ref="H33:I33"/>
    <mergeCell ref="F32:G32"/>
    <mergeCell ref="H32:I32"/>
    <mergeCell ref="F38:G38"/>
    <mergeCell ref="H38:I3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6B7E-DA40-48E2-8F60-F44749E189EE}">
  <sheetPr>
    <pageSetUpPr fitToPage="1"/>
  </sheetPr>
  <dimension ref="A1:GX50"/>
  <sheetViews>
    <sheetView showGridLines="0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CONCATENATE("3. Division - Danmarksturneringen ",DB!B1)</f>
        <v>3.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72"/>
      <c r="B3" s="172"/>
      <c r="C3" s="172"/>
      <c r="D3" s="172"/>
      <c r="E3" s="172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72"/>
      <c r="AM3" s="172"/>
      <c r="AN3" s="172"/>
      <c r="AO3" s="172"/>
      <c r="AP3" s="172"/>
      <c r="AQ3" s="172"/>
      <c r="AR3" s="172"/>
      <c r="AS3" s="172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22">
        <f>DB!N52</f>
        <v>1</v>
      </c>
      <c r="G4" s="222"/>
      <c r="H4" s="222">
        <f>DB!N53</f>
        <v>2</v>
      </c>
      <c r="I4" s="222"/>
      <c r="J4" s="222">
        <f>DB!N54</f>
        <v>3</v>
      </c>
      <c r="K4" s="222"/>
      <c r="L4" s="222">
        <f>DB!N55</f>
        <v>4</v>
      </c>
      <c r="M4" s="222"/>
      <c r="N4" s="222">
        <f>DB!N56</f>
        <v>7</v>
      </c>
      <c r="O4" s="222"/>
      <c r="P4" s="222">
        <f>DB!N57</f>
        <v>9</v>
      </c>
      <c r="Q4" s="222"/>
      <c r="R4" s="222">
        <f>DB!N58</f>
        <v>8</v>
      </c>
      <c r="S4" s="222"/>
      <c r="T4" s="222">
        <f>DB!N59</f>
        <v>4</v>
      </c>
      <c r="U4" s="222"/>
      <c r="V4" s="222">
        <f>DB!N60</f>
        <v>6</v>
      </c>
      <c r="W4" s="222"/>
      <c r="X4" s="222">
        <f>DB!N61</f>
        <v>10</v>
      </c>
      <c r="Y4" s="222"/>
      <c r="Z4" s="222">
        <f>DB!N62</f>
        <v>14</v>
      </c>
      <c r="AA4" s="222"/>
      <c r="AB4" s="222">
        <f>DB!N63</f>
        <v>13</v>
      </c>
      <c r="AC4" s="222"/>
      <c r="AD4" s="222">
        <f>DB!N64</f>
        <v>11</v>
      </c>
      <c r="AE4" s="222"/>
      <c r="AF4" s="222">
        <f>DB!N65</f>
        <v>11</v>
      </c>
      <c r="AG4" s="222"/>
      <c r="AH4" s="222">
        <f>DB!N66</f>
        <v>17</v>
      </c>
      <c r="AI4" s="222"/>
      <c r="AJ4" s="222">
        <f>DB!N67</f>
        <v>15</v>
      </c>
      <c r="AK4" s="222"/>
      <c r="AL4" s="222">
        <f>DB!N68</f>
        <v>20</v>
      </c>
      <c r="AM4" s="222"/>
      <c r="AN4" s="222">
        <f>DB!N69</f>
        <v>18</v>
      </c>
      <c r="AO4" s="222"/>
      <c r="AP4" s="222">
        <f>DB!N70</f>
        <v>19</v>
      </c>
      <c r="AQ4" s="222"/>
      <c r="AR4" s="222">
        <f>DB!N71</f>
        <v>16</v>
      </c>
      <c r="AS4" s="23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8"/>
      <c r="C5" s="178"/>
      <c r="D5" s="179"/>
      <c r="E5" s="200" t="s">
        <v>51</v>
      </c>
      <c r="F5" s="223">
        <f>DB!AR52</f>
        <v>1</v>
      </c>
      <c r="G5" s="224"/>
      <c r="H5" s="223">
        <f>DB!AR53</f>
        <v>2</v>
      </c>
      <c r="I5" s="224"/>
      <c r="J5" s="223">
        <f>DB!AR54</f>
        <v>3</v>
      </c>
      <c r="K5" s="224"/>
      <c r="L5" s="223">
        <f>DB!AR55</f>
        <v>4</v>
      </c>
      <c r="M5" s="224"/>
      <c r="N5" s="223">
        <f>DB!AR56</f>
        <v>5</v>
      </c>
      <c r="O5" s="224"/>
      <c r="P5" s="223">
        <f>DB!AR57</f>
        <v>6</v>
      </c>
      <c r="Q5" s="224"/>
      <c r="R5" s="223">
        <f>DB!AR58</f>
        <v>7</v>
      </c>
      <c r="S5" s="224"/>
      <c r="T5" s="223">
        <f>DB!AR59</f>
        <v>8</v>
      </c>
      <c r="U5" s="224"/>
      <c r="V5" s="223">
        <f>DB!AR60</f>
        <v>9</v>
      </c>
      <c r="W5" s="224"/>
      <c r="X5" s="223">
        <f>DB!AR61</f>
        <v>10</v>
      </c>
      <c r="Y5" s="224"/>
      <c r="Z5" s="223">
        <f>DB!AR62</f>
        <v>11</v>
      </c>
      <c r="AA5" s="224"/>
      <c r="AB5" s="223">
        <f>DB!AR63</f>
        <v>12</v>
      </c>
      <c r="AC5" s="224"/>
      <c r="AD5" s="223">
        <f>DB!AR64</f>
        <v>13</v>
      </c>
      <c r="AE5" s="224"/>
      <c r="AF5" s="223">
        <f>DB!AR65</f>
        <v>14</v>
      </c>
      <c r="AG5" s="224"/>
      <c r="AH5" s="223">
        <f>DB!AR66</f>
        <v>15</v>
      </c>
      <c r="AI5" s="224"/>
      <c r="AJ5" s="223">
        <f>DB!AR67</f>
        <v>16</v>
      </c>
      <c r="AK5" s="224"/>
      <c r="AL5" s="223">
        <f>DB!AR68</f>
        <v>17</v>
      </c>
      <c r="AM5" s="224"/>
      <c r="AN5" s="223">
        <f>DB!AR69</f>
        <v>18</v>
      </c>
      <c r="AO5" s="224"/>
      <c r="AP5" s="223">
        <f>DB!AR70</f>
        <v>19</v>
      </c>
      <c r="AQ5" s="224"/>
      <c r="AR5" s="223">
        <f>DB!AR71</f>
        <v>20</v>
      </c>
      <c r="AS5" s="22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17</v>
      </c>
      <c r="B6" s="198"/>
      <c r="C6" s="198"/>
      <c r="D6" s="199"/>
      <c r="E6" s="201"/>
      <c r="F6" s="225" t="str">
        <f>DB!O52</f>
        <v>Galway</v>
      </c>
      <c r="G6" s="226"/>
      <c r="H6" s="225" t="str">
        <f>DB!O53</f>
        <v>Nemelig</v>
      </c>
      <c r="I6" s="226"/>
      <c r="J6" s="225" t="str">
        <f>DB!O54</f>
        <v>LPHJ</v>
      </c>
      <c r="K6" s="226"/>
      <c r="L6" s="225" t="str">
        <f>DB!O55</f>
        <v>Barca</v>
      </c>
      <c r="M6" s="226"/>
      <c r="N6" s="225" t="str">
        <f>DB!O56</f>
        <v>ÅZÆTZØW</v>
      </c>
      <c r="O6" s="226"/>
      <c r="P6" s="225" t="str">
        <f>DB!O57</f>
        <v>Hede</v>
      </c>
      <c r="Q6" s="226"/>
      <c r="R6" s="225" t="str">
        <f>DB!O58</f>
        <v>Randers</v>
      </c>
      <c r="S6" s="226"/>
      <c r="T6" s="225" t="str">
        <f>DB!O59</f>
        <v>Laplace</v>
      </c>
      <c r="U6" s="226"/>
      <c r="V6" s="225" t="str">
        <f>DB!O60</f>
        <v>Jesper</v>
      </c>
      <c r="W6" s="226"/>
      <c r="X6" s="225" t="str">
        <f>DB!O61</f>
        <v>Nuser</v>
      </c>
      <c r="Y6" s="226"/>
      <c r="Z6" s="225" t="str">
        <f>DB!O62</f>
        <v>Sebjoh</v>
      </c>
      <c r="AA6" s="226"/>
      <c r="AB6" s="225" t="str">
        <f>DB!O63</f>
        <v>Murer</v>
      </c>
      <c r="AC6" s="226"/>
      <c r="AD6" s="225" t="str">
        <f>DB!O64</f>
        <v>Søknud</v>
      </c>
      <c r="AE6" s="226"/>
      <c r="AF6" s="225" t="str">
        <f>DB!O65</f>
        <v>Magpies</v>
      </c>
      <c r="AG6" s="226"/>
      <c r="AH6" s="225" t="str">
        <f>DB!O66</f>
        <v>Schøn</v>
      </c>
      <c r="AI6" s="226"/>
      <c r="AJ6" s="225" t="str">
        <f>DB!O67</f>
        <v>Steam</v>
      </c>
      <c r="AK6" s="226"/>
      <c r="AL6" s="225" t="str">
        <f>DB!O68</f>
        <v>Lucky</v>
      </c>
      <c r="AM6" s="226"/>
      <c r="AN6" s="225" t="str">
        <f>DB!O69</f>
        <v>brula</v>
      </c>
      <c r="AO6" s="226"/>
      <c r="AP6" s="225" t="str">
        <f>DB!O70</f>
        <v>Kudsken</v>
      </c>
      <c r="AQ6" s="226"/>
      <c r="AR6" s="225" t="str">
        <f>DB!O71</f>
        <v>2toNone</v>
      </c>
      <c r="AS6" s="23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7" t="str">
        <f>AU23</f>
        <v/>
      </c>
      <c r="G7" s="228"/>
      <c r="H7" s="227" t="str">
        <f>AV23</f>
        <v/>
      </c>
      <c r="I7" s="228"/>
      <c r="J7" s="227" t="str">
        <f>AW23</f>
        <v/>
      </c>
      <c r="K7" s="228"/>
      <c r="L7" s="227" t="str">
        <f>AX23</f>
        <v/>
      </c>
      <c r="M7" s="228"/>
      <c r="N7" s="227" t="str">
        <f>AY23</f>
        <v/>
      </c>
      <c r="O7" s="228"/>
      <c r="P7" s="227" t="str">
        <f>AZ23</f>
        <v>Res 1</v>
      </c>
      <c r="Q7" s="228"/>
      <c r="R7" s="227" t="str">
        <f>BA23</f>
        <v/>
      </c>
      <c r="S7" s="228"/>
      <c r="T7" s="227" t="str">
        <f>BB23</f>
        <v/>
      </c>
      <c r="U7" s="228"/>
      <c r="V7" s="227" t="str">
        <f>BC23</f>
        <v/>
      </c>
      <c r="W7" s="228"/>
      <c r="X7" s="227" t="str">
        <f>BD23</f>
        <v/>
      </c>
      <c r="Y7" s="228"/>
      <c r="Z7" s="227" t="str">
        <f>BE23</f>
        <v/>
      </c>
      <c r="AA7" s="228"/>
      <c r="AB7" s="227" t="str">
        <f>BF23</f>
        <v/>
      </c>
      <c r="AC7" s="228"/>
      <c r="AD7" s="227" t="str">
        <f>BG23</f>
        <v/>
      </c>
      <c r="AE7" s="228"/>
      <c r="AF7" s="227" t="str">
        <f>BH23</f>
        <v/>
      </c>
      <c r="AG7" s="228"/>
      <c r="AH7" s="227" t="str">
        <f>BI23</f>
        <v/>
      </c>
      <c r="AI7" s="228"/>
      <c r="AJ7" s="227" t="str">
        <f>BJ23</f>
        <v/>
      </c>
      <c r="AK7" s="228"/>
      <c r="AL7" s="227" t="str">
        <f>BK23</f>
        <v/>
      </c>
      <c r="AM7" s="228"/>
      <c r="AN7" s="227" t="str">
        <f>BL23</f>
        <v/>
      </c>
      <c r="AO7" s="228"/>
      <c r="AP7" s="227" t="str">
        <f>BM23</f>
        <v/>
      </c>
      <c r="AQ7" s="228"/>
      <c r="AR7" s="227" t="str">
        <f>BN23</f>
        <v/>
      </c>
      <c r="AS7" s="231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9" s="121" t="s">
        <v>109</v>
      </c>
      <c r="E9" s="92">
        <f>IF('1. Division'!E9&lt;&gt;"",'1. Division'!E9,"")</f>
        <v>1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>
        <f t="shared" ref="H9:H21" si="2">IF(BC9&lt;&gt;0,BC9,"")</f>
        <v>1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 t="str">
        <f t="shared" ref="P9:P21" si="10">IF(CI9&lt;&gt;0,CI9,"")</f>
        <v/>
      </c>
      <c r="Q9" s="34" t="str">
        <f t="shared" ref="Q9:Q21" si="11">IF(CJ9&lt;&gt;0,CJ9,"")</f>
        <v/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>
        <f t="shared" ref="AB9:AB21" si="22">IF(EE9&lt;&gt;0,EE9,"")</f>
        <v>1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 t="str">
        <f t="shared" ref="AJ9:AJ21" si="30">IF(FK9&lt;&gt;0,FK9,"")</f>
        <v>1*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>
        <f t="shared" ref="AR9:AR21" si="38">IF(GQ9&lt;&gt;0,GQ9,"")</f>
        <v>1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IF(F6=Rækker!B50,Rækker!B54,IF(F6=Rækker!E50,Rækker!E54,IF(F6=Rækker!H50,Rækker!H54,IF(F6=Rækker!K50,Rækker!K54,IF(F6=Rækker!N50,Rækker!N54,IF(F6=Rækker!Q50,Rækker!Q54,IF(F6=Rækker!T50,Rækker!T54,AX9)))))))</f>
        <v>1*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1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>
        <f t="shared" ref="BC9:BC21" si="43">IF(BE9="x","X",IF(BE9="x*","X*",BE9))</f>
        <v>1</v>
      </c>
      <c r="BD9" s="25">
        <f t="shared" ref="BD9:BD21" si="44">IF(BH9="x","X",IF(BH9="1x","1X",IF(BH9="x2","X2",IF(BH9="1x2","1X2",BH9))))</f>
        <v>1</v>
      </c>
      <c r="BE9" s="25">
        <f>IF(H6=Rækker!B50,Rækker!B54,IF(H6=Rækker!E50,Rækker!E54,IF(H6=Rækker!H50,Rækker!H54,IF(H6=Rækker!K50,Rækker!K54,IF(H6=Rækker!N50,Rækker!N54,IF(H6=Rækker!Q50,Rækker!Q54,IF(H6=Rækker!T50,Rækker!T54,BF9)))))))</f>
        <v>1</v>
      </c>
      <c r="BF9" s="25">
        <f>IF(H6=Rækker!W50,Rækker!W54,IF(H6=Rækker!Z50,Rækker!Z54,IF(H6=Rækker!AC50,Rækker!AC54,IF(H6=Rækker!AF50,Rækker!AF54,IF(H6=Rækker!AI50,Rækker!AI54,IF(H6=Rækker!AL50,Rækker!AL54,IF(H6=Rækker!AO50,Rækker!AO54,BG9)))))))</f>
        <v>1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1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IF(J6=Rækker!B50,Rækker!B54,IF(J6=Rækker!E50,Rækker!E54,IF(J6=Rækker!H50,Rækker!H54,IF(J6=Rækker!K50,Rækker!K54,IF(J6=Rækker!N50,Rækker!N54,IF(J6=Rækker!Q50,Rækker!Q54,IF(J6=Rækker!T50,Rækker!T54,BN9)))))))</f>
        <v>1*</v>
      </c>
      <c r="BN9" s="25" t="str">
        <f>IF(J6=Rækker!W50,Rækker!W54,IF(J6=Rækker!Z50,Rækker!Z54,IF(J6=Rækker!AC50,Rækker!AC54,IF(J6=Rækker!AF50,Rækker!AF54,IF(J6=Rækker!AI50,Rækker!AI54,IF(J6=Rækker!AL50,Rækker!AL54,IF(J6=Rækker!AO50,Rækker!AO54,BO9)))))))</f>
        <v>1*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1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1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IF(L6=Rækker!B50,Rækker!B54,IF(L6=Rækker!E50,Rækker!E54,IF(L6=Rækker!H50,Rækker!H54,IF(L6=Rækker!K50,Rækker!K54,IF(L6=Rækker!N50,Rækker!N54,IF(L6=Rækker!Q50,Rækker!Q54,IF(L6=Rækker!T50,Rækker!T54,BV9)))))))</f>
        <v>1*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1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IF(N6=Rækker!B50,Rækker!B54,IF(N6=Rækker!E50,Rækker!E54,IF(N6=Rækker!H50,Rækker!H54,IF(N6=Rækker!K50,Rækker!K54,IF(N6=Rækker!N50,Rækker!N54,IF(N6=Rækker!Q50,Rækker!Q54,IF(N6=Rækker!T50,Rækker!T54,CD9)))))))</f>
        <v>1*</v>
      </c>
      <c r="CD9" s="25" t="str">
        <f>IF(N6=Rækker!W50,Rækker!W54,IF(N6=Rækker!Z50,Rækker!Z54,IF(N6=Rækker!AC50,Rækker!AC54,IF(N6=Rækker!AF50,Rækker!AF54,IF(N6=Rækker!AI50,Rækker!AI54,IF(N6=Rækker!AL50,Rækker!AL54,IF(N6=Rækker!AO50,Rækker!AO54,CE9)))))))</f>
        <v>1*</v>
      </c>
      <c r="CE9" s="25" t="str">
        <f>IF(N6=Rækker!AR50,Rækker!AR54,IF(N6=Rækker!AU50,Rækker!AU54,IF(N6=Rækker!AX50,Rækker!AX54,IF(N6=Rækker!BA50,Rækker!BA54,IF(N6=Rækker!BD50,Rækker!BD54,IF(N6=Rækker!BG50,Rækker!BG54,0))))))</f>
        <v>1*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1</v>
      </c>
      <c r="CH9" s="25">
        <f>IF(N6=Rækker!AR50,Rækker!AS54,IF(N6=Rækker!AU50,Rækker!AV54,IF(N6=Rækker!AX50,Rækker!AY54,IF(N6=Rækker!BA50,Rækker!BB54,IF(N6=Rækker!BD50,Rækker!BE54,IF(N6=Rækker!BG50,Rækker!BH54,0))))))</f>
        <v>1</v>
      </c>
      <c r="CI9" s="25">
        <f t="shared" ref="CI9:CI21" si="51">IF(CK9="x","X",IF(CK9="x*","X*",CK9))</f>
        <v>0</v>
      </c>
      <c r="CJ9" s="25">
        <f t="shared" ref="CJ9:CJ21" si="52">IF(CN9="x","X",IF(CN9="1x","1X",IF(CN9="x2","X2",IF(CN9="1x2","1X2",CN9))))</f>
        <v>0</v>
      </c>
      <c r="CK9" s="25">
        <f>IF(P6=Rækker!B50,Rækker!B54,IF(P6=Rækker!E50,Rækker!E54,IF(P6=Rækker!H50,Rækker!H54,IF(P6=Rækker!K50,Rækker!K54,IF(P6=Rækker!N50,Rækker!N54,IF(P6=Rækker!Q50,Rækker!Q54,IF(P6=Rækker!T50,Rækker!T54,CL9)))))))</f>
        <v>0</v>
      </c>
      <c r="CL9" s="25">
        <f>IF(P6=Rækker!W50,Rækker!W54,IF(P6=Rækker!Z50,Rækker!Z54,IF(P6=Rækker!AC50,Rækker!AC54,IF(P6=Rækker!AF50,Rækker!AF54,IF(P6=Rækker!AI50,Rækker!AI54,IF(P6=Rækker!AL50,Rækker!AL54,IF(P6=Rækker!AO50,Rækker!AO54,CM9)))))))</f>
        <v>0</v>
      </c>
      <c r="CM9" s="25">
        <f>IF(P6=Rækker!AR50,Rækker!AR54,IF(P6=Rækker!AU50,Rækker!AU54,IF(P6=Rækker!AX50,Rækker!AX54,IF(P6=Rækker!BA50,Rækker!BA54,IF(P6=Rækker!BD50,Rækker!BD54,IF(P6=Rækker!BG50,Rækker!BG54,0))))))</f>
        <v>0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0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0</v>
      </c>
      <c r="CP9" s="25">
        <f>IF(P6=Rækker!AR50,Rækker!AS54,IF(P6=Rækker!AU50,Rækker!AV54,IF(P6=Rækker!AX50,Rækker!AY54,IF(P6=Rækker!BA50,Rækker!BB54,IF(P6=Rækker!BD50,Rækker!BE54,IF(P6=Rækker!BG50,Rækker!BH54,0))))))</f>
        <v>0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1*</v>
      </c>
      <c r="CT9" s="25" t="str">
        <f>IF(R6=Rækker!W50,Rækker!W54,IF(R6=Rækker!Z50,Rækker!Z54,IF(R6=Rækker!AC50,Rækker!AC54,IF(R6=Rækker!AF50,Rækker!AF54,IF(R6=Rækker!AI50,Rækker!AI54,IF(R6=Rækker!AL50,Rækker!AL54,IF(R6=Rækker!AO50,Rækker!AO54,CU9)))))))</f>
        <v>1*</v>
      </c>
      <c r="CU9" s="25" t="str">
        <f>IF(R6=Rækker!AR50,Rækker!AR54,IF(R6=Rækker!AU50,Rækker!AU54,IF(R6=Rækker!AX50,Rækker!AX54,IF(R6=Rækker!BA50,Rækker!BA54,IF(R6=Rækker!BD50,Rækker!BD54,IF(R6=Rækker!BG50,Rækker!BG54,0))))))</f>
        <v>1*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1</v>
      </c>
      <c r="CX9" s="25">
        <f>IF(R6=Rækker!AR50,Rækker!AS54,IF(R6=Rækker!AU50,Rækker!AV54,IF(R6=Rækker!AX50,Rækker!AY54,IF(R6=Rækker!BA50,Rækker!BB54,IF(R6=Rækker!BD50,Rækker!BE54,IF(R6=Rækker!BG50,Rækker!BH54,0))))))</f>
        <v>1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1*</v>
      </c>
      <c r="DB9" s="25" t="str">
        <f>IF(T6=Rækker!W50,Rækker!W54,IF(T6=Rækker!Z50,Rækker!Z54,IF(T6=Rækker!AC50,Rækker!AC54,IF(T6=Rækker!AF50,Rækker!AF54,IF(T6=Rækker!AI50,Rækker!AI54,IF(T6=Rækker!AL50,Rækker!AL54,IF(T6=Rækker!AO50,Rækker!AO54,DC9)))))))</f>
        <v>1*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1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1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1*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0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1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0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1*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1*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1*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1*</v>
      </c>
      <c r="EA9" s="25" t="str">
        <f>IF(Z6=Rækker!AR50,Rækker!AR54,IF(Z6=Rækker!AU50,Rækker!AU54,IF(Z6=Rækker!AX50,Rækker!AX54,IF(Z6=Rækker!BA50,Rækker!BA54,IF(Z6=Rækker!BD50,Rækker!BD54,IF(Z6=Rækker!BG50,Rækker!BG54,0))))))</f>
        <v>1*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1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1</v>
      </c>
      <c r="ED9" s="25">
        <f>IF(Z6=Rækker!AR50,Rækker!AS54,IF(Z6=Rækker!AU50,Rækker!AV54,IF(Z6=Rækker!AX50,Rækker!AY54,IF(Z6=Rækker!BA50,Rækker!BB54,IF(Z6=Rækker!BD50,Rækker!BE54,IF(Z6=Rækker!BG50,Rækker!BH54,0))))))</f>
        <v>1</v>
      </c>
      <c r="EE9" s="25">
        <f t="shared" ref="EE9:EE21" si="63">IF(EG9="x","X",IF(EG9="x*","X*",EG9))</f>
        <v>1</v>
      </c>
      <c r="EF9" s="25">
        <f t="shared" ref="EF9:EF21" si="64">IF(EJ9="x","X",IF(EJ9="1x","1X",IF(EJ9="x2","X2",IF(EJ9="1x2","1X2",EJ9))))</f>
        <v>1</v>
      </c>
      <c r="EG9" s="25">
        <f>IF(AB6=Rækker!B50,Rækker!B54,IF(AB6=Rækker!E50,Rækker!E54,IF(AB6=Rækker!H50,Rækker!H54,IF(AB6=Rækker!K50,Rækker!K54,IF(AB6=Rækker!N50,Rækker!N54,IF(AB6=Rækker!Q50,Rækker!Q54,IF(AB6=Rækker!T50,Rækker!T54,EH9)))))))</f>
        <v>1</v>
      </c>
      <c r="EH9" s="25">
        <f>IF(AB6=Rækker!W50,Rækker!W54,IF(AB6=Rækker!Z50,Rækker!Z54,IF(AB6=Rækker!AC50,Rækker!AC54,IF(AB6=Rækker!AF50,Rækker!AF54,IF(AB6=Rækker!AI50,Rækker!AI54,IF(AB6=Rækker!AL50,Rækker!AL54,IF(AB6=Rækker!AO50,Rækker!AO54,EI9)))))))</f>
        <v>1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1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1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IF(AD6=Rækker!B50,Rækker!B54,IF(AD6=Rækker!E50,Rækker!E54,IF(AD6=Rækker!H50,Rækker!H54,IF(AD6=Rækker!K50,Rækker!K54,IF(AD6=Rækker!N50,Rækker!N54,IF(AD6=Rækker!Q50,Rækker!Q54,IF(AD6=Rækker!T50,Rækker!T54,EP9)))))))</f>
        <v>1*</v>
      </c>
      <c r="EP9" s="25" t="str">
        <f>IF(AD6=Rækker!W50,Rækker!W54,IF(AD6=Rækker!Z50,Rækker!Z54,IF(AD6=Rækker!AC50,Rækker!AC54,IF(AD6=Rækker!AF50,Rækker!AF54,IF(AD6=Rækker!AI50,Rækker!AI54,IF(AD6=Rækker!AL50,Rækker!AL54,IF(AD6=Rækker!AO50,Rækker!AO54,EQ9)))))))</f>
        <v>1*</v>
      </c>
      <c r="EQ9" s="25" t="str">
        <f>IF(AD6=Rækker!AR50,Rækker!AR54,IF(AD6=Rækker!AU50,Rækker!AU54,IF(AD6=Rækker!AX50,Rækker!AX54,IF(AD6=Rækker!BA50,Rækker!BA54,IF(AD6=Rækker!BD50,Rækker!BD54,IF(AD6=Rækker!BG50,Rækker!BG54,0))))))</f>
        <v>1*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1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1</v>
      </c>
      <c r="ET9" s="25">
        <f>IF(AD6=Rækker!AR50,Rækker!AS54,IF(AD6=Rækker!AU50,Rækker!AV54,IF(AD6=Rækker!AX50,Rækker!AY54,IF(AD6=Rækker!BA50,Rækker!BB54,IF(AD6=Rækker!BD50,Rækker!BE54,IF(AD6=Rækker!BG50,Rækker!BH54,0))))))</f>
        <v>1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1*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1*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1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1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1*</v>
      </c>
      <c r="FF9" s="25" t="str">
        <f>IF(AH6=Rækker!W50,Rækker!W54,IF(AH6=Rækker!Z50,Rækker!Z54,IF(AH6=Rækker!AC50,Rækker!AC54,IF(AH6=Rækker!AF50,Rækker!AF54,IF(AH6=Rækker!AI50,Rækker!AI54,IF(AH6=Rækker!AL50,Rækker!AL54,IF(AH6=Rækker!AO50,Rækker!AO54,FG9)))))))</f>
        <v>1*</v>
      </c>
      <c r="FG9" s="25" t="str">
        <f>IF(AH6=Rækker!AR50,Rækker!AR54,IF(AH6=Rækker!AU50,Rækker!AU54,IF(AH6=Rækker!AX50,Rækker!AX54,IF(AH6=Rækker!BA50,Rækker!BA54,IF(AH6=Rækker!BD50,Rækker!BD54,IF(AH6=Rækker!BG50,Rækker!BG54,0))))))</f>
        <v>1*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1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1</v>
      </c>
      <c r="FJ9" s="25">
        <f>IF(AH6=Rækker!AR50,Rækker!AS54,IF(AH6=Rækker!AU50,Rækker!AV54,IF(AH6=Rækker!AX50,Rækker!AY54,IF(AH6=Rækker!BA50,Rækker!BB54,IF(AH6=Rækker!BD50,Rækker!BE54,IF(AH6=Rækker!BG50,Rækker!BH54,0))))))</f>
        <v>1</v>
      </c>
      <c r="FK9" s="25" t="str">
        <f t="shared" ref="FK9:FK21" si="71">IF(FM9="x","X",IF(FM9="x*","X*",FM9))</f>
        <v>1*</v>
      </c>
      <c r="FL9" s="25">
        <f t="shared" ref="FL9:FL21" si="72">IF(FP9="x","X",IF(FP9="1x","1X",IF(FP9="x2","X2",IF(FP9="1x2","1X2",FP9))))</f>
        <v>1</v>
      </c>
      <c r="FM9" s="25" t="str">
        <f>IF(AJ6=Rækker!B50,Rækker!B54,IF(AJ6=Rækker!E50,Rækker!E54,IF(AJ6=Rækker!H50,Rækker!H54,IF(AJ6=Rækker!K50,Rækker!K54,IF(AJ6=Rækker!N50,Rækker!N54,IF(AJ6=Rækker!Q50,Rækker!Q54,IF(AJ6=Rækker!T50,Rækker!T54,FN9)))))))</f>
        <v>1*</v>
      </c>
      <c r="FN9" s="25" t="str">
        <f>IF(AJ6=Rækker!W50,Rækker!W54,IF(AJ6=Rækker!Z50,Rækker!Z54,IF(AJ6=Rækker!AC50,Rækker!AC54,IF(AJ6=Rækker!AF50,Rækker!AF54,IF(AJ6=Rækker!AI50,Rækker!AI54,IF(AJ6=Rækker!AL50,Rækker!AL54,IF(AJ6=Rækker!AO50,Rækker!AO54,FO9)))))))</f>
        <v>1*</v>
      </c>
      <c r="FO9" s="25" t="str">
        <f>IF(AJ6=Rækker!AR50,Rækker!AR54,IF(AJ6=Rækker!AU50,Rækker!AU54,IF(AJ6=Rækker!AX50,Rækker!AX54,IF(AJ6=Rækker!BA50,Rækker!BA54,IF(AJ6=Rækker!BD50,Rækker!BD54,IF(AJ6=Rækker!BG50,Rækker!BG54,0))))))</f>
        <v>1*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1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1</v>
      </c>
      <c r="FR9" s="25">
        <f>IF(AJ6=Rækker!AR50,Rækker!AS54,IF(AJ6=Rækker!AU50,Rækker!AV54,IF(AJ6=Rækker!AX50,Rækker!AY54,IF(AJ6=Rækker!BA50,Rækker!BB54,IF(AJ6=Rækker!BD50,Rækker!BE54,IF(AJ6=Rækker!BG50,Rækker!BH54,0))))))</f>
        <v>1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1*</v>
      </c>
      <c r="FV9" s="25" t="str">
        <f>IF(AL6=Rækker!W50,Rækker!W54,IF(AL6=Rækker!Z50,Rækker!Z54,IF(AL6=Rækker!AC50,Rækker!AC54,IF(AL6=Rækker!AF50,Rækker!AF54,IF(AL6=Rækker!AI50,Rækker!AI54,IF(AL6=Rækker!AL50,Rækker!AL54,IF(AL6=Rækker!AO50,Rækker!AO54,FW9)))))))</f>
        <v>1*</v>
      </c>
      <c r="FW9" s="25">
        <f>IF(AL6=Rækker!AR50,Rækker!AR54,IF(AL6=Rækker!AU50,Rækker!AU54,IF(AL6=Rækker!AX50,Rækker!AX54,IF(AL6=Rækker!BA50,Rækker!BA54,IF(AL6=Rækker!BD50,Rækker!BD54,IF(AL6=Rækker!BG50,Rækker!BG54,0))))))</f>
        <v>0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1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1</v>
      </c>
      <c r="FZ9" s="25">
        <f>IF(AL6=Rækker!AR50,Rækker!AS54,IF(AL6=Rækker!AU50,Rækker!AV54,IF(AL6=Rækker!AX50,Rækker!AY54,IF(AL6=Rækker!BA50,Rækker!BB54,IF(AL6=Rækker!BD50,Rækker!BE54,IF(AL6=Rækker!BG50,Rækker!BH54,0))))))</f>
        <v>0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1*</v>
      </c>
      <c r="GD9" s="25">
        <f>IF(AN6=Rækker!W50,Rækker!W54,IF(AN6=Rækker!Z50,Rækker!Z54,IF(AN6=Rækker!AC50,Rækker!AC54,IF(AN6=Rækker!AF50,Rækker!AF54,IF(AN6=Rækker!AI50,Rækker!AI54,IF(AN6=Rækker!AL50,Rækker!AL54,IF(AN6=Rækker!AO50,Rækker!AO54,GE9)))))))</f>
        <v>0</v>
      </c>
      <c r="GE9" s="25">
        <f>IF(AN6=Rækker!AR50,Rækker!AR54,IF(AN6=Rækker!AU50,Rækker!AU54,IF(AN6=Rækker!AX50,Rækker!AX54,IF(AN6=Rækker!BA50,Rækker!BA54,IF(AN6=Rækker!BD50,Rækker!BD54,IF(AN6=Rækker!BG50,Rækker!BG54,0))))))</f>
        <v>0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1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0</v>
      </c>
      <c r="GH9" s="25">
        <f>IF(AN6=Rækker!AR50,Rækker!AS54,IF(AN6=Rækker!AU50,Rækker!AV54,IF(AN6=Rækker!AX50,Rækker!AY54,IF(AN6=Rækker!BA50,Rækker!BB54,IF(AN6=Rækker!BD50,Rækker!BE54,IF(AN6=Rækker!BG50,Rækker!BH54,0))))))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1*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0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1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0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>
        <f t="shared" ref="GQ9:GQ21" si="79">IF(GS9="x","X",IF(GS9="x*","X*",GS9))</f>
        <v>1</v>
      </c>
      <c r="GR9" s="25">
        <f t="shared" ref="GR9:GR21" si="80">IF(GV9="x","X",IF(GV9="1x","1X",IF(GV9="x2","X2",IF(GV9="1x2","1X2",GV9))))</f>
        <v>1</v>
      </c>
      <c r="GS9" s="25">
        <f>IF(AR6=Rækker!B50,Rækker!B54,IF(AR6=Rækker!E50,Rækker!E54,IF(AR6=Rækker!H50,Rækker!H54,IF(AR6=Rækker!K50,Rækker!K54,IF(AR6=Rækker!N50,Rækker!N54,IF(AR6=Rækker!Q50,Rækker!Q54,IF(AR6=Rækker!T50,Rækker!T54,GT9)))))))</f>
        <v>1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1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>
        <f t="shared" si="1"/>
        <v>2</v>
      </c>
      <c r="H10" s="36">
        <f t="shared" si="2"/>
        <v>1</v>
      </c>
      <c r="I10" s="37" t="str">
        <f t="shared" si="3"/>
        <v>1X</v>
      </c>
      <c r="J10" s="36">
        <f t="shared" si="4"/>
        <v>2</v>
      </c>
      <c r="K10" s="38">
        <f t="shared" si="5"/>
        <v>2</v>
      </c>
      <c r="L10" s="36" t="str">
        <f t="shared" si="6"/>
        <v>X</v>
      </c>
      <c r="M10" s="38" t="str">
        <f t="shared" si="7"/>
        <v>1X2</v>
      </c>
      <c r="N10" s="36">
        <f t="shared" si="8"/>
        <v>1</v>
      </c>
      <c r="O10" s="38">
        <f t="shared" si="9"/>
        <v>12</v>
      </c>
      <c r="P10" s="36" t="str">
        <f t="shared" si="10"/>
        <v/>
      </c>
      <c r="Q10" s="38" t="str">
        <f t="shared" si="11"/>
        <v/>
      </c>
      <c r="R10" s="36" t="str">
        <f t="shared" si="12"/>
        <v>2*</v>
      </c>
      <c r="S10" s="38">
        <f t="shared" si="13"/>
        <v>2</v>
      </c>
      <c r="T10" s="36" t="str">
        <f t="shared" si="14"/>
        <v>2*</v>
      </c>
      <c r="U10" s="38">
        <f t="shared" si="15"/>
        <v>2</v>
      </c>
      <c r="V10" s="36">
        <f t="shared" si="16"/>
        <v>2</v>
      </c>
      <c r="W10" s="38">
        <f t="shared" si="17"/>
        <v>2</v>
      </c>
      <c r="X10" s="36">
        <f t="shared" si="18"/>
        <v>2</v>
      </c>
      <c r="Y10" s="38">
        <f t="shared" si="19"/>
        <v>12</v>
      </c>
      <c r="Z10" s="36">
        <f t="shared" si="20"/>
        <v>2</v>
      </c>
      <c r="AA10" s="38" t="str">
        <f t="shared" si="21"/>
        <v>1X2</v>
      </c>
      <c r="AB10" s="36">
        <f t="shared" si="22"/>
        <v>2</v>
      </c>
      <c r="AC10" s="38">
        <f t="shared" si="23"/>
        <v>12</v>
      </c>
      <c r="AD10" s="36">
        <f t="shared" si="24"/>
        <v>2</v>
      </c>
      <c r="AE10" s="38" t="str">
        <f t="shared" si="25"/>
        <v>X2</v>
      </c>
      <c r="AF10" s="36">
        <f t="shared" si="26"/>
        <v>2</v>
      </c>
      <c r="AG10" s="38">
        <f t="shared" si="27"/>
        <v>2</v>
      </c>
      <c r="AH10" s="36">
        <f t="shared" si="28"/>
        <v>2</v>
      </c>
      <c r="AI10" s="38">
        <f t="shared" si="29"/>
        <v>2</v>
      </c>
      <c r="AJ10" s="36">
        <f t="shared" si="30"/>
        <v>2</v>
      </c>
      <c r="AK10" s="38" t="str">
        <f t="shared" si="31"/>
        <v>X2</v>
      </c>
      <c r="AL10" s="36">
        <f t="shared" si="32"/>
        <v>2</v>
      </c>
      <c r="AM10" s="38" t="str">
        <f t="shared" si="33"/>
        <v>X2</v>
      </c>
      <c r="AN10" s="36">
        <f t="shared" si="34"/>
        <v>2</v>
      </c>
      <c r="AO10" s="38">
        <f t="shared" si="35"/>
        <v>2</v>
      </c>
      <c r="AP10" s="36" t="str">
        <f t="shared" si="36"/>
        <v>X</v>
      </c>
      <c r="AQ10" s="38" t="str">
        <f t="shared" si="37"/>
        <v>X2</v>
      </c>
      <c r="AR10" s="36" t="str">
        <f t="shared" si="38"/>
        <v>2*</v>
      </c>
      <c r="AS10" s="37">
        <f t="shared" si="39"/>
        <v>2</v>
      </c>
      <c r="AT10" s="21">
        <f t="shared" si="40"/>
        <v>1</v>
      </c>
      <c r="AU10" s="25">
        <f t="shared" si="41"/>
        <v>2</v>
      </c>
      <c r="AV10" s="25">
        <f t="shared" si="42"/>
        <v>2</v>
      </c>
      <c r="AW10" s="25">
        <f>IF(F6=Rækker!B50,Rækker!B55,IF(F6=Rækker!E50,Rækker!E55,IF(F6=Rækker!H50,Rækker!H55,IF(F6=Rækker!K50,Rækker!K55,IF(F6=Rækker!N50,Rækker!N55,IF(F6=Rækker!Q50,Rækker!Q55,IF(F6=Rækker!T50,Rækker!T55,AX10)))))))</f>
        <v>2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1</v>
      </c>
      <c r="BD10" s="25" t="str">
        <f t="shared" si="44"/>
        <v>1X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1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1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 t="str">
        <f>IF(H6=Rækker!B50,Rækker!C55,IF(H6=Rækker!E50,Rækker!F55,IF(H6=Rækker!H50,Rækker!I55,IF(H6=Rækker!K50,Rækker!L55,IF(H6=Rækker!N50,Rækker!O55,IF(H6=Rækker!Q50,Rækker!R55,IF(H6=Rækker!T50,Rækker!U55,BI10)))))))</f>
        <v>1x</v>
      </c>
      <c r="BI10" s="25" t="str">
        <f>IF(H6=Rækker!W50,Rækker!X55,IF(H6=Rækker!Z50,Rækker!AA55,IF(H6=Rækker!AC50,Rækker!AD55,IF(H6=Rækker!AF50,Rækker!AG55,IF(H6=Rækker!AI50,Rækker!AJ55,IF(H6=Rækker!AL50,Rækker!AM55,IF(H6=Rækker!AO50,Rækker!AP55,BJ10)))))))</f>
        <v>1x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2</v>
      </c>
      <c r="BL10" s="25">
        <f t="shared" si="46"/>
        <v>2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2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2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>
        <f>IF(J6=Rækker!B50,Rækker!C55,IF(J6=Rækker!E50,Rækker!F55,IF(J6=Rækker!H50,Rækker!I55,IF(J6=Rækker!K50,Rækker!L55,IF(J6=Rækker!N50,Rækker!O55,IF(J6=Rækker!Q50,Rækker!R55,IF(J6=Rækker!T50,Rækker!U55,BQ10)))))))</f>
        <v>2</v>
      </c>
      <c r="BQ10" s="25">
        <f>IF(J6=Rækker!W50,Rækker!X55,IF(J6=Rækker!Z50,Rækker!AA55,IF(J6=Rækker!AC50,Rækker!AD55,IF(J6=Rækker!AF50,Rækker!AG55,IF(J6=Rækker!AI50,Rækker!AJ55,IF(J6=Rækker!AL50,Rækker!AM55,IF(J6=Rækker!AO50,Rækker!AP55,BR10)))))))</f>
        <v>2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 t="str">
        <f t="shared" si="47"/>
        <v>X</v>
      </c>
      <c r="BT10" s="25" t="str">
        <f t="shared" si="48"/>
        <v>1X2</v>
      </c>
      <c r="BU10" s="25" t="str">
        <f>IF(L6=Rækker!B50,Rækker!B55,IF(L6=Rækker!E50,Rækker!E55,IF(L6=Rækker!H50,Rækker!H55,IF(L6=Rækker!K50,Rækker!K55,IF(L6=Rækker!N50,Rækker!N55,IF(L6=Rækker!Q50,Rækker!Q55,IF(L6=Rækker!T50,Rækker!T55,BV10)))))))</f>
        <v>x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 t="str">
        <f>IF(L6=Rækker!B50,Rækker!C55,IF(L6=Rækker!E50,Rækker!F55,IF(L6=Rækker!H50,Rækker!I55,IF(L6=Rækker!K50,Rækker!L55,IF(L6=Rækker!N50,Rækker!O55,IF(L6=Rækker!Q50,Rækker!R55,IF(L6=Rækker!T50,Rækker!U55,BY10)))))))</f>
        <v>1x2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>
        <f t="shared" si="49"/>
        <v>1</v>
      </c>
      <c r="CB10" s="25">
        <f t="shared" si="50"/>
        <v>12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1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1</v>
      </c>
      <c r="CE10" s="25">
        <f>IF(N6=Rækker!AR50,Rækker!AR55,IF(N6=Rækker!AU50,Rækker!AU55,IF(N6=Rækker!AX50,Rækker!AX55,IF(N6=Rækker!BA50,Rækker!BA55,IF(N6=Rækker!BD50,Rækker!BD55,IF(N6=Rækker!BG50,Rækker!BG55,0))))))</f>
        <v>1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12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12</v>
      </c>
      <c r="CH10" s="25">
        <f>IF(N6=Rækker!AR50,Rækker!AS55,IF(N6=Rækker!AU50,Rækker!AV55,IF(N6=Rækker!AX50,Rækker!AY55,IF(N6=Rækker!BA50,Rækker!BB55,IF(N6=Rækker!BD50,Rækker!BE55,IF(N6=Rækker!BG50,Rækker!BH55,0))))))</f>
        <v>12</v>
      </c>
      <c r="CI10" s="25">
        <f t="shared" si="51"/>
        <v>0</v>
      </c>
      <c r="CJ10" s="25">
        <f t="shared" si="52"/>
        <v>0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0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0</v>
      </c>
      <c r="CM10" s="25">
        <f>IF(P6=Rækker!AR50,Rækker!AR55,IF(P6=Rækker!AU50,Rækker!AU55,IF(P6=Rækker!AX50,Rækker!AX55,IF(P6=Rækker!BA50,Rækker!BA55,IF(P6=Rækker!BD50,Rækker!BD55,IF(P6=Rækker!BG50,Rækker!BG55,0))))))</f>
        <v>0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0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0</v>
      </c>
      <c r="CP10" s="25">
        <f>IF(P6=Rækker!AR50,Rækker!AS55,IF(P6=Rækker!AU50,Rækker!AV55,IF(P6=Rækker!AX50,Rækker!AY55,IF(P6=Rækker!BA50,Rækker!BB55,IF(P6=Rækker!BD50,Rækker!BE55,IF(P6=Rækker!BG50,Rækker!BH55,0))))))</f>
        <v>0</v>
      </c>
      <c r="CQ10" s="25" t="str">
        <f t="shared" si="53"/>
        <v>2*</v>
      </c>
      <c r="CR10" s="25">
        <f t="shared" si="54"/>
        <v>2</v>
      </c>
      <c r="CS10" s="25" t="str">
        <f>IF(R6=Rækker!B50,Rækker!B55,IF(R6=Rækker!E50,Rækker!E55,IF(R6=Rækker!H50,Rækker!H55,IF(R6=Rækker!K50,Rækker!K55,IF(R6=Rækker!N50,Rækker!N55,IF(R6=Rækker!Q50,Rækker!Q55,IF(R6=Rækker!T50,Rækker!T55,CT10)))))))</f>
        <v>2*</v>
      </c>
      <c r="CT10" s="25" t="str">
        <f>IF(R6=Rækker!W50,Rækker!W55,IF(R6=Rækker!Z50,Rækker!Z55,IF(R6=Rækker!AC50,Rækker!AC55,IF(R6=Rækker!AF50,Rækker!AF55,IF(R6=Rækker!AI50,Rækker!AI55,IF(R6=Rækker!AL50,Rækker!AL55,IF(R6=Rækker!AO50,Rækker!AO55,CU10)))))))</f>
        <v>2*</v>
      </c>
      <c r="CU10" s="25" t="str">
        <f>IF(R6=Rækker!AR50,Rækker!AR55,IF(R6=Rækker!AU50,Rækker!AU55,IF(R6=Rækker!AX50,Rækker!AX55,IF(R6=Rækker!BA50,Rækker!BA55,IF(R6=Rækker!BD50,Rækker!BD55,IF(R6=Rækker!BG50,Rækker!BG55,0))))))</f>
        <v>2*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2</v>
      </c>
      <c r="CX10" s="25">
        <f>IF(R6=Rækker!AR50,Rækker!AS55,IF(R6=Rækker!AU50,Rækker!AV55,IF(R6=Rækker!AX50,Rækker!AY55,IF(R6=Rækker!BA50,Rækker!BB55,IF(R6=Rækker!BD50,Rækker!BE55,IF(R6=Rækker!BG50,Rækker!BH55,0))))))</f>
        <v>2</v>
      </c>
      <c r="CY10" s="25" t="str">
        <f t="shared" si="55"/>
        <v>2*</v>
      </c>
      <c r="CZ10" s="25">
        <f t="shared" si="56"/>
        <v>2</v>
      </c>
      <c r="DA10" s="25" t="str">
        <f>IF(T6=Rækker!B50,Rækker!B55,IF(T6=Rækker!E50,Rækker!E55,IF(T6=Rækker!H50,Rækker!H55,IF(T6=Rækker!K50,Rækker!K55,IF(T6=Rækker!N50,Rækker!N55,IF(T6=Rækker!Q50,Rækker!Q55,IF(T6=Rækker!T50,Rækker!T55,DB10)))))))</f>
        <v>2*</v>
      </c>
      <c r="DB10" s="25" t="str">
        <f>IF(T6=Rækker!W50,Rækker!W55,IF(T6=Rækker!Z50,Rækker!Z55,IF(T6=Rækker!AC50,Rækker!AC55,IF(T6=Rækker!AF50,Rækker!AF55,IF(T6=Rækker!AI50,Rækker!AI55,IF(T6=Rækker!AL50,Rækker!AL55,IF(T6=Rækker!AO50,Rækker!AO55,DC10)))))))</f>
        <v>2*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2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2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>
        <f t="shared" si="58"/>
        <v>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0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0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>
        <f t="shared" si="59"/>
        <v>2</v>
      </c>
      <c r="DP10" s="25">
        <f t="shared" si="60"/>
        <v>12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2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2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>
        <f>IF(X6=Rækker!B50,Rækker!C55,IF(X6=Rækker!E50,Rækker!F55,IF(X6=Rækker!H50,Rækker!I55,IF(X6=Rækker!K50,Rækker!L55,IF(X6=Rækker!N50,Rækker!O55,IF(X6=Rækker!Q50,Rækker!R55,IF(X6=Rækker!T50,Rækker!U55,DU10)))))))</f>
        <v>12</v>
      </c>
      <c r="DU10" s="25">
        <f>IF(X6=Rækker!W50,Rækker!X55,IF(X6=Rækker!Z50,Rækker!AA55,IF(X6=Rækker!AC50,Rækker!AD55,IF(X6=Rækker!AF50,Rækker!AG55,IF(X6=Rækker!AI50,Rækker!AJ55,IF(X6=Rækker!AL50,Rækker!AM55,IF(X6=Rækker!AO50,Rækker!AP55,DV10)))))))</f>
        <v>12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2</v>
      </c>
      <c r="DX10" s="25" t="str">
        <f t="shared" si="62"/>
        <v>1X2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2</v>
      </c>
      <c r="EB10" s="25" t="str">
        <f>IF(Z6=Rækker!B50,Rækker!C55,IF(Z6=Rækker!E50,Rækker!F55,IF(Z6=Rækker!H50,Rækker!I55,IF(Z6=Rækker!K50,Rækker!L55,IF(Z6=Rækker!N50,Rækker!O55,IF(Z6=Rækker!Q50,Rækker!R55,IF(Z6=Rækker!T50,Rækker!U55,EC10)))))))</f>
        <v>1x2</v>
      </c>
      <c r="EC10" s="25" t="str">
        <f>IF(Z6=Rækker!W50,Rækker!X55,IF(Z6=Rækker!Z50,Rækker!AA55,IF(Z6=Rækker!AC50,Rækker!AD55,IF(Z6=Rækker!AF50,Rækker!AG55,IF(Z6=Rækker!AI50,Rækker!AJ55,IF(Z6=Rækker!AL50,Rækker!AM55,IF(Z6=Rækker!AO50,Rækker!AP55,ED10)))))))</f>
        <v>1x2</v>
      </c>
      <c r="ED10" s="25" t="str">
        <f>IF(Z6=Rækker!AR50,Rækker!AS55,IF(Z6=Rækker!AU50,Rækker!AV55,IF(Z6=Rækker!AX50,Rækker!AY55,IF(Z6=Rækker!BA50,Rækker!BB55,IF(Z6=Rækker!BD50,Rækker!BE55,IF(Z6=Rækker!BG50,Rækker!BH55,0))))))</f>
        <v>1x2</v>
      </c>
      <c r="EE10" s="25">
        <f t="shared" si="63"/>
        <v>2</v>
      </c>
      <c r="EF10" s="25">
        <f t="shared" si="64"/>
        <v>12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2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2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12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12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>
        <f t="shared" si="65"/>
        <v>2</v>
      </c>
      <c r="EN10" s="25" t="str">
        <f t="shared" si="66"/>
        <v>X2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2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2</v>
      </c>
      <c r="EQ10" s="25">
        <f>IF(AD6=Rækker!AR50,Rækker!AR55,IF(AD6=Rækker!AU50,Rækker!AU55,IF(AD6=Rækker!AX50,Rækker!AX55,IF(AD6=Rækker!BA50,Rækker!BA55,IF(AD6=Rækker!BD50,Rækker!BD55,IF(AD6=Rækker!BG50,Rækker!BG55,0))))))</f>
        <v>2</v>
      </c>
      <c r="ER10" s="25" t="str">
        <f>IF(AD6=Rækker!B50,Rækker!C55,IF(AD6=Rækker!E50,Rækker!F55,IF(AD6=Rækker!H50,Rækker!I55,IF(AD6=Rækker!K50,Rækker!L55,IF(AD6=Rækker!N50,Rækker!O55,IF(AD6=Rækker!Q50,Rækker!R55,IF(AD6=Rækker!T50,Rækker!U55,ES10)))))))</f>
        <v>x2</v>
      </c>
      <c r="ES10" s="25" t="str">
        <f>IF(AD6=Rækker!W50,Rækker!X55,IF(AD6=Rækker!Z50,Rækker!AA55,IF(AD6=Rækker!AC50,Rækker!AD55,IF(AD6=Rækker!AF50,Rækker!AG55,IF(AD6=Rækker!AI50,Rækker!AJ55,IF(AD6=Rækker!AL50,Rækker!AM55,IF(AD6=Rækker!AO50,Rækker!AP55,ET10)))))))</f>
        <v>x2</v>
      </c>
      <c r="ET10" s="25" t="str">
        <f>IF(AD6=Rækker!AR50,Rækker!AS55,IF(AD6=Rækker!AU50,Rækker!AV55,IF(AD6=Rækker!AX50,Rækker!AY55,IF(AD6=Rækker!BA50,Rækker!BB55,IF(AD6=Rækker!BD50,Rækker!BE55,IF(AD6=Rækker!BG50,Rækker!BH55,0))))))</f>
        <v>x2</v>
      </c>
      <c r="EU10" s="25">
        <f t="shared" si="67"/>
        <v>2</v>
      </c>
      <c r="EV10" s="25">
        <f t="shared" si="68"/>
        <v>2</v>
      </c>
      <c r="EW10" s="25">
        <f>IF(AF6=Rækker!B50,Rækker!B55,IF(AF6=Rækker!E50,Rækker!E55,IF(AF6=Rækker!H50,Rækker!H55,IF(AF6=Rækker!K50,Rækker!K55,IF(AF6=Rækker!N50,Rækker!N55,IF(AF6=Rækker!Q50,Rækker!Q55,IF(AF6=Rækker!T50,Rækker!T55,EX10)))))))</f>
        <v>2</v>
      </c>
      <c r="EX10" s="25">
        <f>IF(AF6=Rækker!W50,Rækker!W55,IF(AF6=Rækker!Z50,Rækker!Z55,IF(AF6=Rækker!AC50,Rækker!AC55,IF(AF6=Rækker!AF50,Rækker!AF55,IF(AF6=Rækker!AI50,Rækker!AI55,IF(AF6=Rækker!AL50,Rækker!AL55,IF(AF6=Rækker!AO50,Rækker!AO55,EY10)))))))</f>
        <v>2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2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2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>
        <f t="shared" si="69"/>
        <v>2</v>
      </c>
      <c r="FD10" s="25">
        <f t="shared" si="70"/>
        <v>2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2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2</v>
      </c>
      <c r="FG10" s="25">
        <f>IF(AH6=Rækker!AR50,Rækker!AR55,IF(AH6=Rækker!AU50,Rækker!AU55,IF(AH6=Rækker!AX50,Rækker!AX55,IF(AH6=Rækker!BA50,Rækker!BA55,IF(AH6=Rækker!BD50,Rækker!BD55,IF(AH6=Rækker!BG50,Rækker!BG55,0))))))</f>
        <v>2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2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2</v>
      </c>
      <c r="FJ10" s="25">
        <f>IF(AH6=Rækker!AR50,Rækker!AS55,IF(AH6=Rækker!AU50,Rækker!AV55,IF(AH6=Rækker!AX50,Rækker!AY55,IF(AH6=Rækker!BA50,Rækker!BB55,IF(AH6=Rækker!BD50,Rækker!BE55,IF(AH6=Rækker!BG50,Rækker!BH55,0))))))</f>
        <v>2</v>
      </c>
      <c r="FK10" s="25">
        <f t="shared" si="71"/>
        <v>2</v>
      </c>
      <c r="FL10" s="25" t="str">
        <f t="shared" si="72"/>
        <v>X2</v>
      </c>
      <c r="FM10" s="25">
        <f>IF(AJ6=Rækker!B50,Rækker!B55,IF(AJ6=Rækker!E50,Rækker!E55,IF(AJ6=Rækker!H50,Rækker!H55,IF(AJ6=Rækker!K50,Rækker!K55,IF(AJ6=Rækker!N50,Rækker!N55,IF(AJ6=Rækker!Q50,Rækker!Q55,IF(AJ6=Rækker!T50,Rækker!T55,FN10)))))))</f>
        <v>2</v>
      </c>
      <c r="FN10" s="25">
        <f>IF(AJ6=Rækker!W50,Rækker!W55,IF(AJ6=Rækker!Z50,Rækker!Z55,IF(AJ6=Rækker!AC50,Rækker!AC55,IF(AJ6=Rækker!AF50,Rækker!AF55,IF(AJ6=Rækker!AI50,Rækker!AI55,IF(AJ6=Rækker!AL50,Rækker!AL55,IF(AJ6=Rækker!AO50,Rækker!AO55,FO10)))))))</f>
        <v>2</v>
      </c>
      <c r="FO10" s="25">
        <f>IF(AJ6=Rækker!AR50,Rækker!AR55,IF(AJ6=Rækker!AU50,Rækker!AU55,IF(AJ6=Rækker!AX50,Rækker!AX55,IF(AJ6=Rækker!BA50,Rækker!BA55,IF(AJ6=Rækker!BD50,Rækker!BD55,IF(AJ6=Rækker!BG50,Rækker!BG55,0))))))</f>
        <v>2</v>
      </c>
      <c r="FP10" s="25" t="str">
        <f>IF(AJ6=Rækker!B50,Rækker!C55,IF(AJ6=Rækker!E50,Rækker!F55,IF(AJ6=Rækker!H50,Rækker!I55,IF(AJ6=Rækker!K50,Rækker!L55,IF(AJ6=Rækker!N50,Rækker!O55,IF(AJ6=Rækker!Q50,Rækker!R55,IF(AJ6=Rækker!T50,Rækker!U55,FQ10)))))))</f>
        <v>x2</v>
      </c>
      <c r="FQ10" s="25" t="str">
        <f>IF(AJ6=Rækker!W50,Rækker!X55,IF(AJ6=Rækker!Z50,Rækker!AA55,IF(AJ6=Rækker!AC50,Rækker!AD55,IF(AJ6=Rækker!AF50,Rækker!AG55,IF(AJ6=Rækker!AI50,Rækker!AJ55,IF(AJ6=Rækker!AL50,Rækker!AM55,IF(AJ6=Rækker!AO50,Rækker!AP55,FR10)))))))</f>
        <v>x2</v>
      </c>
      <c r="FR10" s="25" t="str">
        <f>IF(AJ6=Rækker!AR50,Rækker!AS55,IF(AJ6=Rækker!AU50,Rækker!AV55,IF(AJ6=Rækker!AX50,Rækker!AY55,IF(AJ6=Rækker!BA50,Rækker!BB55,IF(AJ6=Rækker!BD50,Rækker!BE55,IF(AJ6=Rækker!BG50,Rækker!BH55,0))))))</f>
        <v>x2</v>
      </c>
      <c r="FS10" s="25">
        <f t="shared" si="73"/>
        <v>2</v>
      </c>
      <c r="FT10" s="25" t="str">
        <f t="shared" si="74"/>
        <v>X2</v>
      </c>
      <c r="FU10" s="25">
        <f>IF(AL6=Rækker!B50,Rækker!B55,IF(AL6=Rækker!E50,Rækker!E55,IF(AL6=Rækker!H50,Rækker!H55,IF(AL6=Rækker!K50,Rækker!K55,IF(AL6=Rækker!N50,Rækker!N55,IF(AL6=Rækker!Q50,Rækker!Q55,IF(AL6=Rækker!T50,Rækker!T55,FV10)))))))</f>
        <v>2</v>
      </c>
      <c r="FV10" s="25">
        <f>IF(AL6=Rækker!W50,Rækker!W55,IF(AL6=Rækker!Z50,Rækker!Z55,IF(AL6=Rækker!AC50,Rækker!AC55,IF(AL6=Rækker!AF50,Rækker!AF55,IF(AL6=Rækker!AI50,Rækker!AI55,IF(AL6=Rækker!AL50,Rækker!AL55,IF(AL6=Rækker!AO50,Rækker!AO55,FW10)))))))</f>
        <v>2</v>
      </c>
      <c r="FW10" s="25">
        <f>IF(AL6=Rækker!AR50,Rækker!AR55,IF(AL6=Rækker!AU50,Rækker!AU55,IF(AL6=Rækker!AX50,Rækker!AX55,IF(AL6=Rækker!BA50,Rækker!BA55,IF(AL6=Rækker!BD50,Rækker!BD55,IF(AL6=Rækker!BG50,Rækker!BG55,0))))))</f>
        <v>0</v>
      </c>
      <c r="FX10" s="25" t="str">
        <f>IF(AL6=Rækker!B50,Rækker!C55,IF(AL6=Rækker!E50,Rækker!F55,IF(AL6=Rækker!H50,Rækker!I55,IF(AL6=Rækker!K50,Rækker!L55,IF(AL6=Rækker!N50,Rækker!O55,IF(AL6=Rækker!Q50,Rækker!R55,IF(AL6=Rækker!T50,Rækker!U55,FY10)))))))</f>
        <v>x2</v>
      </c>
      <c r="FY10" s="25" t="str">
        <f>IF(AL6=Rækker!W50,Rækker!X55,IF(AL6=Rækker!Z50,Rækker!AA55,IF(AL6=Rækker!AC50,Rækker!AD55,IF(AL6=Rækker!AF50,Rækker!AG55,IF(AL6=Rækker!AI50,Rækker!AJ55,IF(AL6=Rækker!AL50,Rækker!AM55,IF(AL6=Rækker!AO50,Rækker!AP55,FZ10)))))))</f>
        <v>x2</v>
      </c>
      <c r="FZ10" s="25">
        <f>IF(AL6=Rækker!AR50,Rækker!AS55,IF(AL6=Rækker!AU50,Rækker!AV55,IF(AL6=Rækker!AX50,Rækker!AY55,IF(AL6=Rækker!BA50,Rækker!BB55,IF(AL6=Rækker!BD50,Rækker!BE55,IF(AL6=Rækker!BG50,Rækker!BH55,0))))))</f>
        <v>0</v>
      </c>
      <c r="GA10" s="25">
        <f t="shared" si="75"/>
        <v>2</v>
      </c>
      <c r="GB10" s="25">
        <f t="shared" si="76"/>
        <v>2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2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0</v>
      </c>
      <c r="GE10" s="25">
        <f>IF(AN6=Rækker!AR50,Rækker!AR55,IF(AN6=Rækker!AU50,Rækker!AU55,IF(AN6=Rækker!AX50,Rækker!AX55,IF(AN6=Rækker!BA50,Rækker!BA55,IF(AN6=Rækker!BD50,Rækker!BD55,IF(AN6=Rækker!BG50,Rækker!BG55,0))))))</f>
        <v>0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2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0</v>
      </c>
      <c r="GH10" s="25">
        <f>IF(AN6=Rækker!AR50,Rækker!AS55,IF(AN6=Rækker!AU50,Rækker!AV55,IF(AN6=Rækker!AX50,Rækker!AY55,IF(AN6=Rækker!BA50,Rækker!BB55,IF(AN6=Rækker!BD50,Rækker!BE55,IF(AN6=Rækker!BG50,Rækker!BH55,0))))))</f>
        <v>0</v>
      </c>
      <c r="GI10" s="25" t="str">
        <f t="shared" si="77"/>
        <v>X</v>
      </c>
      <c r="GJ10" s="25" t="str">
        <f t="shared" si="78"/>
        <v>X2</v>
      </c>
      <c r="GK10" s="25" t="str">
        <f>IF(AP6=Rækker!B50,Rækker!B55,IF(AP6=Rækker!E50,Rækker!E55,IF(AP6=Rækker!H50,Rækker!H55,IF(AP6=Rækker!K50,Rækker!K55,IF(AP6=Rækker!N50,Rækker!N55,IF(AP6=Rækker!Q50,Rækker!Q55,IF(AP6=Rækker!T50,Rækker!T55,GL10)))))))</f>
        <v>x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0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 t="str">
        <f>IF(AP6=Rækker!B50,Rækker!C55,IF(AP6=Rækker!E50,Rækker!F55,IF(AP6=Rækker!H50,Rækker!I55,IF(AP6=Rækker!K50,Rækker!L55,IF(AP6=Rækker!N50,Rækker!O55,IF(AP6=Rækker!Q50,Rækker!R55,IF(AP6=Rækker!T50,Rækker!U55,GO10)))))))</f>
        <v>x2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0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 t="str">
        <f t="shared" si="79"/>
        <v>2*</v>
      </c>
      <c r="GR10" s="25">
        <f t="shared" si="80"/>
        <v>2</v>
      </c>
      <c r="GS10" s="25" t="str">
        <f>IF(AR6=Rækker!B50,Rækker!B55,IF(AR6=Rækker!E50,Rækker!E55,IF(AR6=Rækker!H50,Rækker!H55,IF(AR6=Rækker!K50,Rækker!K55,IF(AR6=Rækker!N50,Rækker!N55,IF(AR6=Rækker!Q50,Rækker!Q55,IF(AR6=Rækker!T50,Rækker!T55,GT10)))))))</f>
        <v>2*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>
        <f>IF(AR6=Rækker!B50,Rækker!C55,IF(AR6=Rækker!E50,Rækker!F55,IF(AR6=Rækker!H50,Rækker!I55,IF(AR6=Rækker!K50,Rækker!L55,IF(AR6=Rækker!N50,Rækker!O55,IF(AR6=Rækker!Q50,Rækker!R55,IF(AR6=Rækker!T50,Rækker!U55,GW10)))))))</f>
        <v>2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1" s="121" t="s">
        <v>109</v>
      </c>
      <c r="E11" s="93">
        <f>IF('1. Division'!E11&lt;&gt;"",'1. Division'!E11,"")</f>
        <v>1</v>
      </c>
      <c r="F11" s="39">
        <f t="shared" si="0"/>
        <v>1</v>
      </c>
      <c r="G11" s="40">
        <f t="shared" si="1"/>
        <v>12</v>
      </c>
      <c r="H11" s="41" t="str">
        <f t="shared" si="2"/>
        <v>X</v>
      </c>
      <c r="I11" s="42" t="str">
        <f t="shared" si="3"/>
        <v>1X2</v>
      </c>
      <c r="J11" s="41" t="str">
        <f t="shared" si="4"/>
        <v>X</v>
      </c>
      <c r="K11" s="43" t="str">
        <f t="shared" si="5"/>
        <v>1X2</v>
      </c>
      <c r="L11" s="41">
        <f t="shared" si="6"/>
        <v>1</v>
      </c>
      <c r="M11" s="43">
        <f t="shared" si="7"/>
        <v>12</v>
      </c>
      <c r="N11" s="41" t="str">
        <f t="shared" si="8"/>
        <v>X</v>
      </c>
      <c r="O11" s="43" t="str">
        <f t="shared" si="9"/>
        <v>X</v>
      </c>
      <c r="P11" s="41" t="str">
        <f t="shared" si="10"/>
        <v/>
      </c>
      <c r="Q11" s="43" t="str">
        <f t="shared" si="11"/>
        <v/>
      </c>
      <c r="R11" s="41">
        <f t="shared" si="12"/>
        <v>1</v>
      </c>
      <c r="S11" s="43" t="str">
        <f t="shared" si="13"/>
        <v>1X</v>
      </c>
      <c r="T11" s="41">
        <f t="shared" si="14"/>
        <v>1</v>
      </c>
      <c r="U11" s="43" t="str">
        <f t="shared" si="15"/>
        <v>1X</v>
      </c>
      <c r="V11" s="41" t="str">
        <f t="shared" si="16"/>
        <v>X</v>
      </c>
      <c r="W11" s="43" t="str">
        <f t="shared" si="17"/>
        <v>1X2</v>
      </c>
      <c r="X11" s="41" t="str">
        <f t="shared" si="18"/>
        <v>X</v>
      </c>
      <c r="Y11" s="43" t="str">
        <f t="shared" si="19"/>
        <v>1X2</v>
      </c>
      <c r="Z11" s="41">
        <f t="shared" si="20"/>
        <v>1</v>
      </c>
      <c r="AA11" s="43" t="str">
        <f t="shared" si="21"/>
        <v>1X</v>
      </c>
      <c r="AB11" s="41" t="str">
        <f t="shared" si="22"/>
        <v>X</v>
      </c>
      <c r="AC11" s="43" t="str">
        <f t="shared" si="23"/>
        <v>1X2</v>
      </c>
      <c r="AD11" s="41">
        <f t="shared" si="24"/>
        <v>1</v>
      </c>
      <c r="AE11" s="43">
        <f t="shared" si="25"/>
        <v>12</v>
      </c>
      <c r="AF11" s="41" t="str">
        <f t="shared" si="26"/>
        <v>X</v>
      </c>
      <c r="AG11" s="43" t="str">
        <f t="shared" si="27"/>
        <v>1X2</v>
      </c>
      <c r="AH11" s="41" t="str">
        <f t="shared" si="28"/>
        <v>X</v>
      </c>
      <c r="AI11" s="43" t="str">
        <f t="shared" si="29"/>
        <v>1X2</v>
      </c>
      <c r="AJ11" s="41" t="str">
        <f t="shared" si="30"/>
        <v>X</v>
      </c>
      <c r="AK11" s="43" t="str">
        <f t="shared" si="31"/>
        <v>1X2</v>
      </c>
      <c r="AL11" s="41" t="str">
        <f t="shared" si="32"/>
        <v>X</v>
      </c>
      <c r="AM11" s="43" t="str">
        <f t="shared" si="33"/>
        <v>X</v>
      </c>
      <c r="AN11" s="41" t="str">
        <f t="shared" si="34"/>
        <v>X</v>
      </c>
      <c r="AO11" s="43" t="str">
        <f t="shared" si="35"/>
        <v>1X</v>
      </c>
      <c r="AP11" s="41" t="str">
        <f t="shared" si="36"/>
        <v>X</v>
      </c>
      <c r="AQ11" s="43" t="str">
        <f t="shared" si="37"/>
        <v>1X</v>
      </c>
      <c r="AR11" s="41" t="str">
        <f t="shared" si="38"/>
        <v>X</v>
      </c>
      <c r="AS11" s="42" t="str">
        <f t="shared" si="39"/>
        <v>1X2</v>
      </c>
      <c r="AT11" s="21">
        <f t="shared" si="40"/>
        <v>1</v>
      </c>
      <c r="AU11" s="25">
        <f t="shared" si="41"/>
        <v>1</v>
      </c>
      <c r="AV11" s="25">
        <f t="shared" si="42"/>
        <v>12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1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X</v>
      </c>
      <c r="BD11" s="25" t="str">
        <f t="shared" si="44"/>
        <v>1X2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x</v>
      </c>
      <c r="BF11" s="25" t="str">
        <f>IF(H6=Rækker!W50,Rækker!W56,IF(H6=Rækker!Z50,Rækker!Z56,IF(H6=Rækker!AC50,Rækker!AC56,IF(H6=Rækker!AF50,Rækker!AF56,IF(H6=Rækker!AI50,Rækker!AI56,IF(H6=Rækker!AL50,Rækker!AL56,IF(H6=Rækker!AO50,Rækker!AO56,BG11)))))))</f>
        <v>x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 t="str">
        <f>IF(H6=Rækker!B50,Rækker!C56,IF(H6=Rækker!E50,Rækker!F56,IF(H6=Rækker!H50,Rækker!I56,IF(H6=Rækker!K50,Rækker!L56,IF(H6=Rækker!N50,Rækker!O56,IF(H6=Rækker!Q50,Rækker!R56,IF(H6=Rækker!T50,Rækker!U56,BI11)))))))</f>
        <v>1x2</v>
      </c>
      <c r="BI11" s="25" t="str">
        <f>IF(H6=Rækker!W50,Rækker!X56,IF(H6=Rækker!Z50,Rækker!AA56,IF(H6=Rækker!AC50,Rækker!AD56,IF(H6=Rækker!AF50,Rækker!AG56,IF(H6=Rækker!AI50,Rækker!AJ56,IF(H6=Rækker!AL50,Rækker!AM56,IF(H6=Rækker!AO50,Rækker!AP56,BJ11)))))))</f>
        <v>1x2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 t="str">
        <f t="shared" si="45"/>
        <v>X</v>
      </c>
      <c r="BL11" s="25" t="str">
        <f t="shared" si="46"/>
        <v>1X2</v>
      </c>
      <c r="BM11" s="25" t="str">
        <f>IF(J6=Rækker!B50,Rækker!B56,IF(J6=Rækker!E50,Rækker!E56,IF(J6=Rækker!H50,Rækker!H56,IF(J6=Rækker!K50,Rækker!K56,IF(J6=Rækker!N50,Rækker!N56,IF(J6=Rækker!Q50,Rækker!Q56,IF(J6=Rækker!T50,Rækker!T56,BN11)))))))</f>
        <v>x</v>
      </c>
      <c r="BN11" s="25" t="str">
        <f>IF(J6=Rækker!W50,Rækker!W56,IF(J6=Rækker!Z50,Rækker!Z56,IF(J6=Rækker!AC50,Rækker!AC56,IF(J6=Rækker!AF50,Rækker!AF56,IF(J6=Rækker!AI50,Rækker!AI56,IF(J6=Rækker!AL50,Rækker!AL56,IF(J6=Rækker!AO50,Rækker!AO56,BO11)))))))</f>
        <v>x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 t="str">
        <f>IF(J6=Rækker!B50,Rækker!C56,IF(J6=Rækker!E50,Rækker!F56,IF(J6=Rækker!H50,Rækker!I56,IF(J6=Rækker!K50,Rækker!L56,IF(J6=Rækker!N50,Rækker!O56,IF(J6=Rækker!Q50,Rækker!R56,IF(J6=Rækker!T50,Rækker!U56,BQ11)))))))</f>
        <v>1x2</v>
      </c>
      <c r="BQ11" s="25" t="str">
        <f>IF(J6=Rækker!W50,Rækker!X56,IF(J6=Rækker!Z50,Rækker!AA56,IF(J6=Rækker!AC50,Rækker!AD56,IF(J6=Rækker!AF50,Rækker!AG56,IF(J6=Rækker!AI50,Rækker!AJ56,IF(J6=Rækker!AL50,Rækker!AM56,IF(J6=Rækker!AO50,Rækker!AP56,BR11)))))))</f>
        <v>1x2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>
        <f t="shared" si="47"/>
        <v>1</v>
      </c>
      <c r="BT11" s="25">
        <f t="shared" si="48"/>
        <v>12</v>
      </c>
      <c r="BU11" s="25">
        <f>IF(L6=Rækker!B50,Rækker!B56,IF(L6=Rækker!E50,Rækker!E56,IF(L6=Rækker!H50,Rækker!H56,IF(L6=Rækker!K50,Rækker!K56,IF(L6=Rækker!N50,Rækker!N56,IF(L6=Rækker!Q50,Rækker!Q56,IF(L6=Rækker!T50,Rækker!T56,BV11)))))))</f>
        <v>1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12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 t="str">
        <f t="shared" si="49"/>
        <v>X</v>
      </c>
      <c r="CB11" s="25" t="str">
        <f t="shared" si="50"/>
        <v>X</v>
      </c>
      <c r="CC11" s="25" t="str">
        <f>IF(N6=Rækker!B50,Rækker!B56,IF(N6=Rækker!E50,Rækker!E56,IF(N6=Rækker!H50,Rækker!H56,IF(N6=Rækker!K50,Rækker!K56,IF(N6=Rækker!N50,Rækker!N56,IF(N6=Rækker!Q50,Rækker!Q56,IF(N6=Rækker!T50,Rækker!T56,CD11)))))))</f>
        <v>x</v>
      </c>
      <c r="CD11" s="25" t="str">
        <f>IF(N6=Rækker!W50,Rækker!W56,IF(N6=Rækker!Z50,Rækker!Z56,IF(N6=Rækker!AC50,Rækker!AC56,IF(N6=Rækker!AF50,Rækker!AF56,IF(N6=Rækker!AI50,Rækker!AI56,IF(N6=Rækker!AL50,Rækker!AL56,IF(N6=Rækker!AO50,Rækker!AO56,CE11)))))))</f>
        <v>x</v>
      </c>
      <c r="CE11" s="25" t="str">
        <f>IF(N6=Rækker!AR50,Rækker!AR56,IF(N6=Rækker!AU50,Rækker!AU56,IF(N6=Rækker!AX50,Rækker!AX56,IF(N6=Rækker!BA50,Rækker!BA56,IF(N6=Rækker!BD50,Rækker!BD56,IF(N6=Rækker!BG50,Rækker!BG56,0))))))</f>
        <v>x</v>
      </c>
      <c r="CF11" s="25" t="str">
        <f>IF(N6=Rækker!B50,Rækker!C56,IF(N6=Rækker!E50,Rækker!F56,IF(N6=Rækker!H50,Rækker!I56,IF(N6=Rækker!K50,Rækker!L56,IF(N6=Rækker!N50,Rækker!O56,IF(N6=Rækker!Q50,Rækker!R56,IF(N6=Rækker!T50,Rækker!U56,CG11)))))))</f>
        <v>x</v>
      </c>
      <c r="CG11" s="25" t="str">
        <f>IF(N6=Rækker!W50,Rækker!X56,IF(N6=Rækker!Z50,Rækker!AA56,IF(N6=Rækker!AC50,Rækker!AD56,IF(N6=Rækker!AF50,Rækker!AG56,IF(N6=Rækker!AI50,Rækker!AJ56,IF(N6=Rækker!AL50,Rækker!AM56,IF(N6=Rækker!AO50,Rækker!AP56,CH11)))))))</f>
        <v>x</v>
      </c>
      <c r="CH11" s="25" t="str">
        <f>IF(N6=Rækker!AR50,Rækker!AS56,IF(N6=Rækker!AU50,Rækker!AV56,IF(N6=Rækker!AX50,Rækker!AY56,IF(N6=Rækker!BA50,Rækker!BB56,IF(N6=Rækker!BD50,Rækker!BE56,IF(N6=Rækker!BG50,Rækker!BH56,0))))))</f>
        <v>x</v>
      </c>
      <c r="CI11" s="25">
        <f t="shared" si="51"/>
        <v>0</v>
      </c>
      <c r="CJ11" s="25">
        <f t="shared" si="52"/>
        <v>0</v>
      </c>
      <c r="CK11" s="25">
        <f>IF(P6=Rækker!B50,Rækker!B56,IF(P6=Rækker!E50,Rækker!E56,IF(P6=Rækker!H50,Rækker!H56,IF(P6=Rækker!K50,Rækker!K56,IF(P6=Rækker!N50,Rækker!N56,IF(P6=Rækker!Q50,Rækker!Q56,IF(P6=Rækker!T50,Rækker!T56,CL11)))))))</f>
        <v>0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0</v>
      </c>
      <c r="CM11" s="25">
        <f>IF(P6=Rækker!AR50,Rækker!AR56,IF(P6=Rækker!AU50,Rækker!AU56,IF(P6=Rækker!AX50,Rækker!AX56,IF(P6=Rækker!BA50,Rækker!BA56,IF(P6=Rækker!BD50,Rækker!BD56,IF(P6=Rækker!BG50,Rækker!BG56,0))))))</f>
        <v>0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0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0</v>
      </c>
      <c r="CP11" s="25">
        <f>IF(P6=Rækker!AR50,Rækker!AS56,IF(P6=Rækker!AU50,Rækker!AV56,IF(P6=Rækker!AX50,Rækker!AY56,IF(P6=Rækker!BA50,Rækker!BB56,IF(P6=Rækker!BD50,Rækker!BE56,IF(P6=Rækker!BG50,Rækker!BH56,0))))))</f>
        <v>0</v>
      </c>
      <c r="CQ11" s="25">
        <f t="shared" si="53"/>
        <v>1</v>
      </c>
      <c r="CR11" s="25" t="str">
        <f t="shared" si="54"/>
        <v>1X</v>
      </c>
      <c r="CS11" s="25">
        <f>IF(R6=Rækker!B50,Rækker!B56,IF(R6=Rækker!E50,Rækker!E56,IF(R6=Rækker!H50,Rækker!H56,IF(R6=Rækker!K50,Rækker!K56,IF(R6=Rækker!N50,Rækker!N56,IF(R6=Rækker!Q50,Rækker!Q56,IF(R6=Rækker!T50,Rækker!T56,CT11)))))))</f>
        <v>1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1</v>
      </c>
      <c r="CU11" s="25">
        <f>IF(R6=Rækker!AR50,Rækker!AR56,IF(R6=Rækker!AU50,Rækker!AU56,IF(R6=Rækker!AX50,Rækker!AX56,IF(R6=Rækker!BA50,Rækker!BA56,IF(R6=Rækker!BD50,Rækker!BD56,IF(R6=Rækker!BG50,Rækker!BG56,0))))))</f>
        <v>1</v>
      </c>
      <c r="CV11" s="25" t="str">
        <f>IF(R6=Rækker!B50,Rækker!C56,IF(R6=Rækker!E50,Rækker!F56,IF(R6=Rækker!H50,Rækker!I56,IF(R6=Rækker!K50,Rækker!L56,IF(R6=Rækker!N50,Rækker!O56,IF(R6=Rækker!Q50,Rækker!R56,IF(R6=Rækker!T50,Rækker!U56,CW11)))))))</f>
        <v>1x</v>
      </c>
      <c r="CW11" s="25" t="str">
        <f>IF(R6=Rækker!W50,Rækker!X56,IF(R6=Rækker!Z50,Rækker!AA56,IF(R6=Rækker!AC50,Rækker!AD56,IF(R6=Rækker!AF50,Rækker!AG56,IF(R6=Rækker!AI50,Rækker!AJ56,IF(R6=Rækker!AL50,Rækker!AM56,IF(R6=Rækker!AO50,Rækker!AP56,CX11)))))))</f>
        <v>1x</v>
      </c>
      <c r="CX11" s="25" t="str">
        <f>IF(R6=Rækker!AR50,Rækker!AS56,IF(R6=Rækker!AU50,Rækker!AV56,IF(R6=Rækker!AX50,Rækker!AY56,IF(R6=Rækker!BA50,Rækker!BB56,IF(R6=Rækker!BD50,Rækker!BE56,IF(R6=Rækker!BG50,Rækker!BH56,0))))))</f>
        <v>1x</v>
      </c>
      <c r="CY11" s="25">
        <f t="shared" si="55"/>
        <v>1</v>
      </c>
      <c r="CZ11" s="25" t="str">
        <f t="shared" si="56"/>
        <v>1X</v>
      </c>
      <c r="DA11" s="25">
        <f>IF(T6=Rækker!B50,Rækker!B56,IF(T6=Rækker!E50,Rækker!E56,IF(T6=Rækker!H50,Rækker!H56,IF(T6=Rækker!K50,Rækker!K56,IF(T6=Rækker!N50,Rækker!N56,IF(T6=Rækker!Q50,Rækker!Q56,IF(T6=Rækker!T50,Rækker!T56,DB11)))))))</f>
        <v>1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1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 t="str">
        <f>IF(T6=Rækker!B50,Rækker!C56,IF(T6=Rækker!E50,Rækker!F56,IF(T6=Rækker!H50,Rækker!I56,IF(T6=Rækker!K50,Rækker!L56,IF(T6=Rækker!N50,Rækker!O56,IF(T6=Rækker!Q50,Rækker!R56,IF(T6=Rækker!T50,Rækker!U56,DE11)))))))</f>
        <v>1x</v>
      </c>
      <c r="DE11" s="25" t="str">
        <f>IF(T6=Rækker!W50,Rækker!X56,IF(T6=Rækker!Z50,Rækker!AA56,IF(T6=Rækker!AC50,Rækker!AD56,IF(T6=Rækker!AF50,Rækker!AG56,IF(T6=Rækker!AI50,Rækker!AJ56,IF(T6=Rækker!AL50,Rækker!AM56,IF(T6=Rækker!AO50,Rækker!AP56,DF11)))))))</f>
        <v>1x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 t="str">
        <f t="shared" si="57"/>
        <v>X</v>
      </c>
      <c r="DH11" s="25" t="str">
        <f t="shared" si="58"/>
        <v>1X2</v>
      </c>
      <c r="DI11" s="25" t="str">
        <f>IF(V6=Rækker!B50,Rækker!B56,IF(V6=Rækker!E50,Rækker!E56,IF(V6=Rækker!H50,Rækker!H56,IF(V6=Rækker!K50,Rækker!K56,IF(V6=Rækker!N50,Rækker!N56,IF(V6=Rækker!Q50,Rækker!Q56,IF(V6=Rækker!T50,Rækker!T56,DJ11)))))))</f>
        <v>x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0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 t="str">
        <f>IF(V6=Rækker!B50,Rækker!C56,IF(V6=Rækker!E50,Rækker!F56,IF(V6=Rækker!H50,Rækker!I56,IF(V6=Rækker!K50,Rækker!L56,IF(V6=Rækker!N50,Rækker!O56,IF(V6=Rækker!Q50,Rækker!R56,IF(V6=Rækker!T50,Rækker!U56,DM11)))))))</f>
        <v>1x2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0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 t="str">
        <f t="shared" si="59"/>
        <v>X</v>
      </c>
      <c r="DP11" s="25" t="str">
        <f t="shared" si="60"/>
        <v>1X2</v>
      </c>
      <c r="DQ11" s="25" t="str">
        <f>IF(X6=Rækker!B50,Rækker!B56,IF(X6=Rækker!E50,Rækker!E56,IF(X6=Rækker!H50,Rækker!H56,IF(X6=Rækker!K50,Rækker!K56,IF(X6=Rækker!N50,Rækker!N56,IF(X6=Rækker!Q50,Rækker!Q56,IF(X6=Rækker!T50,Rækker!T56,DR11)))))))</f>
        <v>x</v>
      </c>
      <c r="DR11" s="25" t="str">
        <f>IF(X6=Rækker!W50,Rækker!W56,IF(X6=Rækker!Z50,Rækker!Z56,IF(X6=Rækker!AC50,Rækker!AC56,IF(X6=Rækker!AF50,Rækker!AF56,IF(X6=Rækker!AI50,Rækker!AI56,IF(X6=Rækker!AL50,Rækker!AL56,IF(X6=Rækker!AO50,Rækker!AO56,DS11)))))))</f>
        <v>x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 t="str">
        <f>IF(X6=Rækker!B50,Rækker!C56,IF(X6=Rækker!E50,Rækker!F56,IF(X6=Rækker!H50,Rækker!I56,IF(X6=Rækker!K50,Rækker!L56,IF(X6=Rækker!N50,Rækker!O56,IF(X6=Rækker!Q50,Rækker!R56,IF(X6=Rækker!T50,Rækker!U56,DU11)))))))</f>
        <v>1x2</v>
      </c>
      <c r="DU11" s="25" t="str">
        <f>IF(X6=Rækker!W50,Rækker!X56,IF(X6=Rækker!Z50,Rækker!AA56,IF(X6=Rækker!AC50,Rækker!AD56,IF(X6=Rækker!AF50,Rækker!AG56,IF(X6=Rækker!AI50,Rækker!AJ56,IF(X6=Rækker!AL50,Rækker!AM56,IF(X6=Rækker!AO50,Rækker!AP56,DV11)))))))</f>
        <v>1x2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>
        <f t="shared" si="61"/>
        <v>1</v>
      </c>
      <c r="DX11" s="25" t="str">
        <f t="shared" si="62"/>
        <v>1X</v>
      </c>
      <c r="DY11" s="25">
        <f>IF(Z6=Rækker!B50,Rækker!B56,IF(Z6=Rækker!E50,Rækker!E56,IF(Z6=Rækker!H50,Rækker!H56,IF(Z6=Rækker!K50,Rækker!K56,IF(Z6=Rækker!N50,Rækker!N56,IF(Z6=Rækker!Q50,Rækker!Q56,IF(Z6=Rækker!T50,Rækker!T56,DZ11)))))))</f>
        <v>1</v>
      </c>
      <c r="DZ11" s="25">
        <f>IF(Z6=Rækker!W50,Rækker!W56,IF(Z6=Rækker!Z50,Rækker!Z56,IF(Z6=Rækker!AC50,Rækker!AC56,IF(Z6=Rækker!AF50,Rækker!AF56,IF(Z6=Rækker!AI50,Rækker!AI56,IF(Z6=Rækker!AL50,Rækker!AL56,IF(Z6=Rækker!AO50,Rækker!AO56,EA11)))))))</f>
        <v>1</v>
      </c>
      <c r="EA11" s="25">
        <f>IF(Z6=Rækker!AR50,Rækker!AR56,IF(Z6=Rækker!AU50,Rækker!AU56,IF(Z6=Rækker!AX50,Rækker!AX56,IF(Z6=Rækker!BA50,Rækker!BA56,IF(Z6=Rækker!BD50,Rækker!BD56,IF(Z6=Rækker!BG50,Rækker!BG56,0))))))</f>
        <v>1</v>
      </c>
      <c r="EB11" s="25" t="str">
        <f>IF(Z6=Rækker!B50,Rækker!C56,IF(Z6=Rækker!E50,Rækker!F56,IF(Z6=Rækker!H50,Rækker!I56,IF(Z6=Rækker!K50,Rækker!L56,IF(Z6=Rækker!N50,Rækker!O56,IF(Z6=Rækker!Q50,Rækker!R56,IF(Z6=Rækker!T50,Rækker!U56,EC11)))))))</f>
        <v>1x</v>
      </c>
      <c r="EC11" s="25" t="str">
        <f>IF(Z6=Rækker!W50,Rækker!X56,IF(Z6=Rækker!Z50,Rækker!AA56,IF(Z6=Rækker!AC50,Rækker!AD56,IF(Z6=Rækker!AF50,Rækker!AG56,IF(Z6=Rækker!AI50,Rækker!AJ56,IF(Z6=Rækker!AL50,Rækker!AM56,IF(Z6=Rækker!AO50,Rækker!AP56,ED11)))))))</f>
        <v>1x</v>
      </c>
      <c r="ED11" s="25" t="str">
        <f>IF(Z6=Rækker!AR50,Rækker!AS56,IF(Z6=Rækker!AU50,Rækker!AV56,IF(Z6=Rækker!AX50,Rækker!AY56,IF(Z6=Rækker!BA50,Rækker!BB56,IF(Z6=Rækker!BD50,Rækker!BE56,IF(Z6=Rækker!BG50,Rækker!BH56,0))))))</f>
        <v>1x</v>
      </c>
      <c r="EE11" s="25" t="str">
        <f t="shared" si="63"/>
        <v>X</v>
      </c>
      <c r="EF11" s="25" t="str">
        <f t="shared" si="64"/>
        <v>1X2</v>
      </c>
      <c r="EG11" s="25" t="str">
        <f>IF(AB6=Rækker!B50,Rækker!B56,IF(AB6=Rækker!E50,Rækker!E56,IF(AB6=Rækker!H50,Rækker!H56,IF(AB6=Rækker!K50,Rækker!K56,IF(AB6=Rækker!N50,Rækker!N56,IF(AB6=Rækker!Q50,Rækker!Q56,IF(AB6=Rækker!T50,Rækker!T56,EH11)))))))</f>
        <v>x</v>
      </c>
      <c r="EH11" s="25" t="str">
        <f>IF(AB6=Rækker!W50,Rækker!W56,IF(AB6=Rækker!Z50,Rækker!Z56,IF(AB6=Rækker!AC50,Rækker!AC56,IF(AB6=Rækker!AF50,Rækker!AF56,IF(AB6=Rækker!AI50,Rækker!AI56,IF(AB6=Rækker!AL50,Rækker!AL56,IF(AB6=Rækker!AO50,Rækker!AO56,EI11)))))))</f>
        <v>x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 t="str">
        <f>IF(AB6=Rækker!B50,Rækker!C56,IF(AB6=Rækker!E50,Rækker!F56,IF(AB6=Rækker!H50,Rækker!I56,IF(AB6=Rækker!K50,Rækker!L56,IF(AB6=Rækker!N50,Rækker!O56,IF(AB6=Rækker!Q50,Rækker!R56,IF(AB6=Rækker!T50,Rækker!U56,EK11)))))))</f>
        <v>1x2</v>
      </c>
      <c r="EK11" s="25" t="str">
        <f>IF(AB6=Rækker!W50,Rækker!X56,IF(AB6=Rækker!Z50,Rækker!AA56,IF(AB6=Rækker!AC50,Rækker!AD56,IF(AB6=Rækker!AF50,Rækker!AG56,IF(AB6=Rækker!AI50,Rækker!AJ56,IF(AB6=Rækker!AL50,Rækker!AM56,IF(AB6=Rækker!AO50,Rækker!AP56,EL11)))))))</f>
        <v>1x2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>
        <f t="shared" si="65"/>
        <v>1</v>
      </c>
      <c r="EN11" s="25">
        <f t="shared" si="66"/>
        <v>12</v>
      </c>
      <c r="EO11" s="25">
        <f>IF(AD6=Rækker!B50,Rækker!B56,IF(AD6=Rækker!E50,Rækker!E56,IF(AD6=Rækker!H50,Rækker!H56,IF(AD6=Rækker!K50,Rækker!K56,IF(AD6=Rækker!N50,Rækker!N56,IF(AD6=Rækker!Q50,Rækker!Q56,IF(AD6=Rækker!T50,Rækker!T56,EP11)))))))</f>
        <v>1</v>
      </c>
      <c r="EP11" s="25">
        <f>IF(AD6=Rækker!W50,Rækker!W56,IF(AD6=Rækker!Z50,Rækker!Z56,IF(AD6=Rækker!AC50,Rækker!AC56,IF(AD6=Rækker!AF50,Rækker!AF56,IF(AD6=Rækker!AI50,Rækker!AI56,IF(AD6=Rækker!AL50,Rækker!AL56,IF(AD6=Rækker!AO50,Rækker!AO56,EQ11)))))))</f>
        <v>1</v>
      </c>
      <c r="EQ11" s="25">
        <f>IF(AD6=Rækker!AR50,Rækker!AR56,IF(AD6=Rækker!AU50,Rækker!AU56,IF(AD6=Rækker!AX50,Rækker!AX56,IF(AD6=Rækker!BA50,Rækker!BA56,IF(AD6=Rækker!BD50,Rækker!BD56,IF(AD6=Rækker!BG50,Rækker!BG56,0))))))</f>
        <v>1</v>
      </c>
      <c r="ER11" s="25">
        <f>IF(AD6=Rækker!B50,Rækker!C56,IF(AD6=Rækker!E50,Rækker!F56,IF(AD6=Rækker!H50,Rækker!I56,IF(AD6=Rækker!K50,Rækker!L56,IF(AD6=Rækker!N50,Rækker!O56,IF(AD6=Rækker!Q50,Rækker!R56,IF(AD6=Rækker!T50,Rækker!U56,ES11)))))))</f>
        <v>12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12</v>
      </c>
      <c r="ET11" s="25">
        <f>IF(AD6=Rækker!AR50,Rækker!AS56,IF(AD6=Rækker!AU50,Rækker!AV56,IF(AD6=Rækker!AX50,Rækker!AY56,IF(AD6=Rækker!BA50,Rækker!BB56,IF(AD6=Rækker!BD50,Rækker!BE56,IF(AD6=Rækker!BG50,Rækker!BH56,0))))))</f>
        <v>12</v>
      </c>
      <c r="EU11" s="25" t="str">
        <f t="shared" si="67"/>
        <v>X</v>
      </c>
      <c r="EV11" s="25" t="str">
        <f t="shared" si="68"/>
        <v>1X2</v>
      </c>
      <c r="EW11" s="25" t="str">
        <f>IF(AF6=Rækker!B50,Rækker!B56,IF(AF6=Rækker!E50,Rækker!E56,IF(AF6=Rækker!H50,Rækker!H56,IF(AF6=Rækker!K50,Rækker!K56,IF(AF6=Rækker!N50,Rækker!N56,IF(AF6=Rækker!Q50,Rækker!Q56,IF(AF6=Rækker!T50,Rækker!T56,EX11)))))))</f>
        <v>X</v>
      </c>
      <c r="EX11" s="25" t="str">
        <f>IF(AF6=Rækker!W50,Rækker!W56,IF(AF6=Rækker!Z50,Rækker!Z56,IF(AF6=Rækker!AC50,Rækker!AC56,IF(AF6=Rækker!AF50,Rækker!AF56,IF(AF6=Rækker!AI50,Rækker!AI56,IF(AF6=Rækker!AL50,Rækker!AL56,IF(AF6=Rækker!AO50,Rækker!AO56,EY11)))))))</f>
        <v>X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 t="str">
        <f>IF(AF6=Rækker!B50,Rækker!C56,IF(AF6=Rækker!E50,Rækker!F56,IF(AF6=Rækker!H50,Rækker!I56,IF(AF6=Rækker!K50,Rækker!L56,IF(AF6=Rækker!N50,Rækker!O56,IF(AF6=Rækker!Q50,Rækker!R56,IF(AF6=Rækker!T50,Rækker!U56,FA11)))))))</f>
        <v>1X2</v>
      </c>
      <c r="FA11" s="25" t="str">
        <f>IF(AF6=Rækker!W50,Rækker!X56,IF(AF6=Rækker!Z50,Rækker!AA56,IF(AF6=Rækker!AC50,Rækker!AD56,IF(AF6=Rækker!AF50,Rækker!AG56,IF(AF6=Rækker!AI50,Rækker!AJ56,IF(AF6=Rækker!AL50,Rækker!AM56,IF(AF6=Rækker!AO50,Rækker!AP56,FB11)))))))</f>
        <v>1X2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 t="str">
        <f t="shared" si="69"/>
        <v>X</v>
      </c>
      <c r="FD11" s="25" t="str">
        <f t="shared" si="70"/>
        <v>1X2</v>
      </c>
      <c r="FE11" s="25" t="str">
        <f>IF(AH6=Rækker!B50,Rækker!B56,IF(AH6=Rækker!E50,Rækker!E56,IF(AH6=Rækker!H50,Rækker!H56,IF(AH6=Rækker!K50,Rækker!K56,IF(AH6=Rækker!N50,Rækker!N56,IF(AH6=Rækker!Q50,Rækker!Q56,IF(AH6=Rækker!T50,Rækker!T56,FF11)))))))</f>
        <v>x</v>
      </c>
      <c r="FF11" s="25" t="str">
        <f>IF(AH6=Rækker!W50,Rækker!W56,IF(AH6=Rækker!Z50,Rækker!Z56,IF(AH6=Rækker!AC50,Rækker!AC56,IF(AH6=Rækker!AF50,Rækker!AF56,IF(AH6=Rækker!AI50,Rækker!AI56,IF(AH6=Rækker!AL50,Rækker!AL56,IF(AH6=Rækker!AO50,Rækker!AO56,FG11)))))))</f>
        <v>x</v>
      </c>
      <c r="FG11" s="25" t="str">
        <f>IF(AH6=Rækker!AR50,Rækker!AR56,IF(AH6=Rækker!AU50,Rækker!AU56,IF(AH6=Rækker!AX50,Rækker!AX56,IF(AH6=Rækker!BA50,Rækker!BA56,IF(AH6=Rækker!BD50,Rækker!BD56,IF(AH6=Rækker!BG50,Rækker!BG56,0))))))</f>
        <v>x</v>
      </c>
      <c r="FH11" s="25" t="str">
        <f>IF(AH6=Rækker!B50,Rækker!C56,IF(AH6=Rækker!E50,Rækker!F56,IF(AH6=Rækker!H50,Rækker!I56,IF(AH6=Rækker!K50,Rækker!L56,IF(AH6=Rækker!N50,Rækker!O56,IF(AH6=Rækker!Q50,Rækker!R56,IF(AH6=Rækker!T50,Rækker!U56,FI11)))))))</f>
        <v>1x2</v>
      </c>
      <c r="FI11" s="25" t="str">
        <f>IF(AH6=Rækker!W50,Rækker!X56,IF(AH6=Rækker!Z50,Rækker!AA56,IF(AH6=Rækker!AC50,Rækker!AD56,IF(AH6=Rækker!AF50,Rækker!AG56,IF(AH6=Rækker!AI50,Rækker!AJ56,IF(AH6=Rækker!AL50,Rækker!AM56,IF(AH6=Rækker!AO50,Rækker!AP56,FJ11)))))))</f>
        <v>1x2</v>
      </c>
      <c r="FJ11" s="25" t="str">
        <f>IF(AH6=Rækker!AR50,Rækker!AS56,IF(AH6=Rækker!AU50,Rækker!AV56,IF(AH6=Rækker!AX50,Rækker!AY56,IF(AH6=Rækker!BA50,Rækker!BB56,IF(AH6=Rækker!BD50,Rækker!BE56,IF(AH6=Rækker!BG50,Rækker!BH56,0))))))</f>
        <v>1x2</v>
      </c>
      <c r="FK11" s="25" t="str">
        <f t="shared" si="71"/>
        <v>X</v>
      </c>
      <c r="FL11" s="25" t="str">
        <f t="shared" si="72"/>
        <v>1X2</v>
      </c>
      <c r="FM11" s="25" t="str">
        <f>IF(AJ6=Rækker!B50,Rækker!B56,IF(AJ6=Rækker!E50,Rækker!E56,IF(AJ6=Rækker!H50,Rækker!H56,IF(AJ6=Rækker!K50,Rækker!K56,IF(AJ6=Rækker!N50,Rækker!N56,IF(AJ6=Rækker!Q50,Rækker!Q56,IF(AJ6=Rækker!T50,Rækker!T56,FN11)))))))</f>
        <v>x</v>
      </c>
      <c r="FN11" s="25" t="str">
        <f>IF(AJ6=Rækker!W50,Rækker!W56,IF(AJ6=Rækker!Z50,Rækker!Z56,IF(AJ6=Rækker!AC50,Rækker!AC56,IF(AJ6=Rækker!AF50,Rækker!AF56,IF(AJ6=Rækker!AI50,Rækker!AI56,IF(AJ6=Rækker!AL50,Rækker!AL56,IF(AJ6=Rækker!AO50,Rækker!AO56,FO11)))))))</f>
        <v>x</v>
      </c>
      <c r="FO11" s="25" t="str">
        <f>IF(AJ6=Rækker!AR50,Rækker!AR56,IF(AJ6=Rækker!AU50,Rækker!AU56,IF(AJ6=Rækker!AX50,Rækker!AX56,IF(AJ6=Rækker!BA50,Rækker!BA56,IF(AJ6=Rækker!BD50,Rækker!BD56,IF(AJ6=Rækker!BG50,Rækker!BG56,0))))))</f>
        <v>x</v>
      </c>
      <c r="FP11" s="25" t="str">
        <f>IF(AJ6=Rækker!B50,Rækker!C56,IF(AJ6=Rækker!E50,Rækker!F56,IF(AJ6=Rækker!H50,Rækker!I56,IF(AJ6=Rækker!K50,Rækker!L56,IF(AJ6=Rækker!N50,Rækker!O56,IF(AJ6=Rækker!Q50,Rækker!R56,IF(AJ6=Rækker!T50,Rækker!U56,FQ11)))))))</f>
        <v>1x2</v>
      </c>
      <c r="FQ11" s="25" t="str">
        <f>IF(AJ6=Rækker!W50,Rækker!X56,IF(AJ6=Rækker!Z50,Rækker!AA56,IF(AJ6=Rækker!AC50,Rækker!AD56,IF(AJ6=Rækker!AF50,Rækker!AG56,IF(AJ6=Rækker!AI50,Rækker!AJ56,IF(AJ6=Rækker!AL50,Rækker!AM56,IF(AJ6=Rækker!AO50,Rækker!AP56,FR11)))))))</f>
        <v>1x2</v>
      </c>
      <c r="FR11" s="25" t="str">
        <f>IF(AJ6=Rækker!AR50,Rækker!AS56,IF(AJ6=Rækker!AU50,Rækker!AV56,IF(AJ6=Rækker!AX50,Rækker!AY56,IF(AJ6=Rækker!BA50,Rækker!BB56,IF(AJ6=Rækker!BD50,Rækker!BE56,IF(AJ6=Rækker!BG50,Rækker!BH56,0))))))</f>
        <v>1x2</v>
      </c>
      <c r="FS11" s="25" t="str">
        <f t="shared" si="73"/>
        <v>X</v>
      </c>
      <c r="FT11" s="25" t="str">
        <f t="shared" si="74"/>
        <v>X</v>
      </c>
      <c r="FU11" s="25" t="str">
        <f>IF(AL6=Rækker!B50,Rækker!B56,IF(AL6=Rækker!E50,Rækker!E56,IF(AL6=Rækker!H50,Rækker!H56,IF(AL6=Rækker!K50,Rækker!K56,IF(AL6=Rækker!N50,Rækker!N56,IF(AL6=Rækker!Q50,Rækker!Q56,IF(AL6=Rækker!T50,Rækker!T56,FV11)))))))</f>
        <v>x</v>
      </c>
      <c r="FV11" s="25" t="str">
        <f>IF(AL6=Rækker!W50,Rækker!W56,IF(AL6=Rækker!Z50,Rækker!Z56,IF(AL6=Rækker!AC50,Rækker!AC56,IF(AL6=Rækker!AF50,Rækker!AF56,IF(AL6=Rækker!AI50,Rækker!AI56,IF(AL6=Rækker!AL50,Rækker!AL56,IF(AL6=Rækker!AO50,Rækker!AO56,FW11)))))))</f>
        <v>x</v>
      </c>
      <c r="FW11" s="25">
        <f>IF(AL6=Rækker!AR50,Rækker!AR56,IF(AL6=Rækker!AU50,Rækker!AU56,IF(AL6=Rækker!AX50,Rækker!AX56,IF(AL6=Rækker!BA50,Rækker!BA56,IF(AL6=Rækker!BD50,Rækker!BD56,IF(AL6=Rækker!BG50,Rækker!BG56,0))))))</f>
        <v>0</v>
      </c>
      <c r="FX11" s="25" t="str">
        <f>IF(AL6=Rækker!B50,Rækker!C56,IF(AL6=Rækker!E50,Rækker!F56,IF(AL6=Rækker!H50,Rækker!I56,IF(AL6=Rækker!K50,Rækker!L56,IF(AL6=Rækker!N50,Rækker!O56,IF(AL6=Rækker!Q50,Rækker!R56,IF(AL6=Rækker!T50,Rækker!U56,FY11)))))))</f>
        <v>x</v>
      </c>
      <c r="FY11" s="25" t="str">
        <f>IF(AL6=Rækker!W50,Rækker!X56,IF(AL6=Rækker!Z50,Rækker!AA56,IF(AL6=Rækker!AC50,Rækker!AD56,IF(AL6=Rækker!AF50,Rækker!AG56,IF(AL6=Rækker!AI50,Rækker!AJ56,IF(AL6=Rækker!AL50,Rækker!AM56,IF(AL6=Rækker!AO50,Rækker!AP56,FZ11)))))))</f>
        <v>x</v>
      </c>
      <c r="FZ11" s="25">
        <f>IF(AL6=Rækker!AR50,Rækker!AS56,IF(AL6=Rækker!AU50,Rækker!AV56,IF(AL6=Rækker!AX50,Rækker!AY56,IF(AL6=Rækker!BA50,Rækker!BB56,IF(AL6=Rækker!BD50,Rækker!BE56,IF(AL6=Rækker!BG50,Rækker!BH56,0))))))</f>
        <v>0</v>
      </c>
      <c r="GA11" s="25" t="str">
        <f t="shared" si="75"/>
        <v>X</v>
      </c>
      <c r="GB11" s="25" t="str">
        <f t="shared" si="76"/>
        <v>1X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x</v>
      </c>
      <c r="GD11" s="25">
        <f>IF(AN6=Rækker!W50,Rækker!W56,IF(AN6=Rækker!Z50,Rækker!Z56,IF(AN6=Rækker!AC50,Rækker!AC56,IF(AN6=Rækker!AF50,Rækker!AF56,IF(AN6=Rækker!AI50,Rækker!AI56,IF(AN6=Rækker!AL50,Rækker!AL56,IF(AN6=Rækker!AO50,Rækker!AO56,GE11)))))))</f>
        <v>0</v>
      </c>
      <c r="GE11" s="25">
        <f>IF(AN6=Rækker!AR50,Rækker!AR56,IF(AN6=Rækker!AU50,Rækker!AU56,IF(AN6=Rækker!AX50,Rækker!AX56,IF(AN6=Rækker!BA50,Rækker!BA56,IF(AN6=Rækker!BD50,Rækker!BD56,IF(AN6=Rækker!BG50,Rækker!BG56,0))))))</f>
        <v>0</v>
      </c>
      <c r="GF11" s="25" t="str">
        <f>IF(AN6=Rækker!B50,Rækker!C56,IF(AN6=Rækker!E50,Rækker!F56,IF(AN6=Rækker!H50,Rækker!I56,IF(AN6=Rækker!K50,Rækker!L56,IF(AN6=Rækker!N50,Rækker!O56,IF(AN6=Rækker!Q50,Rækker!R56,IF(AN6=Rækker!T50,Rækker!U56,GG11)))))))</f>
        <v>1x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0</v>
      </c>
      <c r="GH11" s="25">
        <f>IF(AN6=Rækker!AR50,Rækker!AS56,IF(AN6=Rækker!AU50,Rækker!AV56,IF(AN6=Rækker!AX50,Rækker!AY56,IF(AN6=Rækker!BA50,Rækker!BB56,IF(AN6=Rækker!BD50,Rækker!BE56,IF(AN6=Rækker!BG50,Rækker!BH56,0))))))</f>
        <v>0</v>
      </c>
      <c r="GI11" s="25" t="str">
        <f t="shared" si="77"/>
        <v>X</v>
      </c>
      <c r="GJ11" s="25" t="str">
        <f t="shared" si="78"/>
        <v>1X</v>
      </c>
      <c r="GK11" s="25" t="str">
        <f>IF(AP6=Rækker!B50,Rækker!B56,IF(AP6=Rækker!E50,Rækker!E56,IF(AP6=Rækker!H50,Rækker!H56,IF(AP6=Rækker!K50,Rækker!K56,IF(AP6=Rækker!N50,Rækker!N56,IF(AP6=Rækker!Q50,Rækker!Q56,IF(AP6=Rækker!T50,Rækker!T56,GL11)))))))</f>
        <v>x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0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 t="str">
        <f>IF(AP6=Rækker!B50,Rækker!C56,IF(AP6=Rækker!E50,Rækker!F56,IF(AP6=Rækker!H50,Rækker!I56,IF(AP6=Rækker!K50,Rækker!L56,IF(AP6=Rækker!N50,Rækker!O56,IF(AP6=Rækker!Q50,Rækker!R56,IF(AP6=Rækker!T50,Rækker!U56,GO11)))))))</f>
        <v>1x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0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 t="str">
        <f t="shared" si="79"/>
        <v>X</v>
      </c>
      <c r="GR11" s="25" t="str">
        <f t="shared" si="80"/>
        <v>1X2</v>
      </c>
      <c r="GS11" s="25" t="str">
        <f>IF(AR6=Rækker!B50,Rækker!B56,IF(AR6=Rækker!E50,Rækker!E56,IF(AR6=Rækker!H50,Rækker!H56,IF(AR6=Rækker!K50,Rækker!K56,IF(AR6=Rækker!N50,Rækker!N56,IF(AR6=Rækker!Q50,Rækker!Q56,IF(AR6=Rækker!T50,Rækker!T56,GT11)))))))</f>
        <v>x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 t="str">
        <f>IF(AR6=Rækker!B50,Rækker!C56,IF(AR6=Rækker!E50,Rækker!F56,IF(AR6=Rækker!H50,Rækker!I56,IF(AR6=Rækker!K50,Rækker!L56,IF(AR6=Rækker!N50,Rækker!O56,IF(AR6=Rækker!Q50,Rækker!R56,IF(AR6=Rækker!T50,Rækker!U56,GW11)))))))</f>
        <v>1x2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>
        <f t="shared" si="0"/>
        <v>1</v>
      </c>
      <c r="G12" s="45">
        <f t="shared" si="1"/>
        <v>1</v>
      </c>
      <c r="H12" s="44">
        <f t="shared" si="2"/>
        <v>1</v>
      </c>
      <c r="I12" s="46" t="str">
        <f t="shared" si="3"/>
        <v>1X</v>
      </c>
      <c r="J12" s="44">
        <f t="shared" si="4"/>
        <v>1</v>
      </c>
      <c r="K12" s="45">
        <f t="shared" si="5"/>
        <v>1</v>
      </c>
      <c r="L12" s="44">
        <f t="shared" si="6"/>
        <v>1</v>
      </c>
      <c r="M12" s="45">
        <f t="shared" si="7"/>
        <v>1</v>
      </c>
      <c r="N12" s="44">
        <f t="shared" si="8"/>
        <v>1</v>
      </c>
      <c r="O12" s="45">
        <f t="shared" si="9"/>
        <v>1</v>
      </c>
      <c r="P12" s="44" t="str">
        <f t="shared" si="10"/>
        <v/>
      </c>
      <c r="Q12" s="45" t="str">
        <f t="shared" si="11"/>
        <v/>
      </c>
      <c r="R12" s="44">
        <f t="shared" si="12"/>
        <v>1</v>
      </c>
      <c r="S12" s="45" t="str">
        <f t="shared" si="13"/>
        <v>1X</v>
      </c>
      <c r="T12" s="44">
        <f t="shared" si="14"/>
        <v>1</v>
      </c>
      <c r="U12" s="45">
        <f t="shared" si="15"/>
        <v>1</v>
      </c>
      <c r="V12" s="44">
        <f t="shared" si="16"/>
        <v>1</v>
      </c>
      <c r="W12" s="45">
        <f t="shared" si="17"/>
        <v>1</v>
      </c>
      <c r="X12" s="44">
        <f t="shared" si="18"/>
        <v>1</v>
      </c>
      <c r="Y12" s="45">
        <f t="shared" si="19"/>
        <v>1</v>
      </c>
      <c r="Z12" s="44">
        <f t="shared" si="20"/>
        <v>1</v>
      </c>
      <c r="AA12" s="45" t="str">
        <f t="shared" si="21"/>
        <v>1X</v>
      </c>
      <c r="AB12" s="44">
        <f t="shared" si="22"/>
        <v>1</v>
      </c>
      <c r="AC12" s="45">
        <f t="shared" si="23"/>
        <v>12</v>
      </c>
      <c r="AD12" s="44">
        <f t="shared" si="24"/>
        <v>1</v>
      </c>
      <c r="AE12" s="45">
        <f t="shared" si="25"/>
        <v>1</v>
      </c>
      <c r="AF12" s="44">
        <f t="shared" si="26"/>
        <v>1</v>
      </c>
      <c r="AG12" s="45" t="str">
        <f t="shared" si="27"/>
        <v>1X</v>
      </c>
      <c r="AH12" s="44">
        <f t="shared" si="28"/>
        <v>2</v>
      </c>
      <c r="AI12" s="45">
        <f t="shared" si="29"/>
        <v>12</v>
      </c>
      <c r="AJ12" s="44">
        <f t="shared" si="30"/>
        <v>1</v>
      </c>
      <c r="AK12" s="45" t="str">
        <f t="shared" si="31"/>
        <v>1X</v>
      </c>
      <c r="AL12" s="44">
        <f t="shared" si="32"/>
        <v>1</v>
      </c>
      <c r="AM12" s="45" t="str">
        <f t="shared" si="33"/>
        <v>1X</v>
      </c>
      <c r="AN12" s="44">
        <f t="shared" si="34"/>
        <v>1</v>
      </c>
      <c r="AO12" s="45">
        <f t="shared" si="35"/>
        <v>1</v>
      </c>
      <c r="AP12" s="44">
        <f t="shared" si="36"/>
        <v>1</v>
      </c>
      <c r="AQ12" s="45">
        <f t="shared" si="37"/>
        <v>12</v>
      </c>
      <c r="AR12" s="44">
        <f t="shared" si="38"/>
        <v>1</v>
      </c>
      <c r="AS12" s="46">
        <f t="shared" si="39"/>
        <v>1</v>
      </c>
      <c r="AT12" s="21">
        <f t="shared" si="40"/>
        <v>1</v>
      </c>
      <c r="AU12" s="25">
        <f t="shared" si="41"/>
        <v>1</v>
      </c>
      <c r="AV12" s="25">
        <f t="shared" si="42"/>
        <v>1</v>
      </c>
      <c r="AW12" s="25">
        <f>IF(F6=Rækker!B50,Rækker!B57,IF(F6=Rækker!E50,Rækker!E57,IF(F6=Rækker!H50,Rækker!H57,IF(F6=Rækker!K50,Rækker!K57,IF(F6=Rækker!N50,Rækker!N57,IF(F6=Rækker!Q50,Rækker!Q57,IF(F6=Rækker!T50,Rækker!T57,AX12)))))))</f>
        <v>1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>
        <f t="shared" si="43"/>
        <v>1</v>
      </c>
      <c r="BD12" s="25" t="str">
        <f t="shared" si="44"/>
        <v>1X</v>
      </c>
      <c r="BE12" s="25">
        <f>IF(H6=Rækker!B50,Rækker!B57,IF(H6=Rækker!E50,Rækker!E57,IF(H6=Rækker!H50,Rækker!H57,IF(H6=Rækker!K50,Rækker!K57,IF(H6=Rækker!N50,Rækker!N57,IF(H6=Rækker!Q50,Rækker!Q57,IF(H6=Rækker!T50,Rækker!T57,BF12)))))))</f>
        <v>1</v>
      </c>
      <c r="BF12" s="25">
        <f>IF(H6=Rækker!W50,Rækker!W57,IF(H6=Rækker!Z50,Rækker!Z57,IF(H6=Rækker!AC50,Rækker!AC57,IF(H6=Rækker!AF50,Rækker!AF57,IF(H6=Rækker!AI50,Rækker!AI57,IF(H6=Rækker!AL50,Rækker!AL57,IF(H6=Rækker!AO50,Rækker!AO57,BG12)))))))</f>
        <v>1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 t="str">
        <f>IF(H6=Rækker!B50,Rækker!C57,IF(H6=Rækker!E50,Rækker!F57,IF(H6=Rækker!H50,Rækker!I57,IF(H6=Rækker!K50,Rækker!L57,IF(H6=Rækker!N50,Rækker!O57,IF(H6=Rækker!Q50,Rækker!R57,IF(H6=Rækker!T50,Rækker!U57,BI12)))))))</f>
        <v>1x</v>
      </c>
      <c r="BI12" s="25" t="str">
        <f>IF(H6=Rækker!W50,Rækker!X57,IF(H6=Rækker!Z50,Rækker!AA57,IF(H6=Rækker!AC50,Rækker!AD57,IF(H6=Rækker!AF50,Rækker!AG57,IF(H6=Rækker!AI50,Rækker!AJ57,IF(H6=Rækker!AL50,Rækker!AM57,IF(H6=Rækker!AO50,Rækker!AP57,BJ12)))))))</f>
        <v>1x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>
        <f t="shared" si="45"/>
        <v>1</v>
      </c>
      <c r="BL12" s="25">
        <f t="shared" si="46"/>
        <v>1</v>
      </c>
      <c r="BM12" s="25">
        <f>IF(J6=Rækker!B50,Rækker!B57,IF(J6=Rækker!E50,Rækker!E57,IF(J6=Rækker!H50,Rækker!H57,IF(J6=Rækker!K50,Rækker!K57,IF(J6=Rækker!N50,Rækker!N57,IF(J6=Rækker!Q50,Rækker!Q57,IF(J6=Rækker!T50,Rækker!T57,BN12)))))))</f>
        <v>1</v>
      </c>
      <c r="BN12" s="25">
        <f>IF(J6=Rækker!W50,Rækker!W57,IF(J6=Rækker!Z50,Rækker!Z57,IF(J6=Rækker!AC50,Rækker!AC57,IF(J6=Rækker!AF50,Rækker!AF57,IF(J6=Rækker!AI50,Rækker!AI57,IF(J6=Rækker!AL50,Rækker!AL57,IF(J6=Rækker!AO50,Rækker!AO57,BO12)))))))</f>
        <v>1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1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>
        <f t="shared" si="47"/>
        <v>1</v>
      </c>
      <c r="BT12" s="25">
        <f t="shared" si="48"/>
        <v>1</v>
      </c>
      <c r="BU12" s="25">
        <f>IF(L6=Rækker!B50,Rækker!B57,IF(L6=Rækker!E50,Rækker!E57,IF(L6=Rækker!H50,Rækker!H57,IF(L6=Rækker!K50,Rækker!K57,IF(L6=Rækker!N50,Rækker!N57,IF(L6=Rækker!Q50,Rækker!Q57,IF(L6=Rækker!T50,Rækker!T57,BV12)))))))</f>
        <v>1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>
        <f t="shared" si="49"/>
        <v>1</v>
      </c>
      <c r="CB12" s="25">
        <f t="shared" si="50"/>
        <v>1</v>
      </c>
      <c r="CC12" s="25">
        <f>IF(N6=Rækker!B50,Rækker!B57,IF(N6=Rækker!E50,Rækker!E57,IF(N6=Rækker!H50,Rækker!H57,IF(N6=Rækker!K50,Rækker!K57,IF(N6=Rækker!N50,Rækker!N57,IF(N6=Rækker!Q50,Rækker!Q57,IF(N6=Rækker!T50,Rækker!T57,CD12)))))))</f>
        <v>1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1</v>
      </c>
      <c r="CE12" s="25">
        <f>IF(N6=Rækker!AR50,Rækker!AR57,IF(N6=Rækker!AU50,Rækker!AU57,IF(N6=Rækker!AX50,Rækker!AX57,IF(N6=Rækker!BA50,Rækker!BA57,IF(N6=Rækker!BD50,Rækker!BD57,IF(N6=Rækker!BG50,Rækker!BG57,0))))))</f>
        <v>1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1</v>
      </c>
      <c r="CH12" s="25">
        <f>IF(N6=Rækker!AR50,Rækker!AS57,IF(N6=Rækker!AU50,Rækker!AV57,IF(N6=Rækker!AX50,Rækker!AY57,IF(N6=Rækker!BA50,Rækker!BB57,IF(N6=Rækker!BD50,Rækker!BE57,IF(N6=Rækker!BG50,Rækker!BH57,0))))))</f>
        <v>1</v>
      </c>
      <c r="CI12" s="25">
        <f t="shared" si="51"/>
        <v>0</v>
      </c>
      <c r="CJ12" s="25">
        <f t="shared" si="52"/>
        <v>0</v>
      </c>
      <c r="CK12" s="25">
        <f>IF(P6=Rækker!B50,Rækker!B57,IF(P6=Rækker!E50,Rækker!E57,IF(P6=Rækker!H50,Rækker!H57,IF(P6=Rækker!K50,Rækker!K57,IF(P6=Rækker!N50,Rækker!N57,IF(P6=Rækker!Q50,Rækker!Q57,IF(P6=Rækker!T50,Rækker!T57,CL12)))))))</f>
        <v>0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0</v>
      </c>
      <c r="CM12" s="25">
        <f>IF(P6=Rækker!AR50,Rækker!AR57,IF(P6=Rækker!AU50,Rækker!AU57,IF(P6=Rækker!AX50,Rækker!AX57,IF(P6=Rækker!BA50,Rækker!BA57,IF(P6=Rækker!BD50,Rækker!BD57,IF(P6=Rækker!BG50,Rækker!BG57,0))))))</f>
        <v>0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0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0</v>
      </c>
      <c r="CP12" s="25">
        <f>IF(P6=Rækker!AR50,Rækker!AS57,IF(P6=Rækker!AU50,Rækker!AV57,IF(P6=Rækker!AX50,Rækker!AY57,IF(P6=Rækker!BA50,Rækker!BB57,IF(P6=Rækker!BD50,Rækker!BE57,IF(P6=Rækker!BG50,Rækker!BH57,0))))))</f>
        <v>0</v>
      </c>
      <c r="CQ12" s="25">
        <f t="shared" si="53"/>
        <v>1</v>
      </c>
      <c r="CR12" s="25" t="str">
        <f t="shared" si="54"/>
        <v>1X</v>
      </c>
      <c r="CS12" s="25">
        <f>IF(R6=Rækker!B50,Rækker!B57,IF(R6=Rækker!E50,Rækker!E57,IF(R6=Rækker!H50,Rækker!H57,IF(R6=Rækker!K50,Rækker!K57,IF(R6=Rækker!N50,Rækker!N57,IF(R6=Rækker!Q50,Rækker!Q57,IF(R6=Rækker!T50,Rækker!T57,CT12)))))))</f>
        <v>1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1</v>
      </c>
      <c r="CU12" s="25">
        <f>IF(R6=Rækker!AR50,Rækker!AR57,IF(R6=Rækker!AU50,Rækker!AU57,IF(R6=Rækker!AX50,Rækker!AX57,IF(R6=Rækker!BA50,Rækker!BA57,IF(R6=Rækker!BD50,Rækker!BD57,IF(R6=Rækker!BG50,Rækker!BG57,0))))))</f>
        <v>1</v>
      </c>
      <c r="CV12" s="25" t="str">
        <f>IF(R6=Rækker!B50,Rækker!C57,IF(R6=Rækker!E50,Rækker!F57,IF(R6=Rækker!H50,Rækker!I57,IF(R6=Rækker!K50,Rækker!L57,IF(R6=Rækker!N50,Rækker!O57,IF(R6=Rækker!Q50,Rækker!R57,IF(R6=Rækker!T50,Rækker!U57,CW12)))))))</f>
        <v>1x</v>
      </c>
      <c r="CW12" s="25" t="str">
        <f>IF(R6=Rækker!W50,Rækker!X57,IF(R6=Rækker!Z50,Rækker!AA57,IF(R6=Rækker!AC50,Rækker!AD57,IF(R6=Rækker!AF50,Rækker!AG57,IF(R6=Rækker!AI50,Rækker!AJ57,IF(R6=Rækker!AL50,Rækker!AM57,IF(R6=Rækker!AO50,Rækker!AP57,CX12)))))))</f>
        <v>1x</v>
      </c>
      <c r="CX12" s="25" t="str">
        <f>IF(R6=Rækker!AR50,Rækker!AS57,IF(R6=Rækker!AU50,Rækker!AV57,IF(R6=Rækker!AX50,Rækker!AY57,IF(R6=Rækker!BA50,Rækker!BB57,IF(R6=Rækker!BD50,Rækker!BE57,IF(R6=Rækker!BG50,Rækker!BH57,0))))))</f>
        <v>1x</v>
      </c>
      <c r="CY12" s="25">
        <f t="shared" si="55"/>
        <v>1</v>
      </c>
      <c r="CZ12" s="25">
        <f t="shared" si="56"/>
        <v>1</v>
      </c>
      <c r="DA12" s="25">
        <f>IF(T6=Rækker!B50,Rækker!B57,IF(T6=Rækker!E50,Rækker!E57,IF(T6=Rækker!H50,Rækker!H57,IF(T6=Rækker!K50,Rækker!K57,IF(T6=Rækker!N50,Rækker!N57,IF(T6=Rækker!Q50,Rækker!Q57,IF(T6=Rækker!T50,Rækker!T57,DB12)))))))</f>
        <v>1</v>
      </c>
      <c r="DB12" s="25">
        <f>IF(T6=Rækker!W50,Rækker!W57,IF(T6=Rækker!Z50,Rækker!Z57,IF(T6=Rækker!AC50,Rækker!AC57,IF(T6=Rækker!AF50,Rækker!AF57,IF(T6=Rækker!AI50,Rækker!AI57,IF(T6=Rækker!AL50,Rækker!AL57,IF(T6=Rækker!AO50,Rækker!AO57,DC12)))))))</f>
        <v>1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>
        <f t="shared" si="57"/>
        <v>1</v>
      </c>
      <c r="DH12" s="25">
        <f t="shared" si="58"/>
        <v>1</v>
      </c>
      <c r="DI12" s="25">
        <f>IF(V6=Rækker!B50,Rækker!B57,IF(V6=Rækker!E50,Rækker!E57,IF(V6=Rækker!H50,Rækker!H57,IF(V6=Rækker!K50,Rækker!K57,IF(V6=Rækker!N50,Rækker!N57,IF(V6=Rækker!Q50,Rækker!Q57,IF(V6=Rækker!T50,Rækker!T57,DJ12)))))))</f>
        <v>1</v>
      </c>
      <c r="DJ12" s="25">
        <f>IF(V6=Rækker!W50,Rækker!W57,IF(V6=Rækker!Z50,Rækker!Z57,IF(V6=Rækker!AC50,Rækker!AC57,IF(V6=Rækker!AF50,Rækker!AF57,IF(V6=Rækker!AI50,Rækker!AI57,IF(V6=Rækker!AL50,Rækker!AL57,IF(V6=Rækker!AO50,Rækker!AO57,DK12)))))))</f>
        <v>0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0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>
        <f t="shared" si="59"/>
        <v>1</v>
      </c>
      <c r="DP12" s="25">
        <f t="shared" si="60"/>
        <v>1</v>
      </c>
      <c r="DQ12" s="25">
        <f>IF(X6=Rækker!B50,Rækker!B57,IF(X6=Rækker!E50,Rækker!E57,IF(X6=Rækker!H50,Rækker!H57,IF(X6=Rækker!K50,Rækker!K57,IF(X6=Rækker!N50,Rækker!N57,IF(X6=Rækker!Q50,Rækker!Q57,IF(X6=Rækker!T50,Rækker!T57,DR12)))))))</f>
        <v>1</v>
      </c>
      <c r="DR12" s="25">
        <f>IF(X6=Rækker!W50,Rækker!W57,IF(X6=Rækker!Z50,Rækker!Z57,IF(X6=Rækker!AC50,Rækker!AC57,IF(X6=Rækker!AF50,Rækker!AF57,IF(X6=Rækker!AI50,Rækker!AI57,IF(X6=Rækker!AL50,Rækker!AL57,IF(X6=Rækker!AO50,Rækker!AO57,DS12)))))))</f>
        <v>1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>
        <f t="shared" si="61"/>
        <v>1</v>
      </c>
      <c r="DX12" s="25" t="str">
        <f t="shared" si="62"/>
        <v>1X</v>
      </c>
      <c r="DY12" s="25">
        <f>IF(Z6=Rækker!B50,Rækker!B57,IF(Z6=Rækker!E50,Rækker!E57,IF(Z6=Rækker!H50,Rækker!H57,IF(Z6=Rækker!K50,Rækker!K57,IF(Z6=Rækker!N50,Rækker!N57,IF(Z6=Rækker!Q50,Rækker!Q57,IF(Z6=Rækker!T50,Rækker!T57,DZ12)))))))</f>
        <v>1</v>
      </c>
      <c r="DZ12" s="25">
        <f>IF(Z6=Rækker!W50,Rækker!W57,IF(Z6=Rækker!Z50,Rækker!Z57,IF(Z6=Rækker!AC50,Rækker!AC57,IF(Z6=Rækker!AF50,Rækker!AF57,IF(Z6=Rækker!AI50,Rækker!AI57,IF(Z6=Rækker!AL50,Rækker!AL57,IF(Z6=Rækker!AO50,Rækker!AO57,EA12)))))))</f>
        <v>1</v>
      </c>
      <c r="EA12" s="25">
        <f>IF(Z6=Rækker!AR50,Rækker!AR57,IF(Z6=Rækker!AU50,Rækker!AU57,IF(Z6=Rækker!AX50,Rækker!AX57,IF(Z6=Rækker!BA50,Rækker!BA57,IF(Z6=Rækker!BD50,Rækker!BD57,IF(Z6=Rækker!BG50,Rækker!BG57,0))))))</f>
        <v>1</v>
      </c>
      <c r="EB12" s="25" t="str">
        <f>IF(Z6=Rækker!B50,Rækker!C57,IF(Z6=Rækker!E50,Rækker!F57,IF(Z6=Rækker!H50,Rækker!I57,IF(Z6=Rækker!K50,Rækker!L57,IF(Z6=Rækker!N50,Rækker!O57,IF(Z6=Rækker!Q50,Rækker!R57,IF(Z6=Rækker!T50,Rækker!U57,EC12)))))))</f>
        <v>1x</v>
      </c>
      <c r="EC12" s="25" t="str">
        <f>IF(Z6=Rækker!W50,Rækker!X57,IF(Z6=Rækker!Z50,Rækker!AA57,IF(Z6=Rækker!AC50,Rækker!AD57,IF(Z6=Rækker!AF50,Rækker!AG57,IF(Z6=Rækker!AI50,Rækker!AJ57,IF(Z6=Rækker!AL50,Rækker!AM57,IF(Z6=Rækker!AO50,Rækker!AP57,ED12)))))))</f>
        <v>1x</v>
      </c>
      <c r="ED12" s="25" t="str">
        <f>IF(Z6=Rækker!AR50,Rækker!AS57,IF(Z6=Rækker!AU50,Rækker!AV57,IF(Z6=Rækker!AX50,Rækker!AY57,IF(Z6=Rækker!BA50,Rækker!BB57,IF(Z6=Rækker!BD50,Rækker!BE57,IF(Z6=Rækker!BG50,Rækker!BH57,0))))))</f>
        <v>1x</v>
      </c>
      <c r="EE12" s="25">
        <f t="shared" si="63"/>
        <v>1</v>
      </c>
      <c r="EF12" s="25">
        <f t="shared" si="64"/>
        <v>12</v>
      </c>
      <c r="EG12" s="25">
        <f>IF(AB6=Rækker!B50,Rækker!B57,IF(AB6=Rækker!E50,Rækker!E57,IF(AB6=Rækker!H50,Rækker!H57,IF(AB6=Rækker!K50,Rækker!K57,IF(AB6=Rækker!N50,Rækker!N57,IF(AB6=Rækker!Q50,Rækker!Q57,IF(AB6=Rækker!T50,Rækker!T57,EH12)))))))</f>
        <v>1</v>
      </c>
      <c r="EH12" s="25">
        <f>IF(AB6=Rækker!W50,Rækker!W57,IF(AB6=Rækker!Z50,Rækker!Z57,IF(AB6=Rækker!AC50,Rækker!AC57,IF(AB6=Rækker!AF50,Rækker!AF57,IF(AB6=Rækker!AI50,Rækker!AI57,IF(AB6=Rækker!AL50,Rækker!AL57,IF(AB6=Rækker!AO50,Rækker!AO57,EI12)))))))</f>
        <v>1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12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12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>
        <f t="shared" si="65"/>
        <v>1</v>
      </c>
      <c r="EN12" s="25">
        <f t="shared" si="66"/>
        <v>1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1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1</v>
      </c>
      <c r="EQ12" s="25">
        <f>IF(AD6=Rækker!AR50,Rækker!AR57,IF(AD6=Rækker!AU50,Rækker!AU57,IF(AD6=Rækker!AX50,Rækker!AX57,IF(AD6=Rækker!BA50,Rækker!BA57,IF(AD6=Rækker!BD50,Rækker!BD57,IF(AD6=Rækker!BG50,Rækker!BG57,0))))))</f>
        <v>1</v>
      </c>
      <c r="ER12" s="25">
        <f>IF(AD6=Rækker!B50,Rækker!C57,IF(AD6=Rækker!E50,Rækker!F57,IF(AD6=Rækker!H50,Rækker!I57,IF(AD6=Rækker!K50,Rækker!L57,IF(AD6=Rækker!N50,Rækker!O57,IF(AD6=Rækker!Q50,Rækker!R57,IF(AD6=Rækker!T50,Rækker!U57,ES12)))))))</f>
        <v>1</v>
      </c>
      <c r="ES12" s="25">
        <f>IF(AD6=Rækker!W50,Rækker!X57,IF(AD6=Rækker!Z50,Rækker!AA57,IF(AD6=Rækker!AC50,Rækker!AD57,IF(AD6=Rækker!AF50,Rækker!AG57,IF(AD6=Rækker!AI50,Rækker!AJ57,IF(AD6=Rækker!AL50,Rækker!AM57,IF(AD6=Rækker!AO50,Rækker!AP57,ET12)))))))</f>
        <v>1</v>
      </c>
      <c r="ET12" s="25">
        <f>IF(AD6=Rækker!AR50,Rækker!AS57,IF(AD6=Rækker!AU50,Rækker!AV57,IF(AD6=Rækker!AX50,Rækker!AY57,IF(AD6=Rækker!BA50,Rækker!BB57,IF(AD6=Rækker!BD50,Rækker!BE57,IF(AD6=Rækker!BG50,Rækker!BH57,0))))))</f>
        <v>1</v>
      </c>
      <c r="EU12" s="25">
        <f t="shared" si="67"/>
        <v>1</v>
      </c>
      <c r="EV12" s="25" t="str">
        <f t="shared" si="68"/>
        <v>1X</v>
      </c>
      <c r="EW12" s="25">
        <f>IF(AF6=Rækker!B50,Rækker!B57,IF(AF6=Rækker!E50,Rækker!E57,IF(AF6=Rækker!H50,Rækker!H57,IF(AF6=Rækker!K50,Rækker!K57,IF(AF6=Rækker!N50,Rækker!N57,IF(AF6=Rækker!Q50,Rækker!Q57,IF(AF6=Rækker!T50,Rækker!T57,EX12)))))))</f>
        <v>1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1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 t="str">
        <f>IF(AF6=Rækker!B50,Rækker!C57,IF(AF6=Rækker!E50,Rækker!F57,IF(AF6=Rækker!H50,Rækker!I57,IF(AF6=Rækker!K50,Rækker!L57,IF(AF6=Rækker!N50,Rækker!O57,IF(AF6=Rækker!Q50,Rækker!R57,IF(AF6=Rækker!T50,Rækker!U57,FA12)))))))</f>
        <v>1X</v>
      </c>
      <c r="FA12" s="25" t="str">
        <f>IF(AF6=Rækker!W50,Rækker!X57,IF(AF6=Rækker!Z50,Rækker!AA57,IF(AF6=Rækker!AC50,Rækker!AD57,IF(AF6=Rækker!AF50,Rækker!AG57,IF(AF6=Rækker!AI50,Rækker!AJ57,IF(AF6=Rækker!AL50,Rækker!AM57,IF(AF6=Rækker!AO50,Rækker!AP57,FB12)))))))</f>
        <v>1X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>
        <f t="shared" si="69"/>
        <v>2</v>
      </c>
      <c r="FD12" s="25">
        <f t="shared" si="70"/>
        <v>12</v>
      </c>
      <c r="FE12" s="25">
        <f>IF(AH6=Rækker!B50,Rækker!B57,IF(AH6=Rækker!E50,Rækker!E57,IF(AH6=Rækker!H50,Rækker!H57,IF(AH6=Rækker!K50,Rækker!K57,IF(AH6=Rækker!N50,Rækker!N57,IF(AH6=Rækker!Q50,Rækker!Q57,IF(AH6=Rækker!T50,Rækker!T57,FF12)))))))</f>
        <v>2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2</v>
      </c>
      <c r="FG12" s="25">
        <f>IF(AH6=Rækker!AR50,Rækker!AR57,IF(AH6=Rækker!AU50,Rækker!AU57,IF(AH6=Rækker!AX50,Rækker!AX57,IF(AH6=Rækker!BA50,Rækker!BA57,IF(AH6=Rækker!BD50,Rækker!BD57,IF(AH6=Rækker!BG50,Rækker!BG57,0))))))</f>
        <v>2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12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12</v>
      </c>
      <c r="FJ12" s="25">
        <f>IF(AH6=Rækker!AR50,Rækker!AS57,IF(AH6=Rækker!AU50,Rækker!AV57,IF(AH6=Rækker!AX50,Rækker!AY57,IF(AH6=Rækker!BA50,Rækker!BB57,IF(AH6=Rækker!BD50,Rækker!BE57,IF(AH6=Rækker!BG50,Rækker!BH57,0))))))</f>
        <v>12</v>
      </c>
      <c r="FK12" s="25">
        <f t="shared" si="71"/>
        <v>1</v>
      </c>
      <c r="FL12" s="25" t="str">
        <f t="shared" si="72"/>
        <v>1X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1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1</v>
      </c>
      <c r="FO12" s="25">
        <f>IF(AJ6=Rækker!AR50,Rækker!AR57,IF(AJ6=Rækker!AU50,Rækker!AU57,IF(AJ6=Rækker!AX50,Rækker!AX57,IF(AJ6=Rækker!BA50,Rækker!BA57,IF(AJ6=Rækker!BD50,Rækker!BD57,IF(AJ6=Rækker!BG50,Rækker!BG57,0))))))</f>
        <v>1</v>
      </c>
      <c r="FP12" s="25" t="str">
        <f>IF(AJ6=Rækker!B50,Rækker!C57,IF(AJ6=Rækker!E50,Rækker!F57,IF(AJ6=Rækker!H50,Rækker!I57,IF(AJ6=Rækker!K50,Rækker!L57,IF(AJ6=Rækker!N50,Rækker!O57,IF(AJ6=Rækker!Q50,Rækker!R57,IF(AJ6=Rækker!T50,Rækker!U57,FQ12)))))))</f>
        <v>1x</v>
      </c>
      <c r="FQ12" s="25" t="str">
        <f>IF(AJ6=Rækker!W50,Rækker!X57,IF(AJ6=Rækker!Z50,Rækker!AA57,IF(AJ6=Rækker!AC50,Rækker!AD57,IF(AJ6=Rækker!AF50,Rækker!AG57,IF(AJ6=Rækker!AI50,Rækker!AJ57,IF(AJ6=Rækker!AL50,Rækker!AM57,IF(AJ6=Rækker!AO50,Rækker!AP57,FR12)))))))</f>
        <v>1x</v>
      </c>
      <c r="FR12" s="25" t="str">
        <f>IF(AJ6=Rækker!AR50,Rækker!AS57,IF(AJ6=Rækker!AU50,Rækker!AV57,IF(AJ6=Rækker!AX50,Rækker!AY57,IF(AJ6=Rækker!BA50,Rækker!BB57,IF(AJ6=Rækker!BD50,Rækker!BE57,IF(AJ6=Rækker!BG50,Rækker!BH57,0))))))</f>
        <v>1x</v>
      </c>
      <c r="FS12" s="25">
        <f t="shared" si="73"/>
        <v>1</v>
      </c>
      <c r="FT12" s="25" t="str">
        <f t="shared" si="74"/>
        <v>1X</v>
      </c>
      <c r="FU12" s="25">
        <f>IF(AL6=Rækker!B50,Rækker!B57,IF(AL6=Rækker!E50,Rækker!E57,IF(AL6=Rækker!H50,Rækker!H57,IF(AL6=Rækker!K50,Rækker!K57,IF(AL6=Rækker!N50,Rækker!N57,IF(AL6=Rækker!Q50,Rækker!Q57,IF(AL6=Rækker!T50,Rækker!T57,FV12)))))))</f>
        <v>1</v>
      </c>
      <c r="FV12" s="25">
        <f>IF(AL6=Rækker!W50,Rækker!W57,IF(AL6=Rækker!Z50,Rækker!Z57,IF(AL6=Rækker!AC50,Rækker!AC57,IF(AL6=Rækker!AF50,Rækker!AF57,IF(AL6=Rækker!AI50,Rækker!AI57,IF(AL6=Rækker!AL50,Rækker!AL57,IF(AL6=Rækker!AO50,Rækker!AO57,FW12)))))))</f>
        <v>1</v>
      </c>
      <c r="FW12" s="25">
        <f>IF(AL6=Rækker!AR50,Rækker!AR57,IF(AL6=Rækker!AU50,Rækker!AU57,IF(AL6=Rækker!AX50,Rækker!AX57,IF(AL6=Rækker!BA50,Rækker!BA57,IF(AL6=Rækker!BD50,Rækker!BD57,IF(AL6=Rækker!BG50,Rækker!BG57,0))))))</f>
        <v>0</v>
      </c>
      <c r="FX12" s="25" t="str">
        <f>IF(AL6=Rækker!B50,Rækker!C57,IF(AL6=Rækker!E50,Rækker!F57,IF(AL6=Rækker!H50,Rækker!I57,IF(AL6=Rækker!K50,Rækker!L57,IF(AL6=Rækker!N50,Rækker!O57,IF(AL6=Rækker!Q50,Rækker!R57,IF(AL6=Rækker!T50,Rækker!U57,FY12)))))))</f>
        <v>1x</v>
      </c>
      <c r="FY12" s="25" t="str">
        <f>IF(AL6=Rækker!W50,Rækker!X57,IF(AL6=Rækker!Z50,Rækker!AA57,IF(AL6=Rækker!AC50,Rækker!AD57,IF(AL6=Rækker!AF50,Rækker!AG57,IF(AL6=Rækker!AI50,Rækker!AJ57,IF(AL6=Rækker!AL50,Rækker!AM57,IF(AL6=Rækker!AO50,Rækker!AP57,FZ12)))))))</f>
        <v>1x</v>
      </c>
      <c r="FZ12" s="25">
        <f>IF(AL6=Rækker!AR50,Rækker!AS57,IF(AL6=Rækker!AU50,Rækker!AV57,IF(AL6=Rækker!AX50,Rækker!AY57,IF(AL6=Rækker!BA50,Rækker!BB57,IF(AL6=Rækker!BD50,Rækker!BE57,IF(AL6=Rækker!BG50,Rækker!BH57,0))))))</f>
        <v>0</v>
      </c>
      <c r="GA12" s="25">
        <f t="shared" si="75"/>
        <v>1</v>
      </c>
      <c r="GB12" s="25">
        <f t="shared" si="76"/>
        <v>1</v>
      </c>
      <c r="GC12" s="25">
        <f>IF(AN6=Rækker!B50,Rækker!B57,IF(AN6=Rækker!E50,Rækker!E57,IF(AN6=Rækker!H50,Rækker!H57,IF(AN6=Rækker!K50,Rækker!K57,IF(AN6=Rækker!N50,Rækker!N57,IF(AN6=Rækker!Q50,Rækker!Q57,IF(AN6=Rækker!T50,Rækker!T57,GD12)))))))</f>
        <v>1</v>
      </c>
      <c r="GD12" s="25">
        <f>IF(AN6=Rækker!W50,Rækker!W57,IF(AN6=Rækker!Z50,Rækker!Z57,IF(AN6=Rækker!AC50,Rækker!AC57,IF(AN6=Rækker!AF50,Rækker!AF57,IF(AN6=Rækker!AI50,Rækker!AI57,IF(AN6=Rækker!AL50,Rækker!AL57,IF(AN6=Rækker!AO50,Rækker!AO57,GE12)))))))</f>
        <v>0</v>
      </c>
      <c r="GE12" s="25">
        <f>IF(AN6=Rækker!AR50,Rækker!AR57,IF(AN6=Rækker!AU50,Rækker!AU57,IF(AN6=Rækker!AX50,Rækker!AX57,IF(AN6=Rækker!BA50,Rækker!BA57,IF(AN6=Rækker!BD50,Rækker!BD57,IF(AN6=Rækker!BG50,Rækker!BG57,0))))))</f>
        <v>0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0</v>
      </c>
      <c r="GH12" s="25">
        <f>IF(AN6=Rækker!AR50,Rækker!AS57,IF(AN6=Rækker!AU50,Rækker!AV57,IF(AN6=Rækker!AX50,Rækker!AY57,IF(AN6=Rækker!BA50,Rækker!BB57,IF(AN6=Rækker!BD50,Rækker!BE57,IF(AN6=Rækker!BG50,Rækker!BH57,0))))))</f>
        <v>0</v>
      </c>
      <c r="GI12" s="25">
        <f t="shared" si="77"/>
        <v>1</v>
      </c>
      <c r="GJ12" s="25">
        <f t="shared" si="78"/>
        <v>12</v>
      </c>
      <c r="GK12" s="25">
        <f>IF(AP6=Rækker!B50,Rækker!B57,IF(AP6=Rækker!E50,Rækker!E57,IF(AP6=Rækker!H50,Rækker!H57,IF(AP6=Rækker!K50,Rækker!K57,IF(AP6=Rækker!N50,Rækker!N57,IF(AP6=Rækker!Q50,Rækker!Q57,IF(AP6=Rækker!T50,Rækker!T57,GL12)))))))</f>
        <v>1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0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12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0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>
        <f t="shared" si="79"/>
        <v>1</v>
      </c>
      <c r="GR12" s="25">
        <f t="shared" si="80"/>
        <v>1</v>
      </c>
      <c r="GS12" s="25">
        <f>IF(AR6=Rækker!B50,Rækker!B57,IF(AR6=Rækker!E50,Rækker!E57,IF(AR6=Rækker!H50,Rækker!H57,IF(AR6=Rækker!K50,Rækker!K57,IF(AR6=Rækker!N50,Rækker!N57,IF(AR6=Rækker!Q50,Rækker!Q57,IF(AR6=Rækker!T50,Rækker!T57,GT12)))))))</f>
        <v>1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3" s="121" t="s">
        <v>109</v>
      </c>
      <c r="E13" s="94" t="str">
        <f>IF('1. Division'!E13&lt;&gt;"",'1. Division'!E13,"")</f>
        <v>x</v>
      </c>
      <c r="F13" s="36">
        <f t="shared" si="0"/>
        <v>1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>
        <f t="shared" si="6"/>
        <v>1</v>
      </c>
      <c r="M13" s="38">
        <f t="shared" si="7"/>
        <v>1</v>
      </c>
      <c r="N13" s="36">
        <f t="shared" si="8"/>
        <v>1</v>
      </c>
      <c r="O13" s="38" t="str">
        <f t="shared" si="9"/>
        <v>1X</v>
      </c>
      <c r="P13" s="36" t="str">
        <f t="shared" si="10"/>
        <v/>
      </c>
      <c r="Q13" s="38" t="str">
        <f t="shared" si="11"/>
        <v/>
      </c>
      <c r="R13" s="36">
        <f t="shared" si="12"/>
        <v>1</v>
      </c>
      <c r="S13" s="38">
        <f t="shared" si="13"/>
        <v>1</v>
      </c>
      <c r="T13" s="36">
        <f t="shared" si="14"/>
        <v>1</v>
      </c>
      <c r="U13" s="38" t="str">
        <f t="shared" si="15"/>
        <v>1X</v>
      </c>
      <c r="V13" s="36">
        <f t="shared" si="16"/>
        <v>1</v>
      </c>
      <c r="W13" s="38" t="str">
        <f t="shared" si="17"/>
        <v>1X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>
        <f t="shared" si="24"/>
        <v>1</v>
      </c>
      <c r="AE13" s="38" t="str">
        <f t="shared" si="25"/>
        <v>1X</v>
      </c>
      <c r="AF13" s="36" t="str">
        <f t="shared" si="26"/>
        <v>1*</v>
      </c>
      <c r="AG13" s="38">
        <f t="shared" si="27"/>
        <v>1</v>
      </c>
      <c r="AH13" s="36">
        <f t="shared" si="28"/>
        <v>1</v>
      </c>
      <c r="AI13" s="38">
        <f t="shared" si="29"/>
        <v>1</v>
      </c>
      <c r="AJ13" s="36">
        <f t="shared" si="30"/>
        <v>1</v>
      </c>
      <c r="AK13" s="38" t="str">
        <f t="shared" si="31"/>
        <v>1X</v>
      </c>
      <c r="AL13" s="36">
        <f t="shared" si="32"/>
        <v>1</v>
      </c>
      <c r="AM13" s="38" t="str">
        <f t="shared" si="33"/>
        <v>1X</v>
      </c>
      <c r="AN13" s="36">
        <f t="shared" si="34"/>
        <v>1</v>
      </c>
      <c r="AO13" s="38" t="str">
        <f t="shared" si="35"/>
        <v>1X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1</v>
      </c>
      <c r="AU13" s="25">
        <f t="shared" si="41"/>
        <v>1</v>
      </c>
      <c r="AV13" s="25">
        <f t="shared" si="42"/>
        <v>1</v>
      </c>
      <c r="AW13" s="25">
        <f>IF(F6=Rækker!B50,Rækker!B58,IF(F6=Rækker!E50,Rækker!E58,IF(F6=Rækker!H50,Rækker!H58,IF(F6=Rækker!K50,Rækker!K58,IF(F6=Rækker!N50,Rækker!N58,IF(F6=Rækker!Q50,Rækker!Q58,IF(F6=Rækker!T50,Rækker!T58,AX13)))))))</f>
        <v>1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1*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1*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1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1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1*</v>
      </c>
      <c r="BN13" s="25" t="str">
        <f>IF(J6=Rækker!W50,Rækker!W58,IF(J6=Rækker!Z50,Rækker!Z58,IF(J6=Rækker!AC50,Rækker!AC58,IF(J6=Rækker!AF50,Rækker!AF58,IF(J6=Rækker!AI50,Rækker!AI58,IF(J6=Rækker!AL50,Rækker!AL58,IF(J6=Rækker!AO50,Rækker!AO58,BO13)))))))</f>
        <v>1*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>
        <f>IF(J6=Rækker!B50,Rækker!C58,IF(J6=Rækker!E50,Rækker!F58,IF(J6=Rækker!H50,Rækker!I58,IF(J6=Rækker!K50,Rækker!L58,IF(J6=Rækker!N50,Rækker!O58,IF(J6=Rækker!Q50,Rækker!R58,IF(J6=Rækker!T50,Rækker!U58,BQ13)))))))</f>
        <v>1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1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>
        <f t="shared" si="47"/>
        <v>1</v>
      </c>
      <c r="BT13" s="25">
        <f t="shared" si="48"/>
        <v>1</v>
      </c>
      <c r="BU13" s="25">
        <f>IF(L6=Rækker!B50,Rækker!B58,IF(L6=Rækker!E50,Rækker!E58,IF(L6=Rækker!H50,Rækker!H58,IF(L6=Rækker!K50,Rækker!K58,IF(L6=Rækker!N50,Rækker!N58,IF(L6=Rækker!Q50,Rækker!Q58,IF(L6=Rækker!T50,Rækker!T58,BV13)))))))</f>
        <v>1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>
        <f t="shared" si="49"/>
        <v>1</v>
      </c>
      <c r="CB13" s="25" t="str">
        <f t="shared" si="50"/>
        <v>1X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1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1</v>
      </c>
      <c r="CE13" s="25">
        <f>IF(N6=Rækker!AR50,Rækker!AR58,IF(N6=Rækker!AU50,Rækker!AU58,IF(N6=Rækker!AX50,Rækker!AX58,IF(N6=Rækker!BA50,Rækker!BA58,IF(N6=Rækker!BD50,Rækker!BD58,IF(N6=Rækker!BG50,Rækker!BG58,0))))))</f>
        <v>1</v>
      </c>
      <c r="CF13" s="25" t="str">
        <f>IF(N6=Rækker!B50,Rækker!C58,IF(N6=Rækker!E50,Rækker!F58,IF(N6=Rækker!H50,Rækker!I58,IF(N6=Rækker!K50,Rækker!L58,IF(N6=Rækker!N50,Rækker!O58,IF(N6=Rækker!Q50,Rækker!R58,IF(N6=Rækker!T50,Rækker!U58,CG13)))))))</f>
        <v>1x</v>
      </c>
      <c r="CG13" s="25" t="str">
        <f>IF(N6=Rækker!W50,Rækker!X58,IF(N6=Rækker!Z50,Rækker!AA58,IF(N6=Rækker!AC50,Rækker!AD58,IF(N6=Rækker!AF50,Rækker!AG58,IF(N6=Rækker!AI50,Rækker!AJ58,IF(N6=Rækker!AL50,Rækker!AM58,IF(N6=Rækker!AO50,Rækker!AP58,CH13)))))))</f>
        <v>1x</v>
      </c>
      <c r="CH13" s="25" t="str">
        <f>IF(N6=Rækker!AR50,Rækker!AS58,IF(N6=Rækker!AU50,Rækker!AV58,IF(N6=Rækker!AX50,Rækker!AY58,IF(N6=Rækker!BA50,Rækker!BB58,IF(N6=Rækker!BD50,Rækker!BE58,IF(N6=Rækker!BG50,Rækker!BH58,0))))))</f>
        <v>1x</v>
      </c>
      <c r="CI13" s="25">
        <f t="shared" si="51"/>
        <v>0</v>
      </c>
      <c r="CJ13" s="25">
        <f t="shared" si="52"/>
        <v>0</v>
      </c>
      <c r="CK13" s="25">
        <f>IF(P6=Rækker!B50,Rækker!B58,IF(P6=Rækker!E50,Rækker!E58,IF(P6=Rækker!H50,Rækker!H58,IF(P6=Rækker!K50,Rækker!K58,IF(P6=Rækker!N50,Rækker!N58,IF(P6=Rækker!Q50,Rækker!Q58,IF(P6=Rækker!T50,Rækker!T58,CL13)))))))</f>
        <v>0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0</v>
      </c>
      <c r="CM13" s="25">
        <f>IF(P6=Rækker!AR50,Rækker!AR58,IF(P6=Rækker!AU50,Rækker!AU58,IF(P6=Rækker!AX50,Rækker!AX58,IF(P6=Rækker!BA50,Rækker!BA58,IF(P6=Rækker!BD50,Rækker!BD58,IF(P6=Rækker!BG50,Rækker!BG58,0))))))</f>
        <v>0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0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0</v>
      </c>
      <c r="CP13" s="25">
        <f>IF(P6=Rækker!AR50,Rækker!AS58,IF(P6=Rækker!AU50,Rækker!AV58,IF(P6=Rækker!AX50,Rækker!AY58,IF(P6=Rækker!BA50,Rækker!BB58,IF(P6=Rækker!BD50,Rækker!BE58,IF(P6=Rækker!BG50,Rækker!BH58,0))))))</f>
        <v>0</v>
      </c>
      <c r="CQ13" s="25">
        <f t="shared" si="53"/>
        <v>1</v>
      </c>
      <c r="CR13" s="25">
        <f t="shared" si="54"/>
        <v>1</v>
      </c>
      <c r="CS13" s="25">
        <f>IF(R6=Rækker!B50,Rækker!B58,IF(R6=Rækker!E50,Rækker!E58,IF(R6=Rækker!H50,Rækker!H58,IF(R6=Rækker!K50,Rækker!K58,IF(R6=Rækker!N50,Rækker!N58,IF(R6=Rækker!Q50,Rækker!Q58,IF(R6=Rækker!T50,Rækker!T58,CT13)))))))</f>
        <v>1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1</v>
      </c>
      <c r="CU13" s="25">
        <f>IF(R6=Rækker!AR50,Rækker!AR58,IF(R6=Rækker!AU50,Rækker!AU58,IF(R6=Rækker!AX50,Rækker!AX58,IF(R6=Rækker!BA50,Rækker!BA58,IF(R6=Rækker!BD50,Rækker!BD58,IF(R6=Rækker!BG50,Rækker!BG58,0))))))</f>
        <v>1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1</v>
      </c>
      <c r="CX13" s="25">
        <f>IF(R6=Rækker!AR50,Rækker!AS58,IF(R6=Rækker!AU50,Rækker!AV58,IF(R6=Rækker!AX50,Rækker!AY58,IF(R6=Rækker!BA50,Rækker!BB58,IF(R6=Rækker!BD50,Rækker!BE58,IF(R6=Rækker!BG50,Rækker!BH58,0))))))</f>
        <v>1</v>
      </c>
      <c r="CY13" s="25">
        <f t="shared" si="55"/>
        <v>1</v>
      </c>
      <c r="CZ13" s="25" t="str">
        <f t="shared" si="56"/>
        <v>1X</v>
      </c>
      <c r="DA13" s="25">
        <f>IF(T6=Rækker!B50,Rækker!B58,IF(T6=Rækker!E50,Rækker!E58,IF(T6=Rækker!H50,Rækker!H58,IF(T6=Rækker!K50,Rækker!K58,IF(T6=Rækker!N50,Rækker!N58,IF(T6=Rækker!Q50,Rækker!Q58,IF(T6=Rækker!T50,Rækker!T58,DB13)))))))</f>
        <v>1</v>
      </c>
      <c r="DB13" s="25">
        <f>IF(T6=Rækker!W50,Rækker!W58,IF(T6=Rækker!Z50,Rækker!Z58,IF(T6=Rækker!AC50,Rækker!AC58,IF(T6=Rækker!AF50,Rækker!AF58,IF(T6=Rækker!AI50,Rækker!AI58,IF(T6=Rækker!AL50,Rækker!AL58,IF(T6=Rækker!AO50,Rækker!AO58,DC13)))))))</f>
        <v>1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 t="str">
        <f>IF(T6=Rækker!B50,Rækker!C58,IF(T6=Rækker!E50,Rækker!F58,IF(T6=Rækker!H50,Rækker!I58,IF(T6=Rækker!K50,Rækker!L58,IF(T6=Rækker!N50,Rækker!O58,IF(T6=Rækker!Q50,Rækker!R58,IF(T6=Rækker!T50,Rækker!U58,DE13)))))))</f>
        <v>1x</v>
      </c>
      <c r="DE13" s="25" t="str">
        <f>IF(T6=Rækker!W50,Rækker!X58,IF(T6=Rækker!Z50,Rækker!AA58,IF(T6=Rækker!AC50,Rækker!AD58,IF(T6=Rækker!AF50,Rækker!AG58,IF(T6=Rækker!AI50,Rækker!AJ58,IF(T6=Rækker!AL50,Rækker!AM58,IF(T6=Rækker!AO50,Rækker!AP58,DF13)))))))</f>
        <v>1x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>
        <f t="shared" si="57"/>
        <v>1</v>
      </c>
      <c r="DH13" s="25" t="str">
        <f t="shared" si="58"/>
        <v>1X</v>
      </c>
      <c r="DI13" s="25">
        <f>IF(V6=Rækker!B50,Rækker!B58,IF(V6=Rækker!E50,Rækker!E58,IF(V6=Rækker!H50,Rækker!H58,IF(V6=Rækker!K50,Rækker!K58,IF(V6=Rækker!N50,Rækker!N58,IF(V6=Rækker!Q50,Rækker!Q58,IF(V6=Rækker!T50,Rækker!T58,DJ13)))))))</f>
        <v>1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0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 t="str">
        <f>IF(V6=Rækker!B50,Rækker!C58,IF(V6=Rækker!E50,Rækker!F58,IF(V6=Rækker!H50,Rækker!I58,IF(V6=Rækker!K50,Rækker!L58,IF(V6=Rækker!N50,Rækker!O58,IF(V6=Rækker!Q50,Rækker!R58,IF(V6=Rækker!T50,Rækker!U58,DM13)))))))</f>
        <v>1x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0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 t="str">
        <f t="shared" si="59"/>
        <v>1*</v>
      </c>
      <c r="DP13" s="25">
        <f t="shared" si="60"/>
        <v>1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1*</v>
      </c>
      <c r="DR13" s="25" t="str">
        <f>IF(X6=Rækker!W50,Rækker!W58,IF(X6=Rækker!Z50,Rækker!Z58,IF(X6=Rækker!AC50,Rækker!AC58,IF(X6=Rækker!AF50,Rækker!AF58,IF(X6=Rækker!AI50,Rækker!AI58,IF(X6=Rækker!AL50,Rækker!AL58,IF(X6=Rækker!AO50,Rækker!AO58,DS13)))))))</f>
        <v>1*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1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1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IF(Z6=Rækker!B50,Rækker!B58,IF(Z6=Rækker!E50,Rækker!E58,IF(Z6=Rækker!H50,Rækker!H58,IF(Z6=Rækker!K50,Rækker!K58,IF(Z6=Rækker!N50,Rækker!N58,IF(Z6=Rækker!Q50,Rækker!Q58,IF(Z6=Rækker!T50,Rækker!T58,DZ13)))))))</f>
        <v>1*</v>
      </c>
      <c r="DZ13" s="25" t="str">
        <f>IF(Z6=Rækker!W50,Rækker!W58,IF(Z6=Rækker!Z50,Rækker!Z58,IF(Z6=Rækker!AC50,Rækker!AC58,IF(Z6=Rækker!AF50,Rækker!AF58,IF(Z6=Rækker!AI50,Rækker!AI58,IF(Z6=Rækker!AL50,Rækker!AL58,IF(Z6=Rækker!AO50,Rækker!AO58,EA13)))))))</f>
        <v>1*</v>
      </c>
      <c r="EA13" s="25" t="str">
        <f>IF(Z6=Rækker!AR50,Rækker!AR58,IF(Z6=Rækker!AU50,Rækker!AU58,IF(Z6=Rækker!AX50,Rækker!AX58,IF(Z6=Rækker!BA50,Rækker!BA58,IF(Z6=Rækker!BD50,Rækker!BD58,IF(Z6=Rækker!BG50,Rækker!BG58,0))))))</f>
        <v>1*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</v>
      </c>
      <c r="ED13" s="25">
        <f>IF(Z6=Rækker!AR50,Rækker!AS58,IF(Z6=Rækker!AU50,Rækker!AV58,IF(Z6=Rækker!AX50,Rækker!AY58,IF(Z6=Rækker!BA50,Rækker!BB58,IF(Z6=Rækker!BD50,Rækker!BE58,IF(Z6=Rækker!BG50,Rækker!BH58,0))))))</f>
        <v>1</v>
      </c>
      <c r="EE13" s="25" t="str">
        <f t="shared" si="63"/>
        <v>1*</v>
      </c>
      <c r="EF13" s="25">
        <f t="shared" si="64"/>
        <v>1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1*</v>
      </c>
      <c r="EH13" s="25" t="str">
        <f>IF(AB6=Rækker!W50,Rækker!W58,IF(AB6=Rækker!Z50,Rækker!Z58,IF(AB6=Rækker!AC50,Rækker!AC58,IF(AB6=Rækker!AF50,Rækker!AF58,IF(AB6=Rækker!AI50,Rækker!AI58,IF(AB6=Rækker!AL50,Rækker!AL58,IF(AB6=Rækker!AO50,Rækker!AO58,EI13)))))))</f>
        <v>1*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1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1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>
        <f t="shared" si="65"/>
        <v>1</v>
      </c>
      <c r="EN13" s="25" t="str">
        <f t="shared" si="66"/>
        <v>1X</v>
      </c>
      <c r="EO13" s="25">
        <f>IF(AD6=Rækker!B50,Rækker!B58,IF(AD6=Rækker!E50,Rækker!E58,IF(AD6=Rækker!H50,Rækker!H58,IF(AD6=Rækker!K50,Rækker!K58,IF(AD6=Rækker!N50,Rækker!N58,IF(AD6=Rækker!Q50,Rækker!Q58,IF(AD6=Rækker!T50,Rækker!T58,EP13)))))))</f>
        <v>1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1</v>
      </c>
      <c r="EQ13" s="25">
        <f>IF(AD6=Rækker!AR50,Rækker!AR58,IF(AD6=Rækker!AU50,Rækker!AU58,IF(AD6=Rækker!AX50,Rækker!AX58,IF(AD6=Rækker!BA50,Rækker!BA58,IF(AD6=Rækker!BD50,Rækker!BD58,IF(AD6=Rækker!BG50,Rækker!BG58,0))))))</f>
        <v>1</v>
      </c>
      <c r="ER13" s="25" t="str">
        <f>IF(AD6=Rækker!B50,Rækker!C58,IF(AD6=Rækker!E50,Rækker!F58,IF(AD6=Rækker!H50,Rækker!I58,IF(AD6=Rækker!K50,Rækker!L58,IF(AD6=Rækker!N50,Rækker!O58,IF(AD6=Rækker!Q50,Rækker!R58,IF(AD6=Rækker!T50,Rækker!U58,ES13)))))))</f>
        <v>1x</v>
      </c>
      <c r="ES13" s="25" t="str">
        <f>IF(AD6=Rækker!W50,Rækker!X58,IF(AD6=Rækker!Z50,Rækker!AA58,IF(AD6=Rækker!AC50,Rækker!AD58,IF(AD6=Rækker!AF50,Rækker!AG58,IF(AD6=Rækker!AI50,Rækker!AJ58,IF(AD6=Rækker!AL50,Rækker!AM58,IF(AD6=Rækker!AO50,Rækker!AP58,ET13)))))))</f>
        <v>1x</v>
      </c>
      <c r="ET13" s="25" t="str">
        <f>IF(AD6=Rækker!AR50,Rækker!AS58,IF(AD6=Rækker!AU50,Rækker!AV58,IF(AD6=Rækker!AX50,Rækker!AY58,IF(AD6=Rækker!BA50,Rækker!BB58,IF(AD6=Rækker!BD50,Rækker!BE58,IF(AD6=Rækker!BG50,Rækker!BH58,0))))))</f>
        <v>1x</v>
      </c>
      <c r="EU13" s="25" t="str">
        <f t="shared" si="67"/>
        <v>1*</v>
      </c>
      <c r="EV13" s="25">
        <f t="shared" si="68"/>
        <v>1</v>
      </c>
      <c r="EW13" s="25" t="str">
        <f>IF(AF6=Rækker!B50,Rækker!B58,IF(AF6=Rækker!E50,Rækker!E58,IF(AF6=Rækker!H50,Rækker!H58,IF(AF6=Rækker!K50,Rækker!K58,IF(AF6=Rækker!N50,Rækker!N58,IF(AF6=Rækker!Q50,Rækker!Q58,IF(AF6=Rækker!T50,Rækker!T58,EX13)))))))</f>
        <v>1*</v>
      </c>
      <c r="EX13" s="25" t="str">
        <f>IF(AF6=Rækker!W50,Rækker!W58,IF(AF6=Rækker!Z50,Rækker!Z58,IF(AF6=Rækker!AC50,Rækker!AC58,IF(AF6=Rækker!AF50,Rækker!AF58,IF(AF6=Rækker!AI50,Rækker!AI58,IF(AF6=Rækker!AL50,Rækker!AL58,IF(AF6=Rækker!AO50,Rækker!AO58,EY13)))))))</f>
        <v>1*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1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>
        <f t="shared" si="69"/>
        <v>1</v>
      </c>
      <c r="FD13" s="25">
        <f t="shared" si="70"/>
        <v>1</v>
      </c>
      <c r="FE13" s="25">
        <f>IF(AH6=Rækker!B50,Rækker!B58,IF(AH6=Rækker!E50,Rækker!E58,IF(AH6=Rækker!H50,Rækker!H58,IF(AH6=Rækker!K50,Rækker!K58,IF(AH6=Rækker!N50,Rækker!N58,IF(AH6=Rækker!Q50,Rækker!Q58,IF(AH6=Rækker!T50,Rækker!T58,FF13)))))))</f>
        <v>1</v>
      </c>
      <c r="FF13" s="25">
        <f>IF(AH6=Rækker!W50,Rækker!W58,IF(AH6=Rækker!Z50,Rækker!Z58,IF(AH6=Rækker!AC50,Rækker!AC58,IF(AH6=Rækker!AF50,Rækker!AF58,IF(AH6=Rækker!AI50,Rækker!AI58,IF(AH6=Rækker!AL50,Rækker!AL58,IF(AH6=Rækker!AO50,Rækker!AO58,FG13)))))))</f>
        <v>1</v>
      </c>
      <c r="FG13" s="25">
        <f>IF(AH6=Rækker!AR50,Rækker!AR58,IF(AH6=Rækker!AU50,Rækker!AU58,IF(AH6=Rækker!AX50,Rækker!AX58,IF(AH6=Rækker!BA50,Rækker!BA58,IF(AH6=Rækker!BD50,Rækker!BD58,IF(AH6=Rækker!BG50,Rækker!BG58,0))))))</f>
        <v>1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1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1</v>
      </c>
      <c r="FJ13" s="25">
        <f>IF(AH6=Rækker!AR50,Rækker!AS58,IF(AH6=Rækker!AU50,Rækker!AV58,IF(AH6=Rækker!AX50,Rækker!AY58,IF(AH6=Rækker!BA50,Rækker!BB58,IF(AH6=Rækker!BD50,Rækker!BE58,IF(AH6=Rækker!BG50,Rækker!BH58,0))))))</f>
        <v>1</v>
      </c>
      <c r="FK13" s="25">
        <f t="shared" si="71"/>
        <v>1</v>
      </c>
      <c r="FL13" s="25" t="str">
        <f t="shared" si="72"/>
        <v>1X</v>
      </c>
      <c r="FM13" s="25">
        <f>IF(AJ6=Rækker!B50,Rækker!B58,IF(AJ6=Rækker!E50,Rækker!E58,IF(AJ6=Rækker!H50,Rækker!H58,IF(AJ6=Rækker!K50,Rækker!K58,IF(AJ6=Rækker!N50,Rækker!N58,IF(AJ6=Rækker!Q50,Rækker!Q58,IF(AJ6=Rækker!T50,Rækker!T58,FN13)))))))</f>
        <v>1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1</v>
      </c>
      <c r="FO13" s="25">
        <f>IF(AJ6=Rækker!AR50,Rækker!AR58,IF(AJ6=Rækker!AU50,Rækker!AU58,IF(AJ6=Rækker!AX50,Rækker!AX58,IF(AJ6=Rækker!BA50,Rækker!BA58,IF(AJ6=Rækker!BD50,Rækker!BD58,IF(AJ6=Rækker!BG50,Rækker!BG58,0))))))</f>
        <v>1</v>
      </c>
      <c r="FP13" s="25" t="str">
        <f>IF(AJ6=Rækker!B50,Rækker!C58,IF(AJ6=Rækker!E50,Rækker!F58,IF(AJ6=Rækker!H50,Rækker!I58,IF(AJ6=Rækker!K50,Rækker!L58,IF(AJ6=Rækker!N50,Rækker!O58,IF(AJ6=Rækker!Q50,Rækker!R58,IF(AJ6=Rækker!T50,Rækker!U58,FQ13)))))))</f>
        <v>1x</v>
      </c>
      <c r="FQ13" s="25" t="str">
        <f>IF(AJ6=Rækker!W50,Rækker!X58,IF(AJ6=Rækker!Z50,Rækker!AA58,IF(AJ6=Rækker!AC50,Rækker!AD58,IF(AJ6=Rækker!AF50,Rækker!AG58,IF(AJ6=Rækker!AI50,Rækker!AJ58,IF(AJ6=Rækker!AL50,Rækker!AM58,IF(AJ6=Rækker!AO50,Rækker!AP58,FR13)))))))</f>
        <v>1x</v>
      </c>
      <c r="FR13" s="25" t="str">
        <f>IF(AJ6=Rækker!AR50,Rækker!AS58,IF(AJ6=Rækker!AU50,Rækker!AV58,IF(AJ6=Rækker!AX50,Rækker!AY58,IF(AJ6=Rækker!BA50,Rækker!BB58,IF(AJ6=Rækker!BD50,Rækker!BE58,IF(AJ6=Rækker!BG50,Rækker!BH58,0))))))</f>
        <v>1x</v>
      </c>
      <c r="FS13" s="25">
        <f t="shared" si="73"/>
        <v>1</v>
      </c>
      <c r="FT13" s="25" t="str">
        <f t="shared" si="74"/>
        <v>1X</v>
      </c>
      <c r="FU13" s="25">
        <f>IF(AL6=Rækker!B50,Rækker!B58,IF(AL6=Rækker!E50,Rækker!E58,IF(AL6=Rækker!H50,Rækker!H58,IF(AL6=Rækker!K50,Rækker!K58,IF(AL6=Rækker!N50,Rækker!N58,IF(AL6=Rækker!Q50,Rækker!Q58,IF(AL6=Rækker!T50,Rækker!T58,FV13)))))))</f>
        <v>1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1</v>
      </c>
      <c r="FW13" s="25">
        <f>IF(AL6=Rækker!AR50,Rækker!AR58,IF(AL6=Rækker!AU50,Rækker!AU58,IF(AL6=Rækker!AX50,Rækker!AX58,IF(AL6=Rækker!BA50,Rækker!BA58,IF(AL6=Rækker!BD50,Rækker!BD58,IF(AL6=Rækker!BG50,Rækker!BG58,0))))))</f>
        <v>0</v>
      </c>
      <c r="FX13" s="25" t="str">
        <f>IF(AL6=Rækker!B50,Rækker!C58,IF(AL6=Rækker!E50,Rækker!F58,IF(AL6=Rækker!H50,Rækker!I58,IF(AL6=Rækker!K50,Rækker!L58,IF(AL6=Rækker!N50,Rækker!O58,IF(AL6=Rækker!Q50,Rækker!R58,IF(AL6=Rækker!T50,Rækker!U58,FY13)))))))</f>
        <v>1x</v>
      </c>
      <c r="FY13" s="25" t="str">
        <f>IF(AL6=Rækker!W50,Rækker!X58,IF(AL6=Rækker!Z50,Rækker!AA58,IF(AL6=Rækker!AC50,Rækker!AD58,IF(AL6=Rækker!AF50,Rækker!AG58,IF(AL6=Rækker!AI50,Rækker!AJ58,IF(AL6=Rækker!AL50,Rækker!AM58,IF(AL6=Rækker!AO50,Rækker!AP58,FZ13)))))))</f>
        <v>1x</v>
      </c>
      <c r="FZ13" s="25">
        <f>IF(AL6=Rækker!AR50,Rækker!AS58,IF(AL6=Rækker!AU50,Rækker!AV58,IF(AL6=Rækker!AX50,Rækker!AY58,IF(AL6=Rækker!BA50,Rækker!BB58,IF(AL6=Rækker!BD50,Rækker!BE58,IF(AL6=Rækker!BG50,Rækker!BH58,0))))))</f>
        <v>0</v>
      </c>
      <c r="GA13" s="25">
        <f t="shared" si="75"/>
        <v>1</v>
      </c>
      <c r="GB13" s="25" t="str">
        <f t="shared" si="76"/>
        <v>1X</v>
      </c>
      <c r="GC13" s="25">
        <f>IF(AN6=Rækker!B50,Rækker!B58,IF(AN6=Rækker!E50,Rækker!E58,IF(AN6=Rækker!H50,Rækker!H58,IF(AN6=Rækker!K50,Rækker!K58,IF(AN6=Rækker!N50,Rækker!N58,IF(AN6=Rækker!Q50,Rækker!Q58,IF(AN6=Rækker!T50,Rækker!T58,GD13)))))))</f>
        <v>1</v>
      </c>
      <c r="GD13" s="25">
        <f>IF(AN6=Rækker!W50,Rækker!W58,IF(AN6=Rækker!Z50,Rækker!Z58,IF(AN6=Rækker!AC50,Rækker!AC58,IF(AN6=Rækker!AF50,Rækker!AF58,IF(AN6=Rækker!AI50,Rækker!AI58,IF(AN6=Rækker!AL50,Rækker!AL58,IF(AN6=Rækker!AO50,Rækker!AO58,GE13)))))))</f>
        <v>0</v>
      </c>
      <c r="GE13" s="25">
        <f>IF(AN6=Rækker!AR50,Rækker!AR58,IF(AN6=Rækker!AU50,Rækker!AU58,IF(AN6=Rækker!AX50,Rækker!AX58,IF(AN6=Rækker!BA50,Rækker!BA58,IF(AN6=Rækker!BD50,Rækker!BD58,IF(AN6=Rækker!BG50,Rækker!BG58,0))))))</f>
        <v>0</v>
      </c>
      <c r="GF13" s="25" t="str">
        <f>IF(AN6=Rækker!B50,Rækker!C58,IF(AN6=Rækker!E50,Rækker!F58,IF(AN6=Rækker!H50,Rækker!I58,IF(AN6=Rækker!K50,Rækker!L58,IF(AN6=Rækker!N50,Rækker!O58,IF(AN6=Rækker!Q50,Rækker!R58,IF(AN6=Rækker!T50,Rækker!U58,GG13)))))))</f>
        <v>1x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0</v>
      </c>
      <c r="GH13" s="25">
        <f>IF(AN6=Rækker!AR50,Rækker!AS58,IF(AN6=Rækker!AU50,Rækker!AV58,IF(AN6=Rækker!AX50,Rækker!AY58,IF(AN6=Rækker!BA50,Rækker!BB58,IF(AN6=Rækker!BD50,Rækker!BE58,IF(AN6=Rækker!BG50,Rækker!BH58,0))))))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IF(AP6=Rækker!B50,Rækker!B58,IF(AP6=Rækker!E50,Rækker!E58,IF(AP6=Rækker!H50,Rækker!H58,IF(AP6=Rækker!K50,Rækker!K58,IF(AP6=Rækker!N50,Rækker!N58,IF(AP6=Rækker!Q50,Rækker!Q58,IF(AP6=Rækker!T50,Rækker!T58,GL13)))))))</f>
        <v>1*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0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>
        <f>IF(AP6=Rækker!B50,Rækker!C58,IF(AP6=Rækker!E50,Rækker!F58,IF(AP6=Rækker!H50,Rækker!I58,IF(AP6=Rækker!K50,Rækker!L58,IF(AP6=Rækker!N50,Rækker!O58,IF(AP6=Rækker!Q50,Rækker!R58,IF(AP6=Rækker!T50,Rækker!U58,GO13)))))))</f>
        <v>1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0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 t="str">
        <f t="shared" si="79"/>
        <v>1*</v>
      </c>
      <c r="GR13" s="25">
        <f t="shared" si="80"/>
        <v>1</v>
      </c>
      <c r="GS13" s="25" t="str">
        <f>IF(AR6=Rækker!B50,Rækker!B58,IF(AR6=Rækker!E50,Rækker!E58,IF(AR6=Rækker!H50,Rækker!H58,IF(AR6=Rækker!K50,Rækker!K58,IF(AR6=Rækker!N50,Rækker!N58,IF(AR6=Rækker!Q50,Rækker!Q58,IF(AR6=Rækker!T50,Rækker!T58,GT13)))))))</f>
        <v>1*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1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4" s="121" t="s">
        <v>109</v>
      </c>
      <c r="E14" s="95">
        <f>IF('1. Division'!E14&lt;&gt;"",'1. Division'!E14,"")</f>
        <v>1</v>
      </c>
      <c r="F14" s="41" t="str">
        <f t="shared" si="0"/>
        <v>1*</v>
      </c>
      <c r="G14" s="42">
        <f t="shared" si="1"/>
        <v>1</v>
      </c>
      <c r="H14" s="41" t="str">
        <f t="shared" si="2"/>
        <v>1*</v>
      </c>
      <c r="I14" s="42">
        <f t="shared" si="3"/>
        <v>1</v>
      </c>
      <c r="J14" s="41" t="str">
        <f t="shared" si="4"/>
        <v>1*</v>
      </c>
      <c r="K14" s="43">
        <f t="shared" si="5"/>
        <v>1</v>
      </c>
      <c r="L14" s="41" t="str">
        <f t="shared" si="6"/>
        <v>1*</v>
      </c>
      <c r="M14" s="43">
        <f t="shared" si="7"/>
        <v>1</v>
      </c>
      <c r="N14" s="41" t="str">
        <f t="shared" si="8"/>
        <v>1*</v>
      </c>
      <c r="O14" s="43">
        <f t="shared" si="9"/>
        <v>1</v>
      </c>
      <c r="P14" s="41" t="str">
        <f t="shared" si="10"/>
        <v/>
      </c>
      <c r="Q14" s="43" t="str">
        <f t="shared" si="11"/>
        <v/>
      </c>
      <c r="R14" s="41">
        <f t="shared" si="12"/>
        <v>1</v>
      </c>
      <c r="S14" s="43" t="str">
        <f t="shared" si="13"/>
        <v>1X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>
        <f t="shared" si="18"/>
        <v>1</v>
      </c>
      <c r="Y14" s="43">
        <f t="shared" si="19"/>
        <v>1</v>
      </c>
      <c r="Z14" s="41" t="str">
        <f t="shared" si="20"/>
        <v>1*</v>
      </c>
      <c r="AA14" s="43">
        <f t="shared" si="21"/>
        <v>1</v>
      </c>
      <c r="AB14" s="41" t="str">
        <f t="shared" si="22"/>
        <v>1*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>
        <f t="shared" si="26"/>
        <v>1</v>
      </c>
      <c r="AG14" s="43">
        <f t="shared" si="27"/>
        <v>1</v>
      </c>
      <c r="AH14" s="41" t="str">
        <f t="shared" si="28"/>
        <v>1*</v>
      </c>
      <c r="AI14" s="43">
        <f t="shared" si="29"/>
        <v>1</v>
      </c>
      <c r="AJ14" s="41" t="str">
        <f t="shared" si="30"/>
        <v>1*</v>
      </c>
      <c r="AK14" s="43">
        <f t="shared" si="31"/>
        <v>1</v>
      </c>
      <c r="AL14" s="41">
        <f t="shared" si="32"/>
        <v>1</v>
      </c>
      <c r="AM14" s="43">
        <f t="shared" si="33"/>
        <v>1</v>
      </c>
      <c r="AN14" s="41" t="str">
        <f t="shared" si="34"/>
        <v>1*</v>
      </c>
      <c r="AO14" s="43">
        <f t="shared" si="35"/>
        <v>1</v>
      </c>
      <c r="AP14" s="41" t="str">
        <f t="shared" si="36"/>
        <v>1*</v>
      </c>
      <c r="AQ14" s="43">
        <f t="shared" si="37"/>
        <v>1</v>
      </c>
      <c r="AR14" s="41">
        <f t="shared" si="38"/>
        <v>1</v>
      </c>
      <c r="AS14" s="42">
        <f t="shared" si="39"/>
        <v>1</v>
      </c>
      <c r="AT14" s="21">
        <f t="shared" si="40"/>
        <v>1</v>
      </c>
      <c r="AU14" s="25" t="str">
        <f t="shared" si="41"/>
        <v>1*</v>
      </c>
      <c r="AV14" s="25">
        <f t="shared" si="42"/>
        <v>1</v>
      </c>
      <c r="AW14" s="25" t="str">
        <f>IF(F6=Rækker!B50,Rækker!B59,IF(F6=Rækker!E50,Rækker!E59,IF(F6=Rækker!H50,Rækker!H59,IF(F6=Rækker!K50,Rækker!K59,IF(F6=Rækker!N50,Rækker!N59,IF(F6=Rækker!Q50,Rækker!Q59,IF(F6=Rækker!T50,Rækker!T59,AX14)))))))</f>
        <v>1*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 t="str">
        <f t="shared" si="43"/>
        <v>1*</v>
      </c>
      <c r="BD14" s="25">
        <f t="shared" si="44"/>
        <v>1</v>
      </c>
      <c r="BE14" s="25" t="str">
        <f>IF(H6=Rækker!B50,Rækker!B59,IF(H6=Rækker!E50,Rækker!E59,IF(H6=Rækker!H50,Rækker!H59,IF(H6=Rækker!K50,Rækker!K59,IF(H6=Rækker!N50,Rækker!N59,IF(H6=Rækker!Q50,Rækker!Q59,IF(H6=Rækker!T50,Rækker!T59,BF14)))))))</f>
        <v>1*</v>
      </c>
      <c r="BF14" s="25" t="str">
        <f>IF(H6=Rækker!W50,Rækker!W59,IF(H6=Rækker!Z50,Rækker!Z59,IF(H6=Rækker!AC50,Rækker!AC59,IF(H6=Rækker!AF50,Rækker!AF59,IF(H6=Rækker!AI50,Rækker!AI59,IF(H6=Rækker!AL50,Rækker!AL59,IF(H6=Rækker!AO50,Rækker!AO59,BG14)))))))</f>
        <v>1*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1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 t="str">
        <f t="shared" si="45"/>
        <v>1*</v>
      </c>
      <c r="BL14" s="25">
        <f t="shared" si="46"/>
        <v>1</v>
      </c>
      <c r="BM14" s="25" t="str">
        <f>IF(J6=Rækker!B50,Rækker!B59,IF(J6=Rækker!E50,Rækker!E59,IF(J6=Rækker!H50,Rækker!H59,IF(J6=Rækker!K50,Rækker!K59,IF(J6=Rækker!N50,Rækker!N59,IF(J6=Rækker!Q50,Rækker!Q59,IF(J6=Rækker!T50,Rækker!T59,BN14)))))))</f>
        <v>1*</v>
      </c>
      <c r="BN14" s="25" t="str">
        <f>IF(J6=Rækker!W50,Rækker!W59,IF(J6=Rækker!Z50,Rækker!Z59,IF(J6=Rækker!AC50,Rækker!AC59,IF(J6=Rækker!AF50,Rækker!AF59,IF(J6=Rækker!AI50,Rækker!AI59,IF(J6=Rækker!AL50,Rækker!AL59,IF(J6=Rækker!AO50,Rækker!AO59,BO14)))))))</f>
        <v>1*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1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1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1*</v>
      </c>
      <c r="BT14" s="25">
        <f t="shared" si="48"/>
        <v>1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1*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1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 t="str">
        <f t="shared" si="49"/>
        <v>1*</v>
      </c>
      <c r="CB14" s="25">
        <f t="shared" si="50"/>
        <v>1</v>
      </c>
      <c r="CC14" s="25" t="str">
        <f>IF(N6=Rækker!B50,Rækker!B59,IF(N6=Rækker!E50,Rækker!E59,IF(N6=Rækker!H50,Rækker!H59,IF(N6=Rækker!K50,Rækker!K59,IF(N6=Rækker!N50,Rækker!N59,IF(N6=Rækker!Q50,Rækker!Q59,IF(N6=Rækker!T50,Rækker!T59,CD14)))))))</f>
        <v>1*</v>
      </c>
      <c r="CD14" s="25" t="str">
        <f>IF(N6=Rækker!W50,Rækker!W59,IF(N6=Rækker!Z50,Rækker!Z59,IF(N6=Rækker!AC50,Rækker!AC59,IF(N6=Rækker!AF50,Rækker!AF59,IF(N6=Rækker!AI50,Rækker!AI59,IF(N6=Rækker!AL50,Rækker!AL59,IF(N6=Rækker!AO50,Rækker!AO59,CE14)))))))</f>
        <v>1*</v>
      </c>
      <c r="CE14" s="25" t="str">
        <f>IF(N6=Rækker!AR50,Rækker!AR59,IF(N6=Rækker!AU50,Rækker!AU59,IF(N6=Rækker!AX50,Rækker!AX59,IF(N6=Rækker!BA50,Rækker!BA59,IF(N6=Rækker!BD50,Rækker!BD59,IF(N6=Rækker!BG50,Rækker!BG59,0))))))</f>
        <v>1*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1</v>
      </c>
      <c r="CH14" s="25">
        <f>IF(N6=Rækker!AR50,Rækker!AS59,IF(N6=Rækker!AU50,Rækker!AV59,IF(N6=Rækker!AX50,Rækker!AY59,IF(N6=Rækker!BA50,Rækker!BB59,IF(N6=Rækker!BD50,Rækker!BE59,IF(N6=Rækker!BG50,Rækker!BH59,0))))))</f>
        <v>1</v>
      </c>
      <c r="CI14" s="25">
        <f t="shared" si="51"/>
        <v>0</v>
      </c>
      <c r="CJ14" s="25">
        <f t="shared" si="52"/>
        <v>0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0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0</v>
      </c>
      <c r="CM14" s="25">
        <f>IF(P6=Rækker!AR50,Rækker!AR59,IF(P6=Rækker!AU50,Rækker!AU59,IF(P6=Rækker!AX50,Rækker!AX59,IF(P6=Rækker!BA50,Rækker!BA59,IF(P6=Rækker!BD50,Rækker!BD59,IF(P6=Rækker!BG50,Rækker!BG59,0))))))</f>
        <v>0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0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0</v>
      </c>
      <c r="CP14" s="25">
        <f>IF(P6=Rækker!AR50,Rækker!AS59,IF(P6=Rækker!AU50,Rækker!AV59,IF(P6=Rækker!AX50,Rækker!AY59,IF(P6=Rækker!BA50,Rækker!BB59,IF(P6=Rækker!BD50,Rækker!BE59,IF(P6=Rækker!BG50,Rækker!BH59,0))))))</f>
        <v>0</v>
      </c>
      <c r="CQ14" s="25">
        <f t="shared" si="53"/>
        <v>1</v>
      </c>
      <c r="CR14" s="25" t="str">
        <f t="shared" si="54"/>
        <v>1X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1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1</v>
      </c>
      <c r="CU14" s="25">
        <f>IF(R6=Rækker!AR50,Rækker!AR59,IF(R6=Rækker!AU50,Rækker!AU59,IF(R6=Rækker!AX50,Rækker!AX59,IF(R6=Rækker!BA50,Rækker!BA59,IF(R6=Rækker!BD50,Rækker!BD59,IF(R6=Rækker!BG50,Rækker!BG59,0))))))</f>
        <v>1</v>
      </c>
      <c r="CV14" s="25" t="str">
        <f>IF(R6=Rækker!B50,Rækker!C59,IF(R6=Rækker!E50,Rækker!F59,IF(R6=Rækker!H50,Rækker!I59,IF(R6=Rækker!K50,Rækker!L59,IF(R6=Rækker!N50,Rækker!O59,IF(R6=Rækker!Q50,Rækker!R59,IF(R6=Rækker!T50,Rækker!U59,CW14)))))))</f>
        <v>1x</v>
      </c>
      <c r="CW14" s="25" t="str">
        <f>IF(R6=Rækker!W50,Rækker!X59,IF(R6=Rækker!Z50,Rækker!AA59,IF(R6=Rækker!AC50,Rækker!AD59,IF(R6=Rækker!AF50,Rækker!AG59,IF(R6=Rækker!AI50,Rækker!AJ59,IF(R6=Rækker!AL50,Rækker!AM59,IF(R6=Rækker!AO50,Rækker!AP59,CX14)))))))</f>
        <v>1x</v>
      </c>
      <c r="CX14" s="25" t="str">
        <f>IF(R6=Rækker!AR50,Rækker!AS59,IF(R6=Rækker!AU50,Rækker!AV59,IF(R6=Rækker!AX50,Rækker!AY59,IF(R6=Rækker!BA50,Rækker!BB59,IF(R6=Rækker!BD50,Rækker!BE59,IF(R6=Rækker!BG50,Rækker!BH59,0))))))</f>
        <v>1x</v>
      </c>
      <c r="CY14" s="25" t="str">
        <f t="shared" si="55"/>
        <v>1*</v>
      </c>
      <c r="CZ14" s="25">
        <f t="shared" si="56"/>
        <v>1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1*</v>
      </c>
      <c r="DB14" s="25" t="str">
        <f>IF(T6=Rækker!W50,Rækker!W59,IF(T6=Rækker!Z50,Rækker!Z59,IF(T6=Rækker!AC50,Rækker!AC59,IF(T6=Rækker!AF50,Rækker!AF59,IF(T6=Rækker!AI50,Rækker!AI59,IF(T6=Rækker!AL50,Rækker!AL59,IF(T6=Rækker!AO50,Rækker!AO59,DC14)))))))</f>
        <v>1*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>
        <f>IF(T6=Rækker!B50,Rækker!C59,IF(T6=Rækker!E50,Rækker!F59,IF(T6=Rækker!H50,Rækker!I59,IF(T6=Rækker!K50,Rækker!L59,IF(T6=Rækker!N50,Rækker!O59,IF(T6=Rækker!Q50,Rækker!R59,IF(T6=Rækker!T50,Rækker!U59,DE14)))))))</f>
        <v>1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1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IF(V6=Rækker!B50,Rækker!B59,IF(V6=Rækker!E50,Rækker!E59,IF(V6=Rækker!H50,Rækker!H59,IF(V6=Rækker!K50,Rækker!K59,IF(V6=Rækker!N50,Rækker!N59,IF(V6=Rækker!Q50,Rækker!Q59,IF(V6=Rækker!T50,Rækker!T59,DJ14)))))))</f>
        <v>1*</v>
      </c>
      <c r="DJ14" s="25">
        <f>IF(V6=Rækker!W50,Rækker!W59,IF(V6=Rækker!Z50,Rækker!Z59,IF(V6=Rækker!AC50,Rækker!AC59,IF(V6=Rækker!AF50,Rækker!AF59,IF(V6=Rækker!AI50,Rækker!AI59,IF(V6=Rækker!AL50,Rækker!AL59,IF(V6=Rækker!AO50,Rækker!AO59,DK14)))))))</f>
        <v>0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1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0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>
        <f t="shared" si="59"/>
        <v>1</v>
      </c>
      <c r="DP14" s="25">
        <f t="shared" si="60"/>
        <v>1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1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1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1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1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 t="str">
        <f t="shared" si="61"/>
        <v>1*</v>
      </c>
      <c r="DX14" s="25">
        <f t="shared" si="62"/>
        <v>1</v>
      </c>
      <c r="DY14" s="25" t="str">
        <f>IF(Z6=Rækker!B50,Rækker!B59,IF(Z6=Rækker!E50,Rækker!E59,IF(Z6=Rækker!H50,Rækker!H59,IF(Z6=Rækker!K50,Rækker!K59,IF(Z6=Rækker!N50,Rækker!N59,IF(Z6=Rækker!Q50,Rækker!Q59,IF(Z6=Rækker!T50,Rækker!T59,DZ14)))))))</f>
        <v>1*</v>
      </c>
      <c r="DZ14" s="25" t="str">
        <f>IF(Z6=Rækker!W50,Rækker!W59,IF(Z6=Rækker!Z50,Rækker!Z59,IF(Z6=Rækker!AC50,Rækker!AC59,IF(Z6=Rækker!AF50,Rækker!AF59,IF(Z6=Rækker!AI50,Rækker!AI59,IF(Z6=Rækker!AL50,Rækker!AL59,IF(Z6=Rækker!AO50,Rækker!AO59,EA14)))))))</f>
        <v>1*</v>
      </c>
      <c r="EA14" s="25" t="str">
        <f>IF(Z6=Rækker!AR50,Rækker!AR59,IF(Z6=Rækker!AU50,Rækker!AU59,IF(Z6=Rækker!AX50,Rækker!AX59,IF(Z6=Rækker!BA50,Rækker!BA59,IF(Z6=Rækker!BD50,Rækker!BD59,IF(Z6=Rækker!BG50,Rækker!BG59,0))))))</f>
        <v>1*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1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1</v>
      </c>
      <c r="ED14" s="25">
        <f>IF(Z6=Rækker!AR50,Rækker!AS59,IF(Z6=Rækker!AU50,Rækker!AV59,IF(Z6=Rækker!AX50,Rækker!AY59,IF(Z6=Rækker!BA50,Rækker!BB59,IF(Z6=Rækker!BD50,Rækker!BE59,IF(Z6=Rækker!BG50,Rækker!BH59,0))))))</f>
        <v>1</v>
      </c>
      <c r="EE14" s="25" t="str">
        <f t="shared" si="63"/>
        <v>1*</v>
      </c>
      <c r="EF14" s="25">
        <f t="shared" si="64"/>
        <v>1</v>
      </c>
      <c r="EG14" s="25" t="str">
        <f>IF(AB6=Rækker!B50,Rækker!B59,IF(AB6=Rækker!E50,Rækker!E59,IF(AB6=Rækker!H50,Rækker!H59,IF(AB6=Rækker!K50,Rækker!K59,IF(AB6=Rækker!N50,Rækker!N59,IF(AB6=Rækker!Q50,Rækker!Q59,IF(AB6=Rækker!T50,Rækker!T59,EH14)))))))</f>
        <v>1*</v>
      </c>
      <c r="EH14" s="25" t="str">
        <f>IF(AB6=Rækker!W50,Rækker!W59,IF(AB6=Rækker!Z50,Rækker!Z59,IF(AB6=Rækker!AC50,Rækker!AC59,IF(AB6=Rækker!AF50,Rækker!AF59,IF(AB6=Rækker!AI50,Rækker!AI59,IF(AB6=Rækker!AL50,Rækker!AL59,IF(AB6=Rækker!AO50,Rækker!AO59,EI14)))))))</f>
        <v>1*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1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 t="str">
        <f t="shared" si="65"/>
        <v>1*</v>
      </c>
      <c r="EN14" s="25">
        <f t="shared" si="66"/>
        <v>1</v>
      </c>
      <c r="EO14" s="25" t="str">
        <f>IF(AD6=Rækker!B50,Rækker!B59,IF(AD6=Rækker!E50,Rækker!E59,IF(AD6=Rækker!H50,Rækker!H59,IF(AD6=Rækker!K50,Rækker!K59,IF(AD6=Rækker!N50,Rækker!N59,IF(AD6=Rækker!Q50,Rækker!Q59,IF(AD6=Rækker!T50,Rækker!T59,EP14)))))))</f>
        <v>1*</v>
      </c>
      <c r="EP14" s="25" t="str">
        <f>IF(AD6=Rækker!W50,Rækker!W59,IF(AD6=Rækker!Z50,Rækker!Z59,IF(AD6=Rækker!AC50,Rækker!AC59,IF(AD6=Rækker!AF50,Rækker!AF59,IF(AD6=Rækker!AI50,Rækker!AI59,IF(AD6=Rækker!AL50,Rækker!AL59,IF(AD6=Rækker!AO50,Rækker!AO59,EQ14)))))))</f>
        <v>1*</v>
      </c>
      <c r="EQ14" s="25" t="str">
        <f>IF(AD6=Rækker!AR50,Rækker!AR59,IF(AD6=Rækker!AU50,Rækker!AU59,IF(AD6=Rækker!AX50,Rækker!AX59,IF(AD6=Rækker!BA50,Rækker!BA59,IF(AD6=Rækker!BD50,Rækker!BD59,IF(AD6=Rækker!BG50,Rækker!BG59,0))))))</f>
        <v>1*</v>
      </c>
      <c r="ER14" s="25">
        <f>IF(AD6=Rækker!B50,Rækker!C59,IF(AD6=Rækker!E50,Rækker!F59,IF(AD6=Rækker!H50,Rækker!I59,IF(AD6=Rækker!K50,Rækker!L59,IF(AD6=Rækker!N50,Rækker!O59,IF(AD6=Rækker!Q50,Rækker!R59,IF(AD6=Rækker!T50,Rækker!U59,ES14)))))))</f>
        <v>1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1</v>
      </c>
      <c r="ET14" s="25">
        <f>IF(AD6=Rækker!AR50,Rækker!AS59,IF(AD6=Rækker!AU50,Rækker!AV59,IF(AD6=Rækker!AX50,Rækker!AY59,IF(AD6=Rækker!BA50,Rækker!BB59,IF(AD6=Rækker!BD50,Rækker!BE59,IF(AD6=Rækker!BG50,Rækker!BH59,0))))))</f>
        <v>1</v>
      </c>
      <c r="EU14" s="25">
        <f t="shared" si="67"/>
        <v>1</v>
      </c>
      <c r="EV14" s="25">
        <f t="shared" si="68"/>
        <v>1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1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1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1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1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 t="str">
        <f t="shared" si="69"/>
        <v>1*</v>
      </c>
      <c r="FD14" s="25">
        <f t="shared" si="70"/>
        <v>1</v>
      </c>
      <c r="FE14" s="25" t="str">
        <f>IF(AH6=Rækker!B50,Rækker!B59,IF(AH6=Rækker!E50,Rækker!E59,IF(AH6=Rækker!H50,Rækker!H59,IF(AH6=Rækker!K50,Rækker!K59,IF(AH6=Rækker!N50,Rækker!N59,IF(AH6=Rækker!Q50,Rækker!Q59,IF(AH6=Rækker!T50,Rækker!T59,FF14)))))))</f>
        <v>1*</v>
      </c>
      <c r="FF14" s="25" t="str">
        <f>IF(AH6=Rækker!W50,Rækker!W59,IF(AH6=Rækker!Z50,Rækker!Z59,IF(AH6=Rækker!AC50,Rækker!AC59,IF(AH6=Rækker!AF50,Rækker!AF59,IF(AH6=Rækker!AI50,Rækker!AI59,IF(AH6=Rækker!AL50,Rækker!AL59,IF(AH6=Rækker!AO50,Rækker!AO59,FG14)))))))</f>
        <v>1*</v>
      </c>
      <c r="FG14" s="25" t="str">
        <f>IF(AH6=Rækker!AR50,Rækker!AR59,IF(AH6=Rækker!AU50,Rækker!AU59,IF(AH6=Rækker!AX50,Rækker!AX59,IF(AH6=Rækker!BA50,Rækker!BA59,IF(AH6=Rækker!BD50,Rækker!BD59,IF(AH6=Rækker!BG50,Rækker!BG59,0))))))</f>
        <v>1*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1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1</v>
      </c>
      <c r="FJ14" s="25">
        <f>IF(AH6=Rækker!AR50,Rækker!AS59,IF(AH6=Rækker!AU50,Rækker!AV59,IF(AH6=Rækker!AX50,Rækker!AY59,IF(AH6=Rækker!BA50,Rækker!BB59,IF(AH6=Rækker!BD50,Rækker!BE59,IF(AH6=Rækker!BG50,Rækker!BH59,0))))))</f>
        <v>1</v>
      </c>
      <c r="FK14" s="25" t="str">
        <f t="shared" si="71"/>
        <v>1*</v>
      </c>
      <c r="FL14" s="25">
        <f t="shared" si="72"/>
        <v>1</v>
      </c>
      <c r="FM14" s="25" t="str">
        <f>IF(AJ6=Rækker!B50,Rækker!B59,IF(AJ6=Rækker!E50,Rækker!E59,IF(AJ6=Rækker!H50,Rækker!H59,IF(AJ6=Rækker!K50,Rækker!K59,IF(AJ6=Rækker!N50,Rækker!N59,IF(AJ6=Rækker!Q50,Rækker!Q59,IF(AJ6=Rækker!T50,Rækker!T59,FN14)))))))</f>
        <v>1*</v>
      </c>
      <c r="FN14" s="25" t="str">
        <f>IF(AJ6=Rækker!W50,Rækker!W59,IF(AJ6=Rækker!Z50,Rækker!Z59,IF(AJ6=Rækker!AC50,Rækker!AC59,IF(AJ6=Rækker!AF50,Rækker!AF59,IF(AJ6=Rækker!AI50,Rækker!AI59,IF(AJ6=Rækker!AL50,Rækker!AL59,IF(AJ6=Rækker!AO50,Rækker!AO59,FO14)))))))</f>
        <v>1*</v>
      </c>
      <c r="FO14" s="25" t="str">
        <f>IF(AJ6=Rækker!AR50,Rækker!AR59,IF(AJ6=Rækker!AU50,Rækker!AU59,IF(AJ6=Rækker!AX50,Rækker!AX59,IF(AJ6=Rækker!BA50,Rækker!BA59,IF(AJ6=Rækker!BD50,Rækker!BD59,IF(AJ6=Rækker!BG50,Rækker!BG59,0))))))</f>
        <v>1*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1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1</v>
      </c>
      <c r="FR14" s="25">
        <f>IF(AJ6=Rækker!AR50,Rækker!AS59,IF(AJ6=Rækker!AU50,Rækker!AV59,IF(AJ6=Rækker!AX50,Rækker!AY59,IF(AJ6=Rækker!BA50,Rækker!BB59,IF(AJ6=Rækker!BD50,Rækker!BE59,IF(AJ6=Rækker!BG50,Rækker!BH59,0))))))</f>
        <v>1</v>
      </c>
      <c r="FS14" s="25">
        <f t="shared" si="73"/>
        <v>1</v>
      </c>
      <c r="FT14" s="25">
        <f t="shared" si="74"/>
        <v>1</v>
      </c>
      <c r="FU14" s="25">
        <f>IF(AL6=Rækker!B50,Rækker!B59,IF(AL6=Rækker!E50,Rækker!E59,IF(AL6=Rækker!H50,Rækker!H59,IF(AL6=Rækker!K50,Rækker!K59,IF(AL6=Rækker!N50,Rækker!N59,IF(AL6=Rækker!Q50,Rækker!Q59,IF(AL6=Rækker!T50,Rækker!T59,FV14)))))))</f>
        <v>1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1</v>
      </c>
      <c r="FW14" s="25">
        <f>IF(AL6=Rækker!AR50,Rækker!AR59,IF(AL6=Rækker!AU50,Rækker!AU59,IF(AL6=Rækker!AX50,Rækker!AX59,IF(AL6=Rækker!BA50,Rækker!BA59,IF(AL6=Rækker!BD50,Rækker!BD59,IF(AL6=Rækker!BG50,Rækker!BG59,0))))))</f>
        <v>0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1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1</v>
      </c>
      <c r="FZ14" s="25">
        <f>IF(AL6=Rækker!AR50,Rækker!AS59,IF(AL6=Rækker!AU50,Rækker!AV59,IF(AL6=Rækker!AX50,Rækker!AY59,IF(AL6=Rækker!BA50,Rækker!BB59,IF(AL6=Rækker!BD50,Rækker!BE59,IF(AL6=Rækker!BG50,Rækker!BH59,0))))))</f>
        <v>0</v>
      </c>
      <c r="GA14" s="25" t="str">
        <f t="shared" si="75"/>
        <v>1*</v>
      </c>
      <c r="GB14" s="25">
        <f t="shared" si="76"/>
        <v>1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1*</v>
      </c>
      <c r="GD14" s="25">
        <f>IF(AN6=Rækker!W50,Rækker!W59,IF(AN6=Rækker!Z50,Rækker!Z59,IF(AN6=Rækker!AC50,Rækker!AC59,IF(AN6=Rækker!AF50,Rækker!AF59,IF(AN6=Rækker!AI50,Rækker!AI59,IF(AN6=Rækker!AL50,Rækker!AL59,IF(AN6=Rækker!AO50,Rækker!AO59,GE14)))))))</f>
        <v>0</v>
      </c>
      <c r="GE14" s="25">
        <f>IF(AN6=Rækker!AR50,Rækker!AR59,IF(AN6=Rækker!AU50,Rækker!AU59,IF(AN6=Rækker!AX50,Rækker!AX59,IF(AN6=Rækker!BA50,Rækker!BA59,IF(AN6=Rækker!BD50,Rækker!BD59,IF(AN6=Rækker!BG50,Rækker!BG59,0))))))</f>
        <v>0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1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0</v>
      </c>
      <c r="GH14" s="25">
        <f>IF(AN6=Rækker!AR50,Rækker!AS59,IF(AN6=Rækker!AU50,Rækker!AV59,IF(AN6=Rækker!AX50,Rækker!AY59,IF(AN6=Rækker!BA50,Rækker!BB59,IF(AN6=Rækker!BD50,Rækker!BE59,IF(AN6=Rækker!BG50,Rækker!BH59,0))))))</f>
        <v>0</v>
      </c>
      <c r="GI14" s="25" t="str">
        <f t="shared" si="77"/>
        <v>1*</v>
      </c>
      <c r="GJ14" s="25">
        <f t="shared" si="78"/>
        <v>1</v>
      </c>
      <c r="GK14" s="25" t="str">
        <f>IF(AP6=Rækker!B50,Rækker!B59,IF(AP6=Rækker!E50,Rækker!E59,IF(AP6=Rækker!H50,Rækker!H59,IF(AP6=Rækker!K50,Rækker!K59,IF(AP6=Rækker!N50,Rækker!N59,IF(AP6=Rækker!Q50,Rækker!Q59,IF(AP6=Rækker!T50,Rækker!T59,GL14)))))))</f>
        <v>1*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0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>
        <f>IF(AP6=Rækker!B50,Rækker!C59,IF(AP6=Rækker!E50,Rækker!F59,IF(AP6=Rækker!H50,Rækker!I59,IF(AP6=Rækker!K50,Rækker!L59,IF(AP6=Rækker!N50,Rækker!O59,IF(AP6=Rækker!Q50,Rækker!R59,IF(AP6=Rækker!T50,Rækker!U59,GO14)))))))</f>
        <v>1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0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1</v>
      </c>
      <c r="GR14" s="25">
        <f t="shared" si="80"/>
        <v>1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1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1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2</v>
      </c>
      <c r="G15" s="45">
        <f t="shared" si="1"/>
        <v>12</v>
      </c>
      <c r="H15" s="44">
        <f t="shared" si="2"/>
        <v>2</v>
      </c>
      <c r="I15" s="46">
        <f t="shared" si="3"/>
        <v>12</v>
      </c>
      <c r="J15" s="44">
        <f t="shared" si="4"/>
        <v>2</v>
      </c>
      <c r="K15" s="45">
        <f t="shared" si="5"/>
        <v>12</v>
      </c>
      <c r="L15" s="44">
        <f t="shared" si="6"/>
        <v>2</v>
      </c>
      <c r="M15" s="45">
        <f t="shared" si="7"/>
        <v>12</v>
      </c>
      <c r="N15" s="44">
        <f t="shared" si="8"/>
        <v>2</v>
      </c>
      <c r="O15" s="45" t="str">
        <f t="shared" si="9"/>
        <v>1X2</v>
      </c>
      <c r="P15" s="44" t="str">
        <f t="shared" si="10"/>
        <v/>
      </c>
      <c r="Q15" s="45" t="str">
        <f t="shared" si="11"/>
        <v/>
      </c>
      <c r="R15" s="44" t="str">
        <f t="shared" si="12"/>
        <v>X</v>
      </c>
      <c r="S15" s="45" t="str">
        <f t="shared" si="13"/>
        <v>1X2</v>
      </c>
      <c r="T15" s="44">
        <f t="shared" si="14"/>
        <v>1</v>
      </c>
      <c r="U15" s="45" t="str">
        <f t="shared" si="15"/>
        <v>1X</v>
      </c>
      <c r="V15" s="44">
        <f t="shared" si="16"/>
        <v>1</v>
      </c>
      <c r="W15" s="45">
        <f t="shared" si="17"/>
        <v>12</v>
      </c>
      <c r="X15" s="44">
        <f t="shared" si="18"/>
        <v>2</v>
      </c>
      <c r="Y15" s="45">
        <f t="shared" si="19"/>
        <v>12</v>
      </c>
      <c r="Z15" s="44" t="str">
        <f t="shared" si="20"/>
        <v>X</v>
      </c>
      <c r="AA15" s="45" t="str">
        <f t="shared" si="21"/>
        <v>X2</v>
      </c>
      <c r="AB15" s="44">
        <f t="shared" si="22"/>
        <v>2</v>
      </c>
      <c r="AC15" s="45">
        <f t="shared" si="23"/>
        <v>12</v>
      </c>
      <c r="AD15" s="44" t="str">
        <f t="shared" si="24"/>
        <v>X</v>
      </c>
      <c r="AE15" s="45" t="str">
        <f t="shared" si="25"/>
        <v>1X2</v>
      </c>
      <c r="AF15" s="44">
        <f t="shared" si="26"/>
        <v>2</v>
      </c>
      <c r="AG15" s="45" t="str">
        <f t="shared" si="27"/>
        <v>X2</v>
      </c>
      <c r="AH15" s="44">
        <f t="shared" si="28"/>
        <v>2</v>
      </c>
      <c r="AI15" s="45" t="str">
        <f t="shared" si="29"/>
        <v>X2</v>
      </c>
      <c r="AJ15" s="44">
        <f t="shared" si="30"/>
        <v>2</v>
      </c>
      <c r="AK15" s="45">
        <f t="shared" si="31"/>
        <v>12</v>
      </c>
      <c r="AL15" s="44" t="str">
        <f t="shared" si="32"/>
        <v>X</v>
      </c>
      <c r="AM15" s="45" t="str">
        <f t="shared" si="33"/>
        <v>1X2</v>
      </c>
      <c r="AN15" s="44">
        <f t="shared" si="34"/>
        <v>2</v>
      </c>
      <c r="AO15" s="45" t="str">
        <f t="shared" si="35"/>
        <v>X2</v>
      </c>
      <c r="AP15" s="44">
        <f t="shared" si="36"/>
        <v>1</v>
      </c>
      <c r="AQ15" s="45" t="str">
        <f t="shared" si="37"/>
        <v>1X2</v>
      </c>
      <c r="AR15" s="44">
        <f t="shared" si="38"/>
        <v>2</v>
      </c>
      <c r="AS15" s="46" t="str">
        <f t="shared" si="39"/>
        <v>X2</v>
      </c>
      <c r="AT15" s="21">
        <f t="shared" si="40"/>
        <v>1</v>
      </c>
      <c r="AU15" s="25">
        <f t="shared" si="41"/>
        <v>2</v>
      </c>
      <c r="AV15" s="25">
        <f t="shared" si="42"/>
        <v>12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2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2</v>
      </c>
      <c r="BD15" s="25">
        <f t="shared" si="44"/>
        <v>12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2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2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12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12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2</v>
      </c>
      <c r="BL15" s="25">
        <f t="shared" si="46"/>
        <v>12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2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2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12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12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2</v>
      </c>
      <c r="BT15" s="25">
        <f t="shared" si="48"/>
        <v>12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2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>
        <f>IF(L6=Rækker!B50,Rækker!C60,IF(L6=Rækker!E50,Rækker!F60,IF(L6=Rækker!H50,Rækker!I60,IF(L6=Rækker!K50,Rækker!L60,IF(L6=Rækker!N50,Rækker!O60,IF(L6=Rækker!Q50,Rækker!R60,IF(L6=Rækker!T50,Rækker!U60,BY15)))))))</f>
        <v>12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>
        <f t="shared" si="49"/>
        <v>2</v>
      </c>
      <c r="CB15" s="25" t="str">
        <f t="shared" si="50"/>
        <v>1X2</v>
      </c>
      <c r="CC15" s="25">
        <f>IF(N6=Rækker!B50,Rækker!B60,IF(N6=Rækker!E50,Rækker!E60,IF(N6=Rækker!H50,Rækker!H60,IF(N6=Rækker!K50,Rækker!K60,IF(N6=Rækker!N50,Rækker!N60,IF(N6=Rækker!Q50,Rækker!Q60,IF(N6=Rækker!T50,Rækker!T60,CD15)))))))</f>
        <v>2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2</v>
      </c>
      <c r="CE15" s="25">
        <f>IF(N6=Rækker!AR50,Rækker!AR60,IF(N6=Rækker!AU50,Rækker!AU60,IF(N6=Rækker!AX50,Rækker!AX60,IF(N6=Rækker!BA50,Rækker!BA60,IF(N6=Rækker!BD50,Rækker!BD60,IF(N6=Rækker!BG50,Rækker!BG60,0))))))</f>
        <v>2</v>
      </c>
      <c r="CF15" s="25" t="str">
        <f>IF(N6=Rækker!B50,Rækker!C60,IF(N6=Rækker!E50,Rækker!F60,IF(N6=Rækker!H50,Rækker!I60,IF(N6=Rækker!K50,Rækker!L60,IF(N6=Rækker!N50,Rækker!O60,IF(N6=Rækker!Q50,Rækker!R60,IF(N6=Rækker!T50,Rækker!U60,CG15)))))))</f>
        <v>1x2</v>
      </c>
      <c r="CG15" s="25" t="str">
        <f>IF(N6=Rækker!W50,Rækker!X60,IF(N6=Rækker!Z50,Rækker!AA60,IF(N6=Rækker!AC50,Rækker!AD60,IF(N6=Rækker!AF50,Rækker!AG60,IF(N6=Rækker!AI50,Rækker!AJ60,IF(N6=Rækker!AL50,Rækker!AM60,IF(N6=Rækker!AO50,Rækker!AP60,CH15)))))))</f>
        <v>1x2</v>
      </c>
      <c r="CH15" s="25" t="str">
        <f>IF(N6=Rækker!AR50,Rækker!AS60,IF(N6=Rækker!AU50,Rækker!AV60,IF(N6=Rækker!AX50,Rækker!AY60,IF(N6=Rækker!BA50,Rækker!BB60,IF(N6=Rækker!BD50,Rækker!BE60,IF(N6=Rækker!BG50,Rækker!BH60,0))))))</f>
        <v>1x2</v>
      </c>
      <c r="CI15" s="25">
        <f t="shared" si="51"/>
        <v>0</v>
      </c>
      <c r="CJ15" s="25">
        <f t="shared" si="52"/>
        <v>0</v>
      </c>
      <c r="CK15" s="25">
        <f>IF(P6=Rækker!B50,Rækker!B60,IF(P6=Rækker!E50,Rækker!E60,IF(P6=Rækker!H50,Rækker!H60,IF(P6=Rækker!K50,Rækker!K60,IF(P6=Rækker!N50,Rækker!N60,IF(P6=Rækker!Q50,Rækker!Q60,IF(P6=Rækker!T50,Rækker!T60,CL15)))))))</f>
        <v>0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0</v>
      </c>
      <c r="CM15" s="25">
        <f>IF(P6=Rækker!AR50,Rækker!AR60,IF(P6=Rækker!AU50,Rækker!AU60,IF(P6=Rækker!AX50,Rækker!AX60,IF(P6=Rækker!BA50,Rækker!BA60,IF(P6=Rækker!BD50,Rækker!BD60,IF(P6=Rækker!BG50,Rækker!BG60,0))))))</f>
        <v>0</v>
      </c>
      <c r="CN15" s="25">
        <f>IF(P6=Rækker!B50,Rækker!C60,IF(P6=Rækker!E50,Rækker!F60,IF(P6=Rækker!H50,Rækker!I60,IF(P6=Rækker!K50,Rækker!L60,IF(P6=Rækker!N50,Rækker!O60,IF(P6=Rækker!Q50,Rækker!R60,IF(P6=Rækker!T50,Rækker!U60,CO15)))))))</f>
        <v>0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0</v>
      </c>
      <c r="CP15" s="25">
        <f>IF(P6=Rækker!AR50,Rækker!AS60,IF(P6=Rækker!AU50,Rækker!AV60,IF(P6=Rækker!AX50,Rækker!AY60,IF(P6=Rækker!BA50,Rækker!BB60,IF(P6=Rækker!BD50,Rækker!BE60,IF(P6=Rækker!BG50,Rækker!BH60,0))))))</f>
        <v>0</v>
      </c>
      <c r="CQ15" s="25" t="str">
        <f t="shared" si="53"/>
        <v>X</v>
      </c>
      <c r="CR15" s="25" t="str">
        <f t="shared" si="54"/>
        <v>1X2</v>
      </c>
      <c r="CS15" s="25" t="str">
        <f>IF(R6=Rækker!B50,Rækker!B60,IF(R6=Rækker!E50,Rækker!E60,IF(R6=Rækker!H50,Rækker!H60,IF(R6=Rækker!K50,Rækker!K60,IF(R6=Rækker!N50,Rækker!N60,IF(R6=Rækker!Q50,Rækker!Q60,IF(R6=Rækker!T50,Rækker!T60,CT15)))))))</f>
        <v>x</v>
      </c>
      <c r="CT15" s="25" t="str">
        <f>IF(R6=Rækker!W50,Rækker!W60,IF(R6=Rækker!Z50,Rækker!Z60,IF(R6=Rækker!AC50,Rækker!AC60,IF(R6=Rækker!AF50,Rækker!AF60,IF(R6=Rækker!AI50,Rækker!AI60,IF(R6=Rækker!AL50,Rækker!AL60,IF(R6=Rækker!AO50,Rækker!AO60,CU15)))))))</f>
        <v>x</v>
      </c>
      <c r="CU15" s="25" t="str">
        <f>IF(R6=Rækker!AR50,Rækker!AR60,IF(R6=Rækker!AU50,Rækker!AU60,IF(R6=Rækker!AX50,Rækker!AX60,IF(R6=Rækker!BA50,Rækker!BA60,IF(R6=Rækker!BD50,Rækker!BD60,IF(R6=Rækker!BG50,Rækker!BG60,0))))))</f>
        <v>x</v>
      </c>
      <c r="CV15" s="25" t="str">
        <f>IF(R6=Rækker!B50,Rækker!C60,IF(R6=Rækker!E50,Rækker!F60,IF(R6=Rækker!H50,Rækker!I60,IF(R6=Rækker!K50,Rækker!L60,IF(R6=Rækker!N50,Rækker!O60,IF(R6=Rækker!Q50,Rækker!R60,IF(R6=Rækker!T50,Rækker!U60,CW15)))))))</f>
        <v>1x2</v>
      </c>
      <c r="CW15" s="25" t="str">
        <f>IF(R6=Rækker!W50,Rækker!X60,IF(R6=Rækker!Z50,Rækker!AA60,IF(R6=Rækker!AC50,Rækker!AD60,IF(R6=Rækker!AF50,Rækker!AG60,IF(R6=Rækker!AI50,Rækker!AJ60,IF(R6=Rækker!AL50,Rækker!AM60,IF(R6=Rækker!AO50,Rækker!AP60,CX15)))))))</f>
        <v>1x2</v>
      </c>
      <c r="CX15" s="25" t="str">
        <f>IF(R6=Rækker!AR50,Rækker!AS60,IF(R6=Rækker!AU50,Rækker!AV60,IF(R6=Rækker!AX50,Rækker!AY60,IF(R6=Rækker!BA50,Rækker!BB60,IF(R6=Rækker!BD50,Rækker!BE60,IF(R6=Rækker!BG50,Rækker!BH60,0))))))</f>
        <v>1x2</v>
      </c>
      <c r="CY15" s="25">
        <f t="shared" si="55"/>
        <v>1</v>
      </c>
      <c r="CZ15" s="25" t="str">
        <f t="shared" si="56"/>
        <v>1X</v>
      </c>
      <c r="DA15" s="25">
        <f>IF(T6=Rækker!B50,Rækker!B60,IF(T6=Rækker!E50,Rækker!E60,IF(T6=Rækker!H50,Rækker!H60,IF(T6=Rækker!K50,Rækker!K60,IF(T6=Rækker!N50,Rækker!N60,IF(T6=Rækker!Q50,Rækker!Q60,IF(T6=Rækker!T50,Rækker!T60,DB15)))))))</f>
        <v>1</v>
      </c>
      <c r="DB15" s="25">
        <f>IF(T6=Rækker!W50,Rækker!W60,IF(T6=Rækker!Z50,Rækker!Z60,IF(T6=Rækker!AC50,Rækker!AC60,IF(T6=Rækker!AF50,Rækker!AF60,IF(T6=Rækker!AI50,Rækker!AI60,IF(T6=Rækker!AL50,Rækker!AL60,IF(T6=Rækker!AO50,Rækker!AO60,DC15)))))))</f>
        <v>1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 t="str">
        <f>IF(T6=Rækker!B50,Rækker!C60,IF(T6=Rækker!E50,Rækker!F60,IF(T6=Rækker!H50,Rækker!I60,IF(T6=Rækker!K50,Rækker!L60,IF(T6=Rækker!N50,Rækker!O60,IF(T6=Rækker!Q50,Rækker!R60,IF(T6=Rækker!T50,Rækker!U60,DE15)))))))</f>
        <v>1x</v>
      </c>
      <c r="DE15" s="25" t="str">
        <f>IF(T6=Rækker!W50,Rækker!X60,IF(T6=Rækker!Z50,Rækker!AA60,IF(T6=Rækker!AC50,Rækker!AD60,IF(T6=Rækker!AF50,Rækker!AG60,IF(T6=Rækker!AI50,Rækker!AJ60,IF(T6=Rækker!AL50,Rækker!AM60,IF(T6=Rækker!AO50,Rækker!AP60,DF15)))))))</f>
        <v>1x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>
        <f t="shared" si="57"/>
        <v>1</v>
      </c>
      <c r="DH15" s="25">
        <f t="shared" si="58"/>
        <v>12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1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0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12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0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>
        <f t="shared" si="59"/>
        <v>2</v>
      </c>
      <c r="DP15" s="25">
        <f t="shared" si="60"/>
        <v>12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2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2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12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12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 t="str">
        <f t="shared" si="61"/>
        <v>X</v>
      </c>
      <c r="DX15" s="25" t="str">
        <f t="shared" si="62"/>
        <v>X2</v>
      </c>
      <c r="DY15" s="25" t="str">
        <f>IF(Z6=Rækker!B50,Rækker!B60,IF(Z6=Rækker!E50,Rækker!E60,IF(Z6=Rækker!H50,Rækker!H60,IF(Z6=Rækker!K50,Rækker!K60,IF(Z6=Rækker!N50,Rækker!N60,IF(Z6=Rækker!Q50,Rækker!Q60,IF(Z6=Rækker!T50,Rækker!T60,DZ15)))))))</f>
        <v>x</v>
      </c>
      <c r="DZ15" s="25" t="str">
        <f>IF(Z6=Rækker!W50,Rækker!W60,IF(Z6=Rækker!Z50,Rækker!Z60,IF(Z6=Rækker!AC50,Rækker!AC60,IF(Z6=Rækker!AF50,Rækker!AF60,IF(Z6=Rækker!AI50,Rækker!AI60,IF(Z6=Rækker!AL50,Rækker!AL60,IF(Z6=Rækker!AO50,Rækker!AO60,EA15)))))))</f>
        <v>x</v>
      </c>
      <c r="EA15" s="25" t="str">
        <f>IF(Z6=Rækker!AR50,Rækker!AR60,IF(Z6=Rækker!AU50,Rækker!AU60,IF(Z6=Rækker!AX50,Rækker!AX60,IF(Z6=Rækker!BA50,Rækker!BA60,IF(Z6=Rækker!BD50,Rækker!BD60,IF(Z6=Rækker!BG50,Rækker!BG60,0))))))</f>
        <v>x</v>
      </c>
      <c r="EB15" s="25" t="str">
        <f>IF(Z6=Rækker!B50,Rækker!C60,IF(Z6=Rækker!E50,Rækker!F60,IF(Z6=Rækker!H50,Rækker!I60,IF(Z6=Rækker!K50,Rækker!L60,IF(Z6=Rækker!N50,Rækker!O60,IF(Z6=Rækker!Q50,Rækker!R60,IF(Z6=Rækker!T50,Rækker!U60,EC15)))))))</f>
        <v>x2</v>
      </c>
      <c r="EC15" s="25" t="str">
        <f>IF(Z6=Rækker!W50,Rækker!X60,IF(Z6=Rækker!Z50,Rækker!AA60,IF(Z6=Rækker!AC50,Rækker!AD60,IF(Z6=Rækker!AF50,Rækker!AG60,IF(Z6=Rækker!AI50,Rækker!AJ60,IF(Z6=Rækker!AL50,Rækker!AM60,IF(Z6=Rækker!AO50,Rækker!AP60,ED15)))))))</f>
        <v>x2</v>
      </c>
      <c r="ED15" s="25" t="str">
        <f>IF(Z6=Rækker!AR50,Rækker!AS60,IF(Z6=Rækker!AU50,Rækker!AV60,IF(Z6=Rækker!AX50,Rækker!AY60,IF(Z6=Rækker!BA50,Rækker!BB60,IF(Z6=Rækker!BD50,Rækker!BE60,IF(Z6=Rækker!BG50,Rækker!BH60,0))))))</f>
        <v>x2</v>
      </c>
      <c r="EE15" s="25">
        <f t="shared" si="63"/>
        <v>2</v>
      </c>
      <c r="EF15" s="25">
        <f t="shared" si="64"/>
        <v>12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2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2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12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12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 t="str">
        <f t="shared" si="65"/>
        <v>X</v>
      </c>
      <c r="EN15" s="25" t="str">
        <f t="shared" si="66"/>
        <v>1X2</v>
      </c>
      <c r="EO15" s="25" t="str">
        <f>IF(AD6=Rækker!B50,Rækker!B60,IF(AD6=Rækker!E50,Rækker!E60,IF(AD6=Rækker!H50,Rækker!H60,IF(AD6=Rækker!K50,Rækker!K60,IF(AD6=Rækker!N50,Rækker!N60,IF(AD6=Rækker!Q50,Rækker!Q60,IF(AD6=Rækker!T50,Rækker!T60,EP15)))))))</f>
        <v>x</v>
      </c>
      <c r="EP15" s="25" t="str">
        <f>IF(AD6=Rækker!W50,Rækker!W60,IF(AD6=Rækker!Z50,Rækker!Z60,IF(AD6=Rækker!AC50,Rækker!AC60,IF(AD6=Rækker!AF50,Rækker!AF60,IF(AD6=Rækker!AI50,Rækker!AI60,IF(AD6=Rækker!AL50,Rækker!AL60,IF(AD6=Rækker!AO50,Rækker!AO60,EQ15)))))))</f>
        <v>x</v>
      </c>
      <c r="EQ15" s="25" t="str">
        <f>IF(AD6=Rækker!AR50,Rækker!AR60,IF(AD6=Rækker!AU50,Rækker!AU60,IF(AD6=Rækker!AX50,Rækker!AX60,IF(AD6=Rækker!BA50,Rækker!BA60,IF(AD6=Rækker!BD50,Rækker!BD60,IF(AD6=Rækker!BG50,Rækker!BG60,0))))))</f>
        <v>x</v>
      </c>
      <c r="ER15" s="25" t="str">
        <f>IF(AD6=Rækker!B50,Rækker!C60,IF(AD6=Rækker!E50,Rækker!F60,IF(AD6=Rækker!H50,Rækker!I60,IF(AD6=Rækker!K50,Rækker!L60,IF(AD6=Rækker!N50,Rækker!O60,IF(AD6=Rækker!Q50,Rækker!R60,IF(AD6=Rækker!T50,Rækker!U60,ES15)))))))</f>
        <v>1x2</v>
      </c>
      <c r="ES15" s="25" t="str">
        <f>IF(AD6=Rækker!W50,Rækker!X60,IF(AD6=Rækker!Z50,Rækker!AA60,IF(AD6=Rækker!AC50,Rækker!AD60,IF(AD6=Rækker!AF50,Rækker!AG60,IF(AD6=Rækker!AI50,Rækker!AJ60,IF(AD6=Rækker!AL50,Rækker!AM60,IF(AD6=Rækker!AO50,Rækker!AP60,ET15)))))))</f>
        <v>1x2</v>
      </c>
      <c r="ET15" s="25" t="str">
        <f>IF(AD6=Rækker!AR50,Rækker!AS60,IF(AD6=Rækker!AU50,Rækker!AV60,IF(AD6=Rækker!AX50,Rækker!AY60,IF(AD6=Rækker!BA50,Rækker!BB60,IF(AD6=Rækker!BD50,Rækker!BE60,IF(AD6=Rækker!BG50,Rækker!BH60,0))))))</f>
        <v>1x2</v>
      </c>
      <c r="EU15" s="25">
        <f t="shared" si="67"/>
        <v>2</v>
      </c>
      <c r="EV15" s="25" t="str">
        <f t="shared" si="68"/>
        <v>X2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2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2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 t="str">
        <f>IF(AF6=Rækker!B50,Rækker!C60,IF(AF6=Rækker!E50,Rækker!F60,IF(AF6=Rækker!H50,Rækker!I60,IF(AF6=Rækker!K50,Rækker!L60,IF(AF6=Rækker!N50,Rækker!O60,IF(AF6=Rækker!Q50,Rækker!R60,IF(AF6=Rækker!T50,Rækker!U60,FA15)))))))</f>
        <v>X2</v>
      </c>
      <c r="FA15" s="25" t="str">
        <f>IF(AF6=Rækker!W50,Rækker!X60,IF(AF6=Rækker!Z50,Rækker!AA60,IF(AF6=Rækker!AC50,Rækker!AD60,IF(AF6=Rækker!AF50,Rækker!AG60,IF(AF6=Rækker!AI50,Rækker!AJ60,IF(AF6=Rækker!AL50,Rækker!AM60,IF(AF6=Rækker!AO50,Rækker!AP60,FB15)))))))</f>
        <v>X2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>
        <f t="shared" si="69"/>
        <v>2</v>
      </c>
      <c r="FD15" s="25" t="str">
        <f t="shared" si="70"/>
        <v>X2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2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2</v>
      </c>
      <c r="FG15" s="25">
        <f>IF(AH6=Rækker!AR50,Rækker!AR60,IF(AH6=Rækker!AU50,Rækker!AU60,IF(AH6=Rækker!AX50,Rækker!AX60,IF(AH6=Rækker!BA50,Rækker!BA60,IF(AH6=Rækker!BD50,Rækker!BD60,IF(AH6=Rækker!BG50,Rækker!BG60,0))))))</f>
        <v>2</v>
      </c>
      <c r="FH15" s="25" t="str">
        <f>IF(AH6=Rækker!B50,Rækker!C60,IF(AH6=Rækker!E50,Rækker!F60,IF(AH6=Rækker!H50,Rækker!I60,IF(AH6=Rækker!K50,Rækker!L60,IF(AH6=Rækker!N50,Rækker!O60,IF(AH6=Rækker!Q50,Rækker!R60,IF(AH6=Rækker!T50,Rækker!U60,FI15)))))))</f>
        <v>x2</v>
      </c>
      <c r="FI15" s="25" t="str">
        <f>IF(AH6=Rækker!W50,Rækker!X60,IF(AH6=Rækker!Z50,Rækker!AA60,IF(AH6=Rækker!AC50,Rækker!AD60,IF(AH6=Rækker!AF50,Rækker!AG60,IF(AH6=Rækker!AI50,Rækker!AJ60,IF(AH6=Rækker!AL50,Rækker!AM60,IF(AH6=Rækker!AO50,Rækker!AP60,FJ15)))))))</f>
        <v>x2</v>
      </c>
      <c r="FJ15" s="25" t="str">
        <f>IF(AH6=Rækker!AR50,Rækker!AS60,IF(AH6=Rækker!AU50,Rækker!AV60,IF(AH6=Rækker!AX50,Rækker!AY60,IF(AH6=Rækker!BA50,Rækker!BB60,IF(AH6=Rækker!BD50,Rækker!BE60,IF(AH6=Rækker!BG50,Rækker!BH60,0))))))</f>
        <v>x2</v>
      </c>
      <c r="FK15" s="25">
        <f t="shared" si="71"/>
        <v>2</v>
      </c>
      <c r="FL15" s="25">
        <f t="shared" si="72"/>
        <v>12</v>
      </c>
      <c r="FM15" s="25">
        <f>IF(AJ6=Rækker!B50,Rækker!B60,IF(AJ6=Rækker!E50,Rækker!E60,IF(AJ6=Rækker!H50,Rækker!H60,IF(AJ6=Rækker!K50,Rækker!K60,IF(AJ6=Rækker!N50,Rækker!N60,IF(AJ6=Rækker!Q50,Rækker!Q60,IF(AJ6=Rækker!T50,Rækker!T60,FN15)))))))</f>
        <v>2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2</v>
      </c>
      <c r="FO15" s="25">
        <f>IF(AJ6=Rækker!AR50,Rækker!AR60,IF(AJ6=Rækker!AU50,Rækker!AU60,IF(AJ6=Rækker!AX50,Rækker!AX60,IF(AJ6=Rækker!BA50,Rækker!BA60,IF(AJ6=Rækker!BD50,Rækker!BD60,IF(AJ6=Rækker!BG50,Rækker!BG60,0))))))</f>
        <v>2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12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12</v>
      </c>
      <c r="FR15" s="25">
        <f>IF(AJ6=Rækker!AR50,Rækker!AS60,IF(AJ6=Rækker!AU50,Rækker!AV60,IF(AJ6=Rækker!AX50,Rækker!AY60,IF(AJ6=Rækker!BA50,Rækker!BB60,IF(AJ6=Rækker!BD50,Rækker!BE60,IF(AJ6=Rækker!BG50,Rækker!BH60,0))))))</f>
        <v>12</v>
      </c>
      <c r="FS15" s="25" t="str">
        <f t="shared" si="73"/>
        <v>X</v>
      </c>
      <c r="FT15" s="25" t="str">
        <f t="shared" si="74"/>
        <v>1X2</v>
      </c>
      <c r="FU15" s="25" t="str">
        <f>IF(AL6=Rækker!B50,Rækker!B60,IF(AL6=Rækker!E50,Rækker!E60,IF(AL6=Rækker!H50,Rækker!H60,IF(AL6=Rækker!K50,Rækker!K60,IF(AL6=Rækker!N50,Rækker!N60,IF(AL6=Rækker!Q50,Rækker!Q60,IF(AL6=Rækker!T50,Rækker!T60,FV15)))))))</f>
        <v>x</v>
      </c>
      <c r="FV15" s="25" t="str">
        <f>IF(AL6=Rækker!W50,Rækker!W60,IF(AL6=Rækker!Z50,Rækker!Z60,IF(AL6=Rækker!AC50,Rækker!AC60,IF(AL6=Rækker!AF50,Rækker!AF60,IF(AL6=Rækker!AI50,Rækker!AI60,IF(AL6=Rækker!AL50,Rækker!AL60,IF(AL6=Rækker!AO50,Rækker!AO60,FW15)))))))</f>
        <v>x</v>
      </c>
      <c r="FW15" s="25">
        <f>IF(AL6=Rækker!AR50,Rækker!AR60,IF(AL6=Rækker!AU50,Rækker!AU60,IF(AL6=Rækker!AX50,Rækker!AX60,IF(AL6=Rækker!BA50,Rækker!BA60,IF(AL6=Rækker!BD50,Rækker!BD60,IF(AL6=Rækker!BG50,Rækker!BG60,0))))))</f>
        <v>0</v>
      </c>
      <c r="FX15" s="25" t="str">
        <f>IF(AL6=Rækker!B50,Rækker!C60,IF(AL6=Rækker!E50,Rækker!F60,IF(AL6=Rækker!H50,Rækker!I60,IF(AL6=Rækker!K50,Rækker!L60,IF(AL6=Rækker!N50,Rækker!O60,IF(AL6=Rækker!Q50,Rækker!R60,IF(AL6=Rækker!T50,Rækker!U60,FY15)))))))</f>
        <v>1x2</v>
      </c>
      <c r="FY15" s="25" t="str">
        <f>IF(AL6=Rækker!W50,Rækker!X60,IF(AL6=Rækker!Z50,Rækker!AA60,IF(AL6=Rækker!AC50,Rækker!AD60,IF(AL6=Rækker!AF50,Rækker!AG60,IF(AL6=Rækker!AI50,Rækker!AJ60,IF(AL6=Rækker!AL50,Rækker!AM60,IF(AL6=Rækker!AO50,Rækker!AP60,FZ15)))))))</f>
        <v>1x2</v>
      </c>
      <c r="FZ15" s="25">
        <f>IF(AL6=Rækker!AR50,Rækker!AS60,IF(AL6=Rækker!AU50,Rækker!AV60,IF(AL6=Rækker!AX50,Rækker!AY60,IF(AL6=Rækker!BA50,Rækker!BB60,IF(AL6=Rækker!BD50,Rækker!BE60,IF(AL6=Rækker!BG50,Rækker!BH60,0))))))</f>
        <v>0</v>
      </c>
      <c r="GA15" s="25">
        <f t="shared" si="75"/>
        <v>2</v>
      </c>
      <c r="GB15" s="25" t="str">
        <f t="shared" si="76"/>
        <v>X2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2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0</v>
      </c>
      <c r="GE15" s="25">
        <f>IF(AN6=Rækker!AR50,Rækker!AR60,IF(AN6=Rækker!AU50,Rækker!AU60,IF(AN6=Rækker!AX50,Rækker!AX60,IF(AN6=Rækker!BA50,Rækker!BA60,IF(AN6=Rækker!BD50,Rækker!BD60,IF(AN6=Rækker!BG50,Rækker!BG60,0))))))</f>
        <v>0</v>
      </c>
      <c r="GF15" s="25" t="str">
        <f>IF(AN6=Rækker!B50,Rækker!C60,IF(AN6=Rækker!E50,Rækker!F60,IF(AN6=Rækker!H50,Rækker!I60,IF(AN6=Rækker!K50,Rækker!L60,IF(AN6=Rækker!N50,Rækker!O60,IF(AN6=Rækker!Q50,Rækker!R60,IF(AN6=Rækker!T50,Rækker!U60,GG15)))))))</f>
        <v>x2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0</v>
      </c>
      <c r="GH15" s="25">
        <f>IF(AN6=Rækker!AR50,Rækker!AS60,IF(AN6=Rækker!AU50,Rækker!AV60,IF(AN6=Rækker!AX50,Rækker!AY60,IF(AN6=Rækker!BA50,Rækker!BB60,IF(AN6=Rækker!BD50,Rækker!BE60,IF(AN6=Rækker!BG50,Rækker!BH60,0))))))</f>
        <v>0</v>
      </c>
      <c r="GI15" s="25">
        <f t="shared" si="77"/>
        <v>1</v>
      </c>
      <c r="GJ15" s="25" t="str">
        <f t="shared" si="78"/>
        <v>1X2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1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0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 t="str">
        <f>IF(AP6=Rækker!B50,Rækker!C60,IF(AP6=Rækker!E50,Rækker!F60,IF(AP6=Rækker!H50,Rækker!I60,IF(AP6=Rækker!K50,Rækker!L60,IF(AP6=Rækker!N50,Rækker!O60,IF(AP6=Rækker!Q50,Rækker!R60,IF(AP6=Rækker!T50,Rækker!U60,GO15)))))))</f>
        <v>1x2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0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>
        <f t="shared" si="79"/>
        <v>2</v>
      </c>
      <c r="GR15" s="25" t="str">
        <f t="shared" si="80"/>
        <v>X2</v>
      </c>
      <c r="GS15" s="25">
        <f>IF(AR6=Rækker!B50,Rækker!B60,IF(AR6=Rækker!E50,Rækker!E60,IF(AR6=Rækker!H50,Rækker!H60,IF(AR6=Rækker!K50,Rækker!K60,IF(AR6=Rækker!N50,Rækker!N60,IF(AR6=Rækker!Q50,Rækker!Q60,IF(AR6=Rækker!T50,Rækker!T60,GT15)))))))</f>
        <v>2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 t="str">
        <f>IF(AR6=Rækker!B50,Rækker!C60,IF(AR6=Rækker!E50,Rækker!F60,IF(AR6=Rækker!H50,Rækker!I60,IF(AR6=Rækker!K50,Rækker!L60,IF(AR6=Rækker!N50,Rækker!O60,IF(AR6=Rækker!Q50,Rækker!R60,IF(AR6=Rækker!T50,Rækker!U60,GW15)))))))</f>
        <v>x2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6" s="121" t="s">
        <v>109</v>
      </c>
      <c r="E16" s="94">
        <f>IF('1. Division'!E16&lt;&gt;"",'1. Division'!E16,"")</f>
        <v>2</v>
      </c>
      <c r="F16" s="36" t="str">
        <f t="shared" si="0"/>
        <v>1*</v>
      </c>
      <c r="G16" s="38">
        <f t="shared" si="1"/>
        <v>1</v>
      </c>
      <c r="H16" s="36">
        <f t="shared" si="2"/>
        <v>1</v>
      </c>
      <c r="I16" s="37" t="str">
        <f t="shared" si="3"/>
        <v>1X</v>
      </c>
      <c r="J16" s="36">
        <f t="shared" si="4"/>
        <v>1</v>
      </c>
      <c r="K16" s="38">
        <f t="shared" si="5"/>
        <v>1</v>
      </c>
      <c r="L16" s="36" t="str">
        <f t="shared" si="6"/>
        <v>1*</v>
      </c>
      <c r="M16" s="38">
        <f t="shared" si="7"/>
        <v>1</v>
      </c>
      <c r="N16" s="36" t="str">
        <f t="shared" si="8"/>
        <v>1*</v>
      </c>
      <c r="O16" s="38">
        <f t="shared" si="9"/>
        <v>1</v>
      </c>
      <c r="P16" s="36" t="str">
        <f t="shared" si="10"/>
        <v/>
      </c>
      <c r="Q16" s="38" t="str">
        <f t="shared" si="11"/>
        <v/>
      </c>
      <c r="R16" s="36" t="str">
        <f t="shared" si="12"/>
        <v>1*</v>
      </c>
      <c r="S16" s="38">
        <f t="shared" si="13"/>
        <v>1</v>
      </c>
      <c r="T16" s="36">
        <f t="shared" si="14"/>
        <v>1</v>
      </c>
      <c r="U16" s="38">
        <f t="shared" si="15"/>
        <v>1</v>
      </c>
      <c r="V16" s="36" t="str">
        <f t="shared" si="16"/>
        <v>1*</v>
      </c>
      <c r="W16" s="38">
        <f t="shared" si="17"/>
        <v>1</v>
      </c>
      <c r="X16" s="36">
        <f t="shared" si="18"/>
        <v>1</v>
      </c>
      <c r="Y16" s="38">
        <f t="shared" si="19"/>
        <v>1</v>
      </c>
      <c r="Z16" s="36" t="str">
        <f t="shared" si="20"/>
        <v>1*</v>
      </c>
      <c r="AA16" s="38">
        <f t="shared" si="21"/>
        <v>1</v>
      </c>
      <c r="AB16" s="36" t="str">
        <f t="shared" si="22"/>
        <v>1*</v>
      </c>
      <c r="AC16" s="38">
        <f t="shared" si="23"/>
        <v>1</v>
      </c>
      <c r="AD16" s="36" t="str">
        <f t="shared" si="24"/>
        <v>1*</v>
      </c>
      <c r="AE16" s="38">
        <f t="shared" si="25"/>
        <v>1</v>
      </c>
      <c r="AF16" s="36" t="str">
        <f t="shared" si="26"/>
        <v>1*</v>
      </c>
      <c r="AG16" s="38">
        <f t="shared" si="27"/>
        <v>1</v>
      </c>
      <c r="AH16" s="36">
        <f t="shared" si="28"/>
        <v>1</v>
      </c>
      <c r="AI16" s="38">
        <f t="shared" si="29"/>
        <v>12</v>
      </c>
      <c r="AJ16" s="36" t="str">
        <f t="shared" si="30"/>
        <v>1*</v>
      </c>
      <c r="AK16" s="38">
        <f t="shared" si="31"/>
        <v>1</v>
      </c>
      <c r="AL16" s="36">
        <f t="shared" si="32"/>
        <v>1</v>
      </c>
      <c r="AM16" s="38">
        <f t="shared" si="33"/>
        <v>1</v>
      </c>
      <c r="AN16" s="36">
        <f t="shared" si="34"/>
        <v>1</v>
      </c>
      <c r="AO16" s="38">
        <f t="shared" si="35"/>
        <v>1</v>
      </c>
      <c r="AP16" s="36">
        <f t="shared" si="36"/>
        <v>1</v>
      </c>
      <c r="AQ16" s="38">
        <f t="shared" si="37"/>
        <v>1</v>
      </c>
      <c r="AR16" s="36" t="str">
        <f t="shared" si="38"/>
        <v>X</v>
      </c>
      <c r="AS16" s="37" t="str">
        <f t="shared" si="39"/>
        <v>X2</v>
      </c>
      <c r="AT16" s="21">
        <f t="shared" si="40"/>
        <v>1</v>
      </c>
      <c r="AU16" s="25" t="str">
        <f t="shared" si="41"/>
        <v>1*</v>
      </c>
      <c r="AV16" s="25">
        <f t="shared" si="42"/>
        <v>1</v>
      </c>
      <c r="AW16" s="25" t="str">
        <f>IF(F6=Rækker!B50,Rækker!B61,IF(F6=Rækker!E50,Rækker!E61,IF(F6=Rækker!H50,Rækker!H61,IF(F6=Rækker!K50,Rækker!K61,IF(F6=Rækker!N50,Rækker!N61,IF(F6=Rækker!Q50,Rækker!Q61,IF(F6=Rækker!T50,Rækker!T61,AX16)))))))</f>
        <v>1*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>
        <f>IF(F6=Rækker!B50,Rækker!C61,IF(F6=Rækker!E50,Rækker!F61,IF(F6=Rækker!H50,Rækker!I61,IF(F6=Rækker!K50,Rækker!L61,IF(F6=Rækker!N50,Rækker!O61,IF(F6=Rækker!Q50,Rækker!R61,IF(F6=Rækker!T50,Rækker!U61,BA16)))))))</f>
        <v>1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 t="str">
        <f t="shared" si="44"/>
        <v>1X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 t="str">
        <f>IF(H6=Rækker!B50,Rækker!C61,IF(H6=Rækker!E50,Rækker!F61,IF(H6=Rækker!H50,Rækker!I61,IF(H6=Rækker!K50,Rækker!L61,IF(H6=Rækker!N50,Rækker!O61,IF(H6=Rækker!Q50,Rækker!R61,IF(H6=Rækker!T50,Rækker!U61,BI16)))))))</f>
        <v>1x</v>
      </c>
      <c r="BI16" s="25" t="str">
        <f>IF(H6=Rækker!W50,Rækker!X61,IF(H6=Rækker!Z50,Rækker!AA61,IF(H6=Rækker!AC50,Rækker!AD61,IF(H6=Rækker!AF50,Rækker!AG61,IF(H6=Rækker!AI50,Rækker!AJ61,IF(H6=Rækker!AL50,Rækker!AM61,IF(H6=Rækker!AO50,Rækker!AP61,BJ16)))))))</f>
        <v>1x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>
        <f t="shared" si="45"/>
        <v>1</v>
      </c>
      <c r="BL16" s="25">
        <f t="shared" si="46"/>
        <v>1</v>
      </c>
      <c r="BM16" s="25">
        <f>IF(J6=Rækker!B50,Rækker!B61,IF(J6=Rækker!E50,Rækker!E61,IF(J6=Rækker!H50,Rækker!H61,IF(J6=Rækker!K50,Rækker!K61,IF(J6=Rækker!N50,Rækker!N61,IF(J6=Rækker!Q50,Rækker!Q61,IF(J6=Rækker!T50,Rækker!T61,BN16)))))))</f>
        <v>1</v>
      </c>
      <c r="BN16" s="25">
        <f>IF(J6=Rækker!W50,Rækker!W61,IF(J6=Rækker!Z50,Rækker!Z61,IF(J6=Rækker!AC50,Rækker!AC61,IF(J6=Rækker!AF50,Rækker!AF61,IF(J6=Rækker!AI50,Rækker!AI61,IF(J6=Rækker!AL50,Rækker!AL61,IF(J6=Rækker!AO50,Rækker!AO61,BO16)))))))</f>
        <v>1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>
        <f>IF(J6=Rækker!B50,Rækker!C61,IF(J6=Rækker!E50,Rækker!F61,IF(J6=Rækker!H50,Rækker!I61,IF(J6=Rækker!K50,Rækker!L61,IF(J6=Rækker!N50,Rækker!O61,IF(J6=Rækker!Q50,Rækker!R61,IF(J6=Rækker!T50,Rækker!U61,BQ16)))))))</f>
        <v>1</v>
      </c>
      <c r="BQ16" s="25">
        <f>IF(J6=Rækker!W50,Rækker!X61,IF(J6=Rækker!Z50,Rækker!AA61,IF(J6=Rækker!AC50,Rækker!AD61,IF(J6=Rækker!AF50,Rækker!AG61,IF(J6=Rækker!AI50,Rækker!AJ61,IF(J6=Rækker!AL50,Rækker!AM61,IF(J6=Rækker!AO50,Rækker!AP61,BR16)))))))</f>
        <v>1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 t="str">
        <f t="shared" si="47"/>
        <v>1*</v>
      </c>
      <c r="BT16" s="25">
        <f t="shared" si="48"/>
        <v>1</v>
      </c>
      <c r="BU16" s="25" t="str">
        <f>IF(L6=Rækker!B50,Rækker!B61,IF(L6=Rækker!E50,Rækker!E61,IF(L6=Rækker!H50,Rækker!H61,IF(L6=Rækker!K50,Rækker!K61,IF(L6=Rækker!N50,Rækker!N61,IF(L6=Rækker!Q50,Rækker!Q61,IF(L6=Rækker!T50,Rækker!T61,BV16)))))))</f>
        <v>1*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>
        <f>IF(L6=Rækker!B50,Rækker!C61,IF(L6=Rækker!E50,Rækker!F61,IF(L6=Rækker!H50,Rækker!I61,IF(L6=Rækker!K50,Rækker!L61,IF(L6=Rækker!N50,Rækker!O61,IF(L6=Rækker!Q50,Rækker!R61,IF(L6=Rækker!T50,Rækker!U61,BY16)))))))</f>
        <v>1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 t="str">
        <f t="shared" si="49"/>
        <v>1*</v>
      </c>
      <c r="CB16" s="25">
        <f t="shared" si="50"/>
        <v>1</v>
      </c>
      <c r="CC16" s="25" t="str">
        <f>IF(N6=Rækker!B50,Rækker!B61,IF(N6=Rækker!E50,Rækker!E61,IF(N6=Rækker!H50,Rækker!H61,IF(N6=Rækker!K50,Rækker!K61,IF(N6=Rækker!N50,Rækker!N61,IF(N6=Rækker!Q50,Rækker!Q61,IF(N6=Rækker!T50,Rækker!T61,CD16)))))))</f>
        <v>1*</v>
      </c>
      <c r="CD16" s="25" t="str">
        <f>IF(N6=Rækker!W50,Rækker!W61,IF(N6=Rækker!Z50,Rækker!Z61,IF(N6=Rækker!AC50,Rækker!AC61,IF(N6=Rækker!AF50,Rækker!AF61,IF(N6=Rækker!AI50,Rækker!AI61,IF(N6=Rækker!AL50,Rækker!AL61,IF(N6=Rækker!AO50,Rækker!AO61,CE16)))))))</f>
        <v>1*</v>
      </c>
      <c r="CE16" s="25" t="str">
        <f>IF(N6=Rækker!AR50,Rækker!AR61,IF(N6=Rækker!AU50,Rækker!AU61,IF(N6=Rækker!AX50,Rækker!AX61,IF(N6=Rækker!BA50,Rækker!BA61,IF(N6=Rækker!BD50,Rækker!BD61,IF(N6=Rækker!BG50,Rækker!BG61,0))))))</f>
        <v>1*</v>
      </c>
      <c r="CF16" s="25">
        <f>IF(N6=Rækker!B50,Rækker!C61,IF(N6=Rækker!E50,Rækker!F61,IF(N6=Rækker!H50,Rækker!I61,IF(N6=Rækker!K50,Rækker!L61,IF(N6=Rækker!N50,Rækker!O61,IF(N6=Rækker!Q50,Rækker!R61,IF(N6=Rækker!T50,Rækker!U61,CG16)))))))</f>
        <v>1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1</v>
      </c>
      <c r="CH16" s="25">
        <f>IF(N6=Rækker!AR50,Rækker!AS61,IF(N6=Rækker!AU50,Rækker!AV61,IF(N6=Rækker!AX50,Rækker!AY61,IF(N6=Rækker!BA50,Rækker!BB61,IF(N6=Rækker!BD50,Rækker!BE61,IF(N6=Rækker!BG50,Rækker!BH61,0))))))</f>
        <v>1</v>
      </c>
      <c r="CI16" s="25">
        <f t="shared" si="51"/>
        <v>0</v>
      </c>
      <c r="CJ16" s="25">
        <f t="shared" si="52"/>
        <v>0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0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0</v>
      </c>
      <c r="CM16" s="25">
        <f>IF(P6=Rækker!AR50,Rækker!AR61,IF(P6=Rækker!AU50,Rækker!AU61,IF(P6=Rækker!AX50,Rækker!AX61,IF(P6=Rækker!BA50,Rækker!BA61,IF(P6=Rækker!BD50,Rækker!BD61,IF(P6=Rækker!BG50,Rækker!BG61,0))))))</f>
        <v>0</v>
      </c>
      <c r="CN16" s="25">
        <f>IF(P6=Rækker!B50,Rækker!C61,IF(P6=Rækker!E50,Rækker!F61,IF(P6=Rækker!H50,Rækker!I61,IF(P6=Rækker!K50,Rækker!L61,IF(P6=Rækker!N50,Rækker!O61,IF(P6=Rækker!Q50,Rækker!R61,IF(P6=Rækker!T50,Rækker!U61,CO16)))))))</f>
        <v>0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0</v>
      </c>
      <c r="CP16" s="25">
        <f>IF(P6=Rækker!AR50,Rækker!AS61,IF(P6=Rækker!AU50,Rækker!AV61,IF(P6=Rækker!AX50,Rækker!AY61,IF(P6=Rækker!BA50,Rækker!BB61,IF(P6=Rækker!BD50,Rækker!BE61,IF(P6=Rækker!BG50,Rækker!BH61,0))))))</f>
        <v>0</v>
      </c>
      <c r="CQ16" s="25" t="str">
        <f t="shared" si="53"/>
        <v>1*</v>
      </c>
      <c r="CR16" s="25">
        <f t="shared" si="54"/>
        <v>1</v>
      </c>
      <c r="CS16" s="25" t="str">
        <f>IF(R6=Rækker!B50,Rækker!B61,IF(R6=Rækker!E50,Rækker!E61,IF(R6=Rækker!H50,Rækker!H61,IF(R6=Rækker!K50,Rækker!K61,IF(R6=Rækker!N50,Rækker!N61,IF(R6=Rækker!Q50,Rækker!Q61,IF(R6=Rækker!T50,Rækker!T61,CT16)))))))</f>
        <v>1*</v>
      </c>
      <c r="CT16" s="25" t="str">
        <f>IF(R6=Rækker!W50,Rækker!W61,IF(R6=Rækker!Z50,Rækker!Z61,IF(R6=Rækker!AC50,Rækker!AC61,IF(R6=Rækker!AF50,Rækker!AF61,IF(R6=Rækker!AI50,Rækker!AI61,IF(R6=Rækker!AL50,Rækker!AL61,IF(R6=Rækker!AO50,Rækker!AO61,CU16)))))))</f>
        <v>1*</v>
      </c>
      <c r="CU16" s="25" t="str">
        <f>IF(R6=Rækker!AR50,Rækker!AR61,IF(R6=Rækker!AU50,Rækker!AU61,IF(R6=Rækker!AX50,Rækker!AX61,IF(R6=Rækker!BA50,Rækker!BA61,IF(R6=Rækker!BD50,Rækker!BD61,IF(R6=Rækker!BG50,Rækker!BG61,0))))))</f>
        <v>1*</v>
      </c>
      <c r="CV16" s="25">
        <f>IF(R6=Rækker!B50,Rækker!C61,IF(R6=Rækker!E50,Rækker!F61,IF(R6=Rækker!H50,Rækker!I61,IF(R6=Rækker!K50,Rækker!L61,IF(R6=Rækker!N50,Rækker!O61,IF(R6=Rækker!Q50,Rækker!R61,IF(R6=Rækker!T50,Rækker!U61,CW16)))))))</f>
        <v>1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1</v>
      </c>
      <c r="CX16" s="25">
        <f>IF(R6=Rækker!AR50,Rækker!AS61,IF(R6=Rækker!AU50,Rækker!AV61,IF(R6=Rækker!AX50,Rækker!AY61,IF(R6=Rækker!BA50,Rækker!BB61,IF(R6=Rækker!BD50,Rækker!BE61,IF(R6=Rækker!BG50,Rækker!BH61,0))))))</f>
        <v>1</v>
      </c>
      <c r="CY16" s="25">
        <f t="shared" si="55"/>
        <v>1</v>
      </c>
      <c r="CZ16" s="25">
        <f t="shared" si="56"/>
        <v>1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1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>
        <f>IF(T6=Rækker!B50,Rækker!C61,IF(T6=Rækker!E50,Rækker!F61,IF(T6=Rækker!H50,Rækker!I61,IF(T6=Rækker!K50,Rækker!L61,IF(T6=Rækker!N50,Rækker!O61,IF(T6=Rækker!Q50,Rækker!R61,IF(T6=Rækker!T50,Rækker!U61,DE16)))))))</f>
        <v>1</v>
      </c>
      <c r="DE16" s="25">
        <f>IF(T6=Rækker!W50,Rækker!X61,IF(T6=Rækker!Z50,Rækker!AA61,IF(T6=Rækker!AC50,Rækker!AD61,IF(T6=Rækker!AF50,Rækker!AG61,IF(T6=Rækker!AI50,Rækker!AJ61,IF(T6=Rækker!AL50,Rækker!AM61,IF(T6=Rækker!AO50,Rækker!AP61,DF16)))))))</f>
        <v>1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 t="str">
        <f t="shared" si="57"/>
        <v>1*</v>
      </c>
      <c r="DH16" s="25">
        <f t="shared" si="58"/>
        <v>1</v>
      </c>
      <c r="DI16" s="25" t="str">
        <f>IF(V6=Rækker!B50,Rækker!B61,IF(V6=Rækker!E50,Rækker!E61,IF(V6=Rækker!H50,Rækker!H61,IF(V6=Rækker!K50,Rækker!K61,IF(V6=Rækker!N50,Rækker!N61,IF(V6=Rækker!Q50,Rækker!Q61,IF(V6=Rækker!T50,Rækker!T61,DJ16)))))))</f>
        <v>1*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0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>
        <f>IF(V6=Rækker!B50,Rækker!C61,IF(V6=Rækker!E50,Rækker!F61,IF(V6=Rækker!H50,Rækker!I61,IF(V6=Rækker!K50,Rækker!L61,IF(V6=Rækker!N50,Rækker!O61,IF(V6=Rækker!Q50,Rækker!R61,IF(V6=Rækker!T50,Rækker!U61,DM16)))))))</f>
        <v>1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0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>
        <f t="shared" si="59"/>
        <v>1</v>
      </c>
      <c r="DP16" s="25">
        <f t="shared" si="60"/>
        <v>1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>
        <f>IF(X6=Rækker!B50,Rækker!C61,IF(X6=Rækker!E50,Rækker!F61,IF(X6=Rækker!H50,Rækker!I61,IF(X6=Rækker!K50,Rækker!L61,IF(X6=Rækker!N50,Rækker!O61,IF(X6=Rækker!Q50,Rækker!R61,IF(X6=Rækker!T50,Rækker!U61,DU16)))))))</f>
        <v>1</v>
      </c>
      <c r="DU16" s="25">
        <f>IF(X6=Rækker!W50,Rækker!X61,IF(X6=Rækker!Z50,Rækker!AA61,IF(X6=Rækker!AC50,Rækker!AD61,IF(X6=Rækker!AF50,Rækker!AG61,IF(X6=Rækker!AI50,Rækker!AJ61,IF(X6=Rækker!AL50,Rækker!AM61,IF(X6=Rækker!AO50,Rækker!AP61,DV16)))))))</f>
        <v>1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 t="str">
        <f t="shared" si="61"/>
        <v>1*</v>
      </c>
      <c r="DX16" s="25">
        <f t="shared" si="62"/>
        <v>1</v>
      </c>
      <c r="DY16" s="25" t="str">
        <f>IF(Z6=Rækker!B50,Rækker!B61,IF(Z6=Rækker!E50,Rækker!E61,IF(Z6=Rækker!H50,Rækker!H61,IF(Z6=Rækker!K50,Rækker!K61,IF(Z6=Rækker!N50,Rækker!N61,IF(Z6=Rækker!Q50,Rækker!Q61,IF(Z6=Rækker!T50,Rækker!T61,DZ16)))))))</f>
        <v>1*</v>
      </c>
      <c r="DZ16" s="25" t="str">
        <f>IF(Z6=Rækker!W50,Rækker!W61,IF(Z6=Rækker!Z50,Rækker!Z61,IF(Z6=Rækker!AC50,Rækker!AC61,IF(Z6=Rækker!AF50,Rækker!AF61,IF(Z6=Rækker!AI50,Rækker!AI61,IF(Z6=Rækker!AL50,Rækker!AL61,IF(Z6=Rækker!AO50,Rækker!AO61,EA16)))))))</f>
        <v>1*</v>
      </c>
      <c r="EA16" s="25" t="str">
        <f>IF(Z6=Rækker!AR50,Rækker!AR61,IF(Z6=Rækker!AU50,Rækker!AU61,IF(Z6=Rækker!AX50,Rækker!AX61,IF(Z6=Rækker!BA50,Rækker!BA61,IF(Z6=Rækker!BD50,Rækker!BD61,IF(Z6=Rækker!BG50,Rækker!BG61,0))))))</f>
        <v>1*</v>
      </c>
      <c r="EB16" s="25">
        <f>IF(Z6=Rækker!B50,Rækker!C61,IF(Z6=Rækker!E50,Rækker!F61,IF(Z6=Rækker!H50,Rækker!I61,IF(Z6=Rækker!K50,Rækker!L61,IF(Z6=Rækker!N50,Rækker!O61,IF(Z6=Rækker!Q50,Rækker!R61,IF(Z6=Rækker!T50,Rækker!U61,EC16)))))))</f>
        <v>1</v>
      </c>
      <c r="EC16" s="25">
        <f>IF(Z6=Rækker!W50,Rækker!X61,IF(Z6=Rækker!Z50,Rækker!AA61,IF(Z6=Rækker!AC50,Rækker!AD61,IF(Z6=Rækker!AF50,Rækker!AG61,IF(Z6=Rækker!AI50,Rækker!AJ61,IF(Z6=Rækker!AL50,Rækker!AM61,IF(Z6=Rækker!AO50,Rækker!AP61,ED16)))))))</f>
        <v>1</v>
      </c>
      <c r="ED16" s="25">
        <f>IF(Z6=Rækker!AR50,Rækker!AS61,IF(Z6=Rækker!AU50,Rækker!AV61,IF(Z6=Rækker!AX50,Rækker!AY61,IF(Z6=Rækker!BA50,Rækker!BB61,IF(Z6=Rækker!BD50,Rækker!BE61,IF(Z6=Rækker!BG50,Rækker!BH61,0))))))</f>
        <v>1</v>
      </c>
      <c r="EE16" s="25" t="str">
        <f t="shared" si="63"/>
        <v>1*</v>
      </c>
      <c r="EF16" s="25">
        <f t="shared" si="64"/>
        <v>1</v>
      </c>
      <c r="EG16" s="25" t="str">
        <f>IF(AB6=Rækker!B50,Rækker!B61,IF(AB6=Rækker!E50,Rækker!E61,IF(AB6=Rækker!H50,Rækker!H61,IF(AB6=Rækker!K50,Rækker!K61,IF(AB6=Rækker!N50,Rækker!N61,IF(AB6=Rækker!Q50,Rækker!Q61,IF(AB6=Rækker!T50,Rækker!T61,EH16)))))))</f>
        <v>1*</v>
      </c>
      <c r="EH16" s="25" t="str">
        <f>IF(AB6=Rækker!W50,Rækker!W61,IF(AB6=Rækker!Z50,Rækker!Z61,IF(AB6=Rækker!AC50,Rækker!AC61,IF(AB6=Rækker!AF50,Rækker!AF61,IF(AB6=Rækker!AI50,Rækker!AI61,IF(AB6=Rækker!AL50,Rækker!AL61,IF(AB6=Rækker!AO50,Rækker!AO61,EI16)))))))</f>
        <v>1*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>
        <f>IF(AB6=Rækker!B50,Rækker!C61,IF(AB6=Rækker!E50,Rækker!F61,IF(AB6=Rækker!H50,Rækker!I61,IF(AB6=Rækker!K50,Rækker!L61,IF(AB6=Rækker!N50,Rækker!O61,IF(AB6=Rækker!Q50,Rækker!R61,IF(AB6=Rækker!T50,Rækker!U61,EK16)))))))</f>
        <v>1</v>
      </c>
      <c r="EK16" s="25">
        <f>IF(AB6=Rækker!W50,Rækker!X61,IF(AB6=Rækker!Z50,Rækker!AA61,IF(AB6=Rækker!AC50,Rækker!AD61,IF(AB6=Rækker!AF50,Rækker!AG61,IF(AB6=Rækker!AI50,Rækker!AJ61,IF(AB6=Rækker!AL50,Rækker!AM61,IF(AB6=Rækker!AO50,Rækker!AP61,EL16)))))))</f>
        <v>1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 t="str">
        <f t="shared" si="65"/>
        <v>1*</v>
      </c>
      <c r="EN16" s="25">
        <f t="shared" si="66"/>
        <v>1</v>
      </c>
      <c r="EO16" s="25" t="str">
        <f>IF(AD6=Rækker!B50,Rækker!B61,IF(AD6=Rækker!E50,Rækker!E61,IF(AD6=Rækker!H50,Rækker!H61,IF(AD6=Rækker!K50,Rækker!K61,IF(AD6=Rækker!N50,Rækker!N61,IF(AD6=Rækker!Q50,Rækker!Q61,IF(AD6=Rækker!T50,Rækker!T61,EP16)))))))</f>
        <v>1*</v>
      </c>
      <c r="EP16" s="25" t="str">
        <f>IF(AD6=Rækker!W50,Rækker!W61,IF(AD6=Rækker!Z50,Rækker!Z61,IF(AD6=Rækker!AC50,Rækker!AC61,IF(AD6=Rækker!AF50,Rækker!AF61,IF(AD6=Rækker!AI50,Rækker!AI61,IF(AD6=Rækker!AL50,Rækker!AL61,IF(AD6=Rækker!AO50,Rækker!AO61,EQ16)))))))</f>
        <v>1*</v>
      </c>
      <c r="EQ16" s="25" t="str">
        <f>IF(AD6=Rækker!AR50,Rækker!AR61,IF(AD6=Rækker!AU50,Rækker!AU61,IF(AD6=Rækker!AX50,Rækker!AX61,IF(AD6=Rækker!BA50,Rækker!BA61,IF(AD6=Rækker!BD50,Rækker!BD61,IF(AD6=Rækker!BG50,Rækker!BG61,0))))))</f>
        <v>1*</v>
      </c>
      <c r="ER16" s="25">
        <f>IF(AD6=Rækker!B50,Rækker!C61,IF(AD6=Rækker!E50,Rækker!F61,IF(AD6=Rækker!H50,Rækker!I61,IF(AD6=Rækker!K50,Rækker!L61,IF(AD6=Rækker!N50,Rækker!O61,IF(AD6=Rækker!Q50,Rækker!R61,IF(AD6=Rækker!T50,Rækker!U61,ES16)))))))</f>
        <v>1</v>
      </c>
      <c r="ES16" s="25">
        <f>IF(AD6=Rækker!W50,Rækker!X61,IF(AD6=Rækker!Z50,Rækker!AA61,IF(AD6=Rækker!AC50,Rækker!AD61,IF(AD6=Rækker!AF50,Rækker!AG61,IF(AD6=Rækker!AI50,Rækker!AJ61,IF(AD6=Rækker!AL50,Rækker!AM61,IF(AD6=Rækker!AO50,Rækker!AP61,ET16)))))))</f>
        <v>1</v>
      </c>
      <c r="ET16" s="25">
        <f>IF(AD6=Rækker!AR50,Rækker!AS61,IF(AD6=Rækker!AU50,Rækker!AV61,IF(AD6=Rækker!AX50,Rækker!AY61,IF(AD6=Rækker!BA50,Rækker!BB61,IF(AD6=Rækker!BD50,Rækker!BE61,IF(AD6=Rækker!BG50,Rækker!BH61,0))))))</f>
        <v>1</v>
      </c>
      <c r="EU16" s="25" t="str">
        <f t="shared" si="67"/>
        <v>1*</v>
      </c>
      <c r="EV16" s="25">
        <f t="shared" si="68"/>
        <v>1</v>
      </c>
      <c r="EW16" s="25" t="str">
        <f>IF(AF6=Rækker!B50,Rækker!B61,IF(AF6=Rækker!E50,Rækker!E61,IF(AF6=Rækker!H50,Rækker!H61,IF(AF6=Rækker!K50,Rækker!K61,IF(AF6=Rækker!N50,Rækker!N61,IF(AF6=Rækker!Q50,Rækker!Q61,IF(AF6=Rækker!T50,Rækker!T61,EX16)))))))</f>
        <v>1*</v>
      </c>
      <c r="EX16" s="25" t="str">
        <f>IF(AF6=Rækker!W50,Rækker!W61,IF(AF6=Rækker!Z50,Rækker!Z61,IF(AF6=Rækker!AC50,Rækker!AC61,IF(AF6=Rækker!AF50,Rækker!AF61,IF(AF6=Rækker!AI50,Rækker!AI61,IF(AF6=Rækker!AL50,Rækker!AL61,IF(AF6=Rækker!AO50,Rækker!AO61,EY16)))))))</f>
        <v>1*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>
        <f>IF(AF6=Rækker!B50,Rækker!C61,IF(AF6=Rækker!E50,Rækker!F61,IF(AF6=Rækker!H50,Rækker!I61,IF(AF6=Rækker!K50,Rækker!L61,IF(AF6=Rækker!N50,Rækker!O61,IF(AF6=Rækker!Q50,Rækker!R61,IF(AF6=Rækker!T50,Rækker!U61,FA16)))))))</f>
        <v>1</v>
      </c>
      <c r="FA16" s="25">
        <f>IF(AF6=Rækker!W50,Rækker!X61,IF(AF6=Rækker!Z50,Rækker!AA61,IF(AF6=Rækker!AC50,Rækker!AD61,IF(AF6=Rækker!AF50,Rækker!AG61,IF(AF6=Rækker!AI50,Rækker!AJ61,IF(AF6=Rækker!AL50,Rækker!AM61,IF(AF6=Rækker!AO50,Rækker!AP61,FB16)))))))</f>
        <v>1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>
        <f t="shared" si="69"/>
        <v>1</v>
      </c>
      <c r="FD16" s="25">
        <f t="shared" si="70"/>
        <v>12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1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1</v>
      </c>
      <c r="FG16" s="25">
        <f>IF(AH6=Rækker!AR50,Rækker!AR61,IF(AH6=Rækker!AU50,Rækker!AU61,IF(AH6=Rækker!AX50,Rækker!AX61,IF(AH6=Rækker!BA50,Rækker!BA61,IF(AH6=Rækker!BD50,Rækker!BD61,IF(AH6=Rækker!BG50,Rækker!BG61,0))))))</f>
        <v>1</v>
      </c>
      <c r="FH16" s="25">
        <f>IF(AH6=Rækker!B50,Rækker!C61,IF(AH6=Rækker!E50,Rækker!F61,IF(AH6=Rækker!H50,Rækker!I61,IF(AH6=Rækker!K50,Rækker!L61,IF(AH6=Rækker!N50,Rækker!O61,IF(AH6=Rækker!Q50,Rækker!R61,IF(AH6=Rækker!T50,Rækker!U61,FI16)))))))</f>
        <v>12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12</v>
      </c>
      <c r="FJ16" s="25">
        <f>IF(AH6=Rækker!AR50,Rækker!AS61,IF(AH6=Rækker!AU50,Rækker!AV61,IF(AH6=Rækker!AX50,Rækker!AY61,IF(AH6=Rækker!BA50,Rækker!BB61,IF(AH6=Rækker!BD50,Rækker!BE61,IF(AH6=Rækker!BG50,Rækker!BH61,0))))))</f>
        <v>12</v>
      </c>
      <c r="FK16" s="25" t="str">
        <f t="shared" si="71"/>
        <v>1*</v>
      </c>
      <c r="FL16" s="25">
        <f t="shared" si="72"/>
        <v>1</v>
      </c>
      <c r="FM16" s="25" t="str">
        <f>IF(AJ6=Rækker!B50,Rækker!B61,IF(AJ6=Rækker!E50,Rækker!E61,IF(AJ6=Rækker!H50,Rækker!H61,IF(AJ6=Rækker!K50,Rækker!K61,IF(AJ6=Rækker!N50,Rækker!N61,IF(AJ6=Rækker!Q50,Rækker!Q61,IF(AJ6=Rækker!T50,Rækker!T61,FN16)))))))</f>
        <v>1*</v>
      </c>
      <c r="FN16" s="25" t="str">
        <f>IF(AJ6=Rækker!W50,Rækker!W61,IF(AJ6=Rækker!Z50,Rækker!Z61,IF(AJ6=Rækker!AC50,Rækker!AC61,IF(AJ6=Rækker!AF50,Rækker!AF61,IF(AJ6=Rækker!AI50,Rækker!AI61,IF(AJ6=Rækker!AL50,Rækker!AL61,IF(AJ6=Rækker!AO50,Rækker!AO61,FO16)))))))</f>
        <v>1*</v>
      </c>
      <c r="FO16" s="25" t="str">
        <f>IF(AJ6=Rækker!AR50,Rækker!AR61,IF(AJ6=Rækker!AU50,Rækker!AU61,IF(AJ6=Rækker!AX50,Rækker!AX61,IF(AJ6=Rækker!BA50,Rækker!BA61,IF(AJ6=Rækker!BD50,Rækker!BD61,IF(AJ6=Rækker!BG50,Rækker!BG61,0))))))</f>
        <v>1*</v>
      </c>
      <c r="FP16" s="25">
        <f>IF(AJ6=Rækker!B50,Rækker!C61,IF(AJ6=Rækker!E50,Rækker!F61,IF(AJ6=Rækker!H50,Rækker!I61,IF(AJ6=Rækker!K50,Rækker!L61,IF(AJ6=Rækker!N50,Rækker!O61,IF(AJ6=Rækker!Q50,Rækker!R61,IF(AJ6=Rækker!T50,Rækker!U61,FQ16)))))))</f>
        <v>1</v>
      </c>
      <c r="FQ16" s="25">
        <f>IF(AJ6=Rækker!W50,Rækker!X61,IF(AJ6=Rækker!Z50,Rækker!AA61,IF(AJ6=Rækker!AC50,Rækker!AD61,IF(AJ6=Rækker!AF50,Rækker!AG61,IF(AJ6=Rækker!AI50,Rækker!AJ61,IF(AJ6=Rækker!AL50,Rækker!AM61,IF(AJ6=Rækker!AO50,Rækker!AP61,FR16)))))))</f>
        <v>1</v>
      </c>
      <c r="FR16" s="25">
        <f>IF(AJ6=Rækker!AR50,Rækker!AS61,IF(AJ6=Rækker!AU50,Rækker!AV61,IF(AJ6=Rækker!AX50,Rækker!AY61,IF(AJ6=Rækker!BA50,Rækker!BB61,IF(AJ6=Rækker!BD50,Rækker!BE61,IF(AJ6=Rækker!BG50,Rækker!BH61,0))))))</f>
        <v>1</v>
      </c>
      <c r="FS16" s="25">
        <f t="shared" si="73"/>
        <v>1</v>
      </c>
      <c r="FT16" s="25">
        <f t="shared" si="74"/>
        <v>1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1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1</v>
      </c>
      <c r="FW16" s="25">
        <f>IF(AL6=Rækker!AR50,Rækker!AR61,IF(AL6=Rækker!AU50,Rækker!AU61,IF(AL6=Rækker!AX50,Rækker!AX61,IF(AL6=Rækker!BA50,Rækker!BA61,IF(AL6=Rækker!BD50,Rækker!BD61,IF(AL6=Rækker!BG50,Rækker!BG61,0))))))</f>
        <v>0</v>
      </c>
      <c r="FX16" s="25">
        <f>IF(AL6=Rækker!B50,Rækker!C61,IF(AL6=Rækker!E50,Rækker!F61,IF(AL6=Rækker!H50,Rækker!I61,IF(AL6=Rækker!K50,Rækker!L61,IF(AL6=Rækker!N50,Rækker!O61,IF(AL6=Rækker!Q50,Rækker!R61,IF(AL6=Rækker!T50,Rækker!U61,FY16)))))))</f>
        <v>1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1</v>
      </c>
      <c r="FZ16" s="25">
        <f>IF(AL6=Rækker!AR50,Rækker!AS61,IF(AL6=Rækker!AU50,Rækker!AV61,IF(AL6=Rækker!AX50,Rækker!AY61,IF(AL6=Rækker!BA50,Rækker!BB61,IF(AL6=Rækker!BD50,Rækker!BE61,IF(AL6=Rækker!BG50,Rækker!BH61,0))))))</f>
        <v>0</v>
      </c>
      <c r="GA16" s="25">
        <f t="shared" si="75"/>
        <v>1</v>
      </c>
      <c r="GB16" s="25">
        <f t="shared" si="76"/>
        <v>1</v>
      </c>
      <c r="GC16" s="25">
        <f>IF(AN6=Rækker!B50,Rækker!B61,IF(AN6=Rækker!E50,Rækker!E61,IF(AN6=Rækker!H50,Rækker!H61,IF(AN6=Rækker!K50,Rækker!K61,IF(AN6=Rækker!N50,Rækker!N61,IF(AN6=Rækker!Q50,Rækker!Q61,IF(AN6=Rækker!T50,Rækker!T61,GD16)))))))</f>
        <v>1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0</v>
      </c>
      <c r="GE16" s="25">
        <f>IF(AN6=Rækker!AR50,Rækker!AR61,IF(AN6=Rækker!AU50,Rækker!AU61,IF(AN6=Rækker!AX50,Rækker!AX61,IF(AN6=Rækker!BA50,Rækker!BA61,IF(AN6=Rækker!BD50,Rækker!BD61,IF(AN6=Rækker!BG50,Rækker!BG61,0))))))</f>
        <v>0</v>
      </c>
      <c r="GF16" s="25">
        <f>IF(AN6=Rækker!B50,Rækker!C61,IF(AN6=Rækker!E50,Rækker!F61,IF(AN6=Rækker!H50,Rækker!I61,IF(AN6=Rækker!K50,Rækker!L61,IF(AN6=Rækker!N50,Rækker!O61,IF(AN6=Rækker!Q50,Rækker!R61,IF(AN6=Rækker!T50,Rækker!U61,GG16)))))))</f>
        <v>1</v>
      </c>
      <c r="GG16" s="25">
        <f>IF(AN6=Rækker!W50,Rækker!X61,IF(AN6=Rækker!Z50,Rækker!AA61,IF(AN6=Rækker!AC50,Rækker!AD61,IF(AN6=Rækker!AF50,Rækker!AG61,IF(AN6=Rækker!AI50,Rækker!AJ61,IF(AN6=Rækker!AL50,Rækker!AM61,IF(AN6=Rækker!AO50,Rækker!AP61,GH16)))))))</f>
        <v>0</v>
      </c>
      <c r="GH16" s="25">
        <f>IF(AN6=Rækker!AR50,Rækker!AS61,IF(AN6=Rækker!AU50,Rækker!AV61,IF(AN6=Rækker!AX50,Rækker!AY61,IF(AN6=Rækker!BA50,Rækker!BB61,IF(AN6=Rækker!BD50,Rækker!BE61,IF(AN6=Rækker!BG50,Rækker!BH61,0))))))</f>
        <v>0</v>
      </c>
      <c r="GI16" s="25">
        <f t="shared" si="77"/>
        <v>1</v>
      </c>
      <c r="GJ16" s="25">
        <f t="shared" si="78"/>
        <v>1</v>
      </c>
      <c r="GK16" s="25">
        <f>IF(AP6=Rækker!B50,Rækker!B61,IF(AP6=Rækker!E50,Rækker!E61,IF(AP6=Rækker!H50,Rækker!H61,IF(AP6=Rækker!K50,Rækker!K61,IF(AP6=Rækker!N50,Rækker!N61,IF(AP6=Rækker!Q50,Rækker!Q61,IF(AP6=Rækker!T50,Rækker!T61,GL16)))))))</f>
        <v>1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0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>
        <f>IF(AP6=Rækker!B50,Rækker!C61,IF(AP6=Rækker!E50,Rækker!F61,IF(AP6=Rækker!H50,Rækker!I61,IF(AP6=Rækker!K50,Rækker!L61,IF(AP6=Rækker!N50,Rækker!O61,IF(AP6=Rækker!Q50,Rækker!R61,IF(AP6=Rækker!T50,Rækker!U61,GO16)))))))</f>
        <v>1</v>
      </c>
      <c r="GO16" s="25">
        <f>IF(AP6=Rækker!W50,Rækker!X61,IF(AP6=Rækker!Z50,Rækker!AA61,IF(AP6=Rækker!AC50,Rækker!AD61,IF(AP6=Rækker!AF50,Rækker!AG61,IF(AP6=Rækker!AI50,Rækker!AJ61,IF(AP6=Rækker!AL50,Rækker!AM61,IF(AP6=Rækker!AO50,Rækker!AP61,GP16)))))))</f>
        <v>0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 t="str">
        <f t="shared" si="79"/>
        <v>X</v>
      </c>
      <c r="GR16" s="25" t="str">
        <f t="shared" si="80"/>
        <v>X2</v>
      </c>
      <c r="GS16" s="25" t="str">
        <f>IF(AR6=Rækker!B50,Rækker!B61,IF(AR6=Rækker!E50,Rækker!E61,IF(AR6=Rækker!H50,Rækker!H61,IF(AR6=Rækker!K50,Rækker!K61,IF(AR6=Rækker!N50,Rækker!N61,IF(AR6=Rækker!Q50,Rækker!Q61,IF(AR6=Rækker!T50,Rækker!T61,GT16)))))))</f>
        <v>x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x2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7" s="121" t="s">
        <v>109</v>
      </c>
      <c r="E17" s="95">
        <f>IF('1. Division'!E17&lt;&gt;"",'1. Division'!E17,"")</f>
        <v>2</v>
      </c>
      <c r="F17" s="41" t="str">
        <f t="shared" si="0"/>
        <v>X</v>
      </c>
      <c r="G17" s="42" t="str">
        <f t="shared" si="1"/>
        <v>1X2</v>
      </c>
      <c r="H17" s="41">
        <f t="shared" si="2"/>
        <v>2</v>
      </c>
      <c r="I17" s="42">
        <f t="shared" si="3"/>
        <v>12</v>
      </c>
      <c r="J17" s="41">
        <f t="shared" si="4"/>
        <v>1</v>
      </c>
      <c r="K17" s="43">
        <f t="shared" si="5"/>
        <v>12</v>
      </c>
      <c r="L17" s="41">
        <f t="shared" si="6"/>
        <v>1</v>
      </c>
      <c r="M17" s="43">
        <f t="shared" si="7"/>
        <v>12</v>
      </c>
      <c r="N17" s="41" t="str">
        <f t="shared" si="8"/>
        <v>X</v>
      </c>
      <c r="O17" s="43" t="str">
        <f t="shared" si="9"/>
        <v>X</v>
      </c>
      <c r="P17" s="41" t="str">
        <f t="shared" si="10"/>
        <v/>
      </c>
      <c r="Q17" s="43" t="str">
        <f t="shared" si="11"/>
        <v/>
      </c>
      <c r="R17" s="41" t="str">
        <f t="shared" si="12"/>
        <v>X</v>
      </c>
      <c r="S17" s="43" t="str">
        <f t="shared" si="13"/>
        <v>1X</v>
      </c>
      <c r="T17" s="41" t="str">
        <f t="shared" si="14"/>
        <v>X</v>
      </c>
      <c r="U17" s="43" t="str">
        <f t="shared" si="15"/>
        <v>1X</v>
      </c>
      <c r="V17" s="41">
        <f t="shared" si="16"/>
        <v>2</v>
      </c>
      <c r="W17" s="43">
        <f t="shared" si="17"/>
        <v>12</v>
      </c>
      <c r="X17" s="41">
        <f t="shared" si="18"/>
        <v>1</v>
      </c>
      <c r="Y17" s="43" t="str">
        <f t="shared" si="19"/>
        <v>1X</v>
      </c>
      <c r="Z17" s="41" t="str">
        <f t="shared" si="20"/>
        <v>X</v>
      </c>
      <c r="AA17" s="43" t="str">
        <f t="shared" si="21"/>
        <v>1X</v>
      </c>
      <c r="AB17" s="41">
        <f t="shared" si="22"/>
        <v>1</v>
      </c>
      <c r="AC17" s="43" t="str">
        <f t="shared" si="23"/>
        <v>1X</v>
      </c>
      <c r="AD17" s="41">
        <f t="shared" si="24"/>
        <v>2</v>
      </c>
      <c r="AE17" s="43">
        <f t="shared" si="25"/>
        <v>12</v>
      </c>
      <c r="AF17" s="41">
        <f t="shared" si="26"/>
        <v>1</v>
      </c>
      <c r="AG17" s="43">
        <f t="shared" si="27"/>
        <v>1</v>
      </c>
      <c r="AH17" s="41">
        <f t="shared" si="28"/>
        <v>2</v>
      </c>
      <c r="AI17" s="43">
        <f t="shared" si="29"/>
        <v>12</v>
      </c>
      <c r="AJ17" s="41">
        <f t="shared" si="30"/>
        <v>1</v>
      </c>
      <c r="AK17" s="43">
        <f t="shared" si="31"/>
        <v>1</v>
      </c>
      <c r="AL17" s="41">
        <f t="shared" si="32"/>
        <v>2</v>
      </c>
      <c r="AM17" s="43" t="str">
        <f t="shared" si="33"/>
        <v>X2</v>
      </c>
      <c r="AN17" s="41">
        <f t="shared" si="34"/>
        <v>2</v>
      </c>
      <c r="AO17" s="43" t="str">
        <f t="shared" si="35"/>
        <v>X2</v>
      </c>
      <c r="AP17" s="41">
        <f t="shared" si="36"/>
        <v>1</v>
      </c>
      <c r="AQ17" s="43">
        <f t="shared" si="37"/>
        <v>1</v>
      </c>
      <c r="AR17" s="41">
        <f t="shared" si="38"/>
        <v>1</v>
      </c>
      <c r="AS17" s="42">
        <f t="shared" si="39"/>
        <v>12</v>
      </c>
      <c r="AT17" s="21">
        <f t="shared" si="40"/>
        <v>1</v>
      </c>
      <c r="AU17" s="25" t="str">
        <f t="shared" si="41"/>
        <v>X</v>
      </c>
      <c r="AV17" s="25" t="str">
        <f t="shared" si="42"/>
        <v>1X2</v>
      </c>
      <c r="AW17" s="25" t="str">
        <f>IF(F6=Rækker!B50,Rækker!B62,IF(F6=Rækker!E50,Rækker!E62,IF(F6=Rækker!H50,Rækker!H62,IF(F6=Rækker!K50,Rækker!K62,IF(F6=Rækker!N50,Rækker!N62,IF(F6=Rækker!Q50,Rækker!Q62,IF(F6=Rækker!T50,Rækker!T62,AX17)))))))</f>
        <v>x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 t="str">
        <f>IF(F6=Rækker!B50,Rækker!C62,IF(F6=Rækker!E50,Rækker!F62,IF(F6=Rækker!H50,Rækker!I62,IF(F6=Rækker!K50,Rækker!L62,IF(F6=Rækker!N50,Rækker!O62,IF(F6=Rækker!Q50,Rækker!R62,IF(F6=Rækker!T50,Rækker!U62,BA17)))))))</f>
        <v>1x2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>
        <f t="shared" si="43"/>
        <v>2</v>
      </c>
      <c r="BD17" s="25">
        <f t="shared" si="44"/>
        <v>12</v>
      </c>
      <c r="BE17" s="25">
        <f>IF(H6=Rækker!B50,Rækker!B62,IF(H6=Rækker!E50,Rækker!E62,IF(H6=Rækker!H50,Rækker!H62,IF(H6=Rækker!K50,Rækker!K62,IF(H6=Rækker!N50,Rækker!N62,IF(H6=Rækker!Q50,Rækker!Q62,IF(H6=Rækker!T50,Rækker!T62,BF17)))))))</f>
        <v>2</v>
      </c>
      <c r="BF17" s="25">
        <f>IF(H6=Rækker!W50,Rækker!W62,IF(H6=Rækker!Z50,Rækker!Z62,IF(H6=Rækker!AC50,Rækker!AC62,IF(H6=Rækker!AF50,Rækker!AF62,IF(H6=Rækker!AI50,Rækker!AI62,IF(H6=Rækker!AL50,Rækker!AL62,IF(H6=Rækker!AO50,Rækker!AO62,BG17)))))))</f>
        <v>2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12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12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1</v>
      </c>
      <c r="BL17" s="25">
        <f t="shared" si="46"/>
        <v>12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1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1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12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12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>
        <f t="shared" si="47"/>
        <v>1</v>
      </c>
      <c r="BT17" s="25">
        <f t="shared" si="48"/>
        <v>12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1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12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 t="str">
        <f t="shared" si="49"/>
        <v>X</v>
      </c>
      <c r="CB17" s="25" t="str">
        <f t="shared" si="50"/>
        <v>X</v>
      </c>
      <c r="CC17" s="25" t="str">
        <f>IF(N6=Rækker!B50,Rækker!B62,IF(N6=Rækker!E50,Rækker!E62,IF(N6=Rækker!H50,Rækker!H62,IF(N6=Rækker!K50,Rækker!K62,IF(N6=Rækker!N50,Rækker!N62,IF(N6=Rækker!Q50,Rækker!Q62,IF(N6=Rækker!T50,Rækker!T62,CD17)))))))</f>
        <v>x</v>
      </c>
      <c r="CD17" s="25" t="str">
        <f>IF(N6=Rækker!W50,Rækker!W62,IF(N6=Rækker!Z50,Rækker!Z62,IF(N6=Rækker!AC50,Rækker!AC62,IF(N6=Rækker!AF50,Rækker!AF62,IF(N6=Rækker!AI50,Rækker!AI62,IF(N6=Rækker!AL50,Rækker!AL62,IF(N6=Rækker!AO50,Rækker!AO62,CE17)))))))</f>
        <v>x</v>
      </c>
      <c r="CE17" s="25" t="str">
        <f>IF(N6=Rækker!AR50,Rækker!AR62,IF(N6=Rækker!AU50,Rækker!AU62,IF(N6=Rækker!AX50,Rækker!AX62,IF(N6=Rækker!BA50,Rækker!BA62,IF(N6=Rækker!BD50,Rækker!BD62,IF(N6=Rækker!BG50,Rækker!BG62,0))))))</f>
        <v>x</v>
      </c>
      <c r="CF17" s="25" t="str">
        <f>IF(N6=Rækker!B50,Rækker!C62,IF(N6=Rækker!E50,Rækker!F62,IF(N6=Rækker!H50,Rækker!I62,IF(N6=Rækker!K50,Rækker!L62,IF(N6=Rækker!N50,Rækker!O62,IF(N6=Rækker!Q50,Rækker!R62,IF(N6=Rækker!T50,Rækker!U62,CG17)))))))</f>
        <v>x</v>
      </c>
      <c r="CG17" s="25" t="str">
        <f>IF(N6=Rækker!W50,Rækker!X62,IF(N6=Rækker!Z50,Rækker!AA62,IF(N6=Rækker!AC50,Rækker!AD62,IF(N6=Rækker!AF50,Rækker!AG62,IF(N6=Rækker!AI50,Rækker!AJ62,IF(N6=Rækker!AL50,Rækker!AM62,IF(N6=Rækker!AO50,Rækker!AP62,CH17)))))))</f>
        <v>x</v>
      </c>
      <c r="CH17" s="25" t="str">
        <f>IF(N6=Rækker!AR50,Rækker!AS62,IF(N6=Rækker!AU50,Rækker!AV62,IF(N6=Rækker!AX50,Rækker!AY62,IF(N6=Rækker!BA50,Rækker!BB62,IF(N6=Rækker!BD50,Rækker!BE62,IF(N6=Rækker!BG50,Rækker!BH62,0))))))</f>
        <v>x</v>
      </c>
      <c r="CI17" s="25">
        <f t="shared" si="51"/>
        <v>0</v>
      </c>
      <c r="CJ17" s="25">
        <f t="shared" si="52"/>
        <v>0</v>
      </c>
      <c r="CK17" s="25">
        <f>IF(P6=Rækker!B50,Rækker!B62,IF(P6=Rækker!E50,Rækker!E62,IF(P6=Rækker!H50,Rækker!H62,IF(P6=Rækker!K50,Rækker!K62,IF(P6=Rækker!N50,Rækker!N62,IF(P6=Rækker!Q50,Rækker!Q62,IF(P6=Rækker!T50,Rækker!T62,CL17)))))))</f>
        <v>0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0</v>
      </c>
      <c r="CM17" s="25">
        <f>IF(P6=Rækker!AR50,Rækker!AR62,IF(P6=Rækker!AU50,Rækker!AU62,IF(P6=Rækker!AX50,Rækker!AX62,IF(P6=Rækker!BA50,Rækker!BA62,IF(P6=Rækker!BD50,Rækker!BD62,IF(P6=Rækker!BG50,Rækker!BG62,0))))))</f>
        <v>0</v>
      </c>
      <c r="CN17" s="25">
        <f>IF(P6=Rækker!B50,Rækker!C62,IF(P6=Rækker!E50,Rækker!F62,IF(P6=Rækker!H50,Rækker!I62,IF(P6=Rækker!K50,Rækker!L62,IF(P6=Rækker!N50,Rækker!O62,IF(P6=Rækker!Q50,Rækker!R62,IF(P6=Rækker!T50,Rækker!U62,CO17)))))))</f>
        <v>0</v>
      </c>
      <c r="CO17" s="25">
        <f>IF(P6=Rækker!W50,Rækker!X62,IF(P6=Rækker!Z50,Rækker!AA62,IF(P6=Rækker!AC50,Rækker!AD62,IF(P6=Rækker!AF50,Rækker!AG62,IF(P6=Rækker!AI50,Rækker!AJ62,IF(P6=Rækker!AL50,Rækker!AM62,IF(P6=Rækker!AO50,Rækker!AP62,CP17)))))))</f>
        <v>0</v>
      </c>
      <c r="CP17" s="25">
        <f>IF(P6=Rækker!AR50,Rækker!AS62,IF(P6=Rækker!AU50,Rækker!AV62,IF(P6=Rækker!AX50,Rækker!AY62,IF(P6=Rækker!BA50,Rækker!BB62,IF(P6=Rækker!BD50,Rækker!BE62,IF(P6=Rækker!BG50,Rækker!BH62,0))))))</f>
        <v>0</v>
      </c>
      <c r="CQ17" s="25" t="str">
        <f t="shared" si="53"/>
        <v>X</v>
      </c>
      <c r="CR17" s="25" t="str">
        <f t="shared" si="54"/>
        <v>1X</v>
      </c>
      <c r="CS17" s="25" t="str">
        <f>IF(R6=Rækker!B50,Rækker!B62,IF(R6=Rækker!E50,Rækker!E62,IF(R6=Rækker!H50,Rækker!H62,IF(R6=Rækker!K50,Rækker!K62,IF(R6=Rækker!N50,Rækker!N62,IF(R6=Rækker!Q50,Rækker!Q62,IF(R6=Rækker!T50,Rækker!T62,CT17)))))))</f>
        <v>x</v>
      </c>
      <c r="CT17" s="25" t="str">
        <f>IF(R6=Rækker!W50,Rækker!W62,IF(R6=Rækker!Z50,Rækker!Z62,IF(R6=Rækker!AC50,Rækker!AC62,IF(R6=Rækker!AF50,Rækker!AF62,IF(R6=Rækker!AI50,Rækker!AI62,IF(R6=Rækker!AL50,Rækker!AL62,IF(R6=Rækker!AO50,Rækker!AO62,CU17)))))))</f>
        <v>x</v>
      </c>
      <c r="CU17" s="25" t="str">
        <f>IF(R6=Rækker!AR50,Rækker!AR62,IF(R6=Rækker!AU50,Rækker!AU62,IF(R6=Rækker!AX50,Rækker!AX62,IF(R6=Rækker!BA50,Rækker!BA62,IF(R6=Rækker!BD50,Rækker!BD62,IF(R6=Rækker!BG50,Rækker!BG62,0))))))</f>
        <v>x</v>
      </c>
      <c r="CV17" s="25" t="str">
        <f>IF(R6=Rækker!B50,Rækker!C62,IF(R6=Rækker!E50,Rækker!F62,IF(R6=Rækker!H50,Rækker!I62,IF(R6=Rækker!K50,Rækker!L62,IF(R6=Rækker!N50,Rækker!O62,IF(R6=Rækker!Q50,Rækker!R62,IF(R6=Rækker!T50,Rækker!U62,CW17)))))))</f>
        <v>1x</v>
      </c>
      <c r="CW17" s="25" t="str">
        <f>IF(R6=Rækker!W50,Rækker!X62,IF(R6=Rækker!Z50,Rækker!AA62,IF(R6=Rækker!AC50,Rækker!AD62,IF(R6=Rækker!AF50,Rækker!AG62,IF(R6=Rækker!AI50,Rækker!AJ62,IF(R6=Rækker!AL50,Rækker!AM62,IF(R6=Rækker!AO50,Rækker!AP62,CX17)))))))</f>
        <v>1x</v>
      </c>
      <c r="CX17" s="25" t="str">
        <f>IF(R6=Rækker!AR50,Rækker!AS62,IF(R6=Rækker!AU50,Rækker!AV62,IF(R6=Rækker!AX50,Rækker!AY62,IF(R6=Rækker!BA50,Rækker!BB62,IF(R6=Rækker!BD50,Rækker!BE62,IF(R6=Rækker!BG50,Rækker!BH62,0))))))</f>
        <v>1x</v>
      </c>
      <c r="CY17" s="25" t="str">
        <f t="shared" si="55"/>
        <v>X</v>
      </c>
      <c r="CZ17" s="25" t="str">
        <f t="shared" si="56"/>
        <v>1X</v>
      </c>
      <c r="DA17" s="25" t="str">
        <f>IF(T6=Rækker!B50,Rækker!B62,IF(T6=Rækker!E50,Rækker!E62,IF(T6=Rækker!H50,Rækker!H62,IF(T6=Rækker!K50,Rækker!K62,IF(T6=Rækker!N50,Rækker!N62,IF(T6=Rækker!Q50,Rækker!Q62,IF(T6=Rækker!T50,Rækker!T62,DB17)))))))</f>
        <v>x</v>
      </c>
      <c r="DB17" s="25" t="str">
        <f>IF(T6=Rækker!W50,Rækker!W62,IF(T6=Rækker!Z50,Rækker!Z62,IF(T6=Rækker!AC50,Rækker!AC62,IF(T6=Rækker!AF50,Rækker!AF62,IF(T6=Rækker!AI50,Rækker!AI62,IF(T6=Rækker!AL50,Rækker!AL62,IF(T6=Rækker!AO50,Rækker!AO62,DC17)))))))</f>
        <v>x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 t="str">
        <f>IF(T6=Rækker!B50,Rækker!C62,IF(T6=Rækker!E50,Rækker!F62,IF(T6=Rækker!H50,Rækker!I62,IF(T6=Rækker!K50,Rækker!L62,IF(T6=Rækker!N50,Rækker!O62,IF(T6=Rækker!Q50,Rækker!R62,IF(T6=Rækker!T50,Rækker!U62,DE17)))))))</f>
        <v>1x</v>
      </c>
      <c r="DE17" s="25" t="str">
        <f>IF(T6=Rækker!W50,Rækker!X62,IF(T6=Rækker!Z50,Rækker!AA62,IF(T6=Rækker!AC50,Rækker!AD62,IF(T6=Rækker!AF50,Rækker!AG62,IF(T6=Rækker!AI50,Rækker!AJ62,IF(T6=Rækker!AL50,Rækker!AM62,IF(T6=Rækker!AO50,Rækker!AP62,DF17)))))))</f>
        <v>1x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2</v>
      </c>
      <c r="DH17" s="25">
        <f t="shared" si="58"/>
        <v>12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2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0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12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0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>
        <f t="shared" si="59"/>
        <v>1</v>
      </c>
      <c r="DP17" s="25" t="str">
        <f t="shared" si="60"/>
        <v>1X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1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1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 t="str">
        <f>IF(X6=Rækker!B50,Rækker!C62,IF(X6=Rækker!E50,Rækker!F62,IF(X6=Rækker!H50,Rækker!I62,IF(X6=Rækker!K50,Rækker!L62,IF(X6=Rækker!N50,Rækker!O62,IF(X6=Rækker!Q50,Rækker!R62,IF(X6=Rækker!T50,Rækker!U62,DU17)))))))</f>
        <v>1x</v>
      </c>
      <c r="DU17" s="25" t="str">
        <f>IF(X6=Rækker!W50,Rækker!X62,IF(X6=Rækker!Z50,Rækker!AA62,IF(X6=Rækker!AC50,Rækker!AD62,IF(X6=Rækker!AF50,Rækker!AG62,IF(X6=Rækker!AI50,Rækker!AJ62,IF(X6=Rækker!AL50,Rækker!AM62,IF(X6=Rækker!AO50,Rækker!AP62,DV17)))))))</f>
        <v>1x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 t="str">
        <f t="shared" si="61"/>
        <v>X</v>
      </c>
      <c r="DX17" s="25" t="str">
        <f t="shared" si="62"/>
        <v>1X</v>
      </c>
      <c r="DY17" s="25" t="str">
        <f>IF(Z6=Rækker!B50,Rækker!B62,IF(Z6=Rækker!E50,Rækker!E62,IF(Z6=Rækker!H50,Rækker!H62,IF(Z6=Rækker!K50,Rækker!K62,IF(Z6=Rækker!N50,Rækker!N62,IF(Z6=Rækker!Q50,Rækker!Q62,IF(Z6=Rækker!T50,Rækker!T62,DZ17)))))))</f>
        <v>x</v>
      </c>
      <c r="DZ17" s="25" t="str">
        <f>IF(Z6=Rækker!W50,Rækker!W62,IF(Z6=Rækker!Z50,Rækker!Z62,IF(Z6=Rækker!AC50,Rækker!AC62,IF(Z6=Rækker!AF50,Rækker!AF62,IF(Z6=Rækker!AI50,Rækker!AI62,IF(Z6=Rækker!AL50,Rækker!AL62,IF(Z6=Rækker!AO50,Rækker!AO62,EA17)))))))</f>
        <v>x</v>
      </c>
      <c r="EA17" s="25" t="str">
        <f>IF(Z6=Rækker!AR50,Rækker!AR62,IF(Z6=Rækker!AU50,Rækker!AU62,IF(Z6=Rækker!AX50,Rækker!AX62,IF(Z6=Rækker!BA50,Rækker!BA62,IF(Z6=Rækker!BD50,Rækker!BD62,IF(Z6=Rækker!BG50,Rækker!BG62,0))))))</f>
        <v>x</v>
      </c>
      <c r="EB17" s="25" t="str">
        <f>IF(Z6=Rækker!B50,Rækker!C62,IF(Z6=Rækker!E50,Rækker!F62,IF(Z6=Rækker!H50,Rækker!I62,IF(Z6=Rækker!K50,Rækker!L62,IF(Z6=Rækker!N50,Rækker!O62,IF(Z6=Rækker!Q50,Rækker!R62,IF(Z6=Rækker!T50,Rækker!U62,EC17)))))))</f>
        <v>1x</v>
      </c>
      <c r="EC17" s="25" t="str">
        <f>IF(Z6=Rækker!W50,Rækker!X62,IF(Z6=Rækker!Z50,Rækker!AA62,IF(Z6=Rækker!AC50,Rækker!AD62,IF(Z6=Rækker!AF50,Rækker!AG62,IF(Z6=Rækker!AI50,Rækker!AJ62,IF(Z6=Rækker!AL50,Rækker!AM62,IF(Z6=Rækker!AO50,Rækker!AP62,ED17)))))))</f>
        <v>1x</v>
      </c>
      <c r="ED17" s="25" t="str">
        <f>IF(Z6=Rækker!AR50,Rækker!AS62,IF(Z6=Rækker!AU50,Rækker!AV62,IF(Z6=Rækker!AX50,Rækker!AY62,IF(Z6=Rækker!BA50,Rækker!BB62,IF(Z6=Rækker!BD50,Rækker!BE62,IF(Z6=Rækker!BG50,Rækker!BH62,0))))))</f>
        <v>1x</v>
      </c>
      <c r="EE17" s="25">
        <f t="shared" si="63"/>
        <v>1</v>
      </c>
      <c r="EF17" s="25" t="str">
        <f t="shared" si="64"/>
        <v>1X</v>
      </c>
      <c r="EG17" s="25">
        <f>IF(AB6=Rækker!B50,Rækker!B62,IF(AB6=Rækker!E50,Rækker!E62,IF(AB6=Rækker!H50,Rækker!H62,IF(AB6=Rækker!K50,Rækker!K62,IF(AB6=Rækker!N50,Rækker!N62,IF(AB6=Rækker!Q50,Rækker!Q62,IF(AB6=Rækker!T50,Rækker!T62,EH17)))))))</f>
        <v>1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1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 t="str">
        <f>IF(AB6=Rækker!B50,Rækker!C62,IF(AB6=Rækker!E50,Rækker!F62,IF(AB6=Rækker!H50,Rækker!I62,IF(AB6=Rækker!K50,Rækker!L62,IF(AB6=Rækker!N50,Rækker!O62,IF(AB6=Rækker!Q50,Rækker!R62,IF(AB6=Rækker!T50,Rækker!U62,EK17)))))))</f>
        <v>1x</v>
      </c>
      <c r="EK17" s="25" t="str">
        <f>IF(AB6=Rækker!W50,Rækker!X62,IF(AB6=Rækker!Z50,Rækker!AA62,IF(AB6=Rækker!AC50,Rækker!AD62,IF(AB6=Rækker!AF50,Rækker!AG62,IF(AB6=Rækker!AI50,Rækker!AJ62,IF(AB6=Rækker!AL50,Rækker!AM62,IF(AB6=Rækker!AO50,Rækker!AP62,EL17)))))))</f>
        <v>1x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>
        <f t="shared" si="65"/>
        <v>2</v>
      </c>
      <c r="EN17" s="25">
        <f t="shared" si="66"/>
        <v>12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2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2</v>
      </c>
      <c r="EQ17" s="25">
        <f>IF(AD6=Rækker!AR50,Rækker!AR62,IF(AD6=Rækker!AU50,Rækker!AU62,IF(AD6=Rækker!AX50,Rækker!AX62,IF(AD6=Rækker!BA50,Rækker!BA62,IF(AD6=Rækker!BD50,Rækker!BD62,IF(AD6=Rækker!BG50,Rækker!BG62,0))))))</f>
        <v>2</v>
      </c>
      <c r="ER17" s="25">
        <f>IF(AD6=Rækker!B50,Rækker!C62,IF(AD6=Rækker!E50,Rækker!F62,IF(AD6=Rækker!H50,Rækker!I62,IF(AD6=Rækker!K50,Rækker!L62,IF(AD6=Rækker!N50,Rækker!O62,IF(AD6=Rækker!Q50,Rækker!R62,IF(AD6=Rækker!T50,Rækker!U62,ES17)))))))</f>
        <v>12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12</v>
      </c>
      <c r="ET17" s="25">
        <f>IF(AD6=Rækker!AR50,Rækker!AS62,IF(AD6=Rækker!AU50,Rækker!AV62,IF(AD6=Rækker!AX50,Rækker!AY62,IF(AD6=Rækker!BA50,Rækker!BB62,IF(AD6=Rækker!BD50,Rækker!BE62,IF(AD6=Rækker!BG50,Rækker!BH62,0))))))</f>
        <v>12</v>
      </c>
      <c r="EU17" s="25">
        <f t="shared" si="67"/>
        <v>1</v>
      </c>
      <c r="EV17" s="25">
        <f t="shared" si="68"/>
        <v>1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1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1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>
        <f>IF(AF6=Rækker!B50,Rækker!C62,IF(AF6=Rækker!E50,Rækker!F62,IF(AF6=Rækker!H50,Rækker!I62,IF(AF6=Rækker!K50,Rækker!L62,IF(AF6=Rækker!N50,Rækker!O62,IF(AF6=Rækker!Q50,Rækker!R62,IF(AF6=Rækker!T50,Rækker!U62,FA17)))))))</f>
        <v>1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1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>
        <f t="shared" si="69"/>
        <v>2</v>
      </c>
      <c r="FD17" s="25">
        <f t="shared" si="70"/>
        <v>12</v>
      </c>
      <c r="FE17" s="25">
        <f>IF(AH6=Rækker!B50,Rækker!B62,IF(AH6=Rækker!E50,Rækker!E62,IF(AH6=Rækker!H50,Rækker!H62,IF(AH6=Rækker!K50,Rækker!K62,IF(AH6=Rækker!N50,Rækker!N62,IF(AH6=Rækker!Q50,Rækker!Q62,IF(AH6=Rækker!T50,Rækker!T62,FF17)))))))</f>
        <v>2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2</v>
      </c>
      <c r="FG17" s="25">
        <f>IF(AH6=Rækker!AR50,Rækker!AR62,IF(AH6=Rækker!AU50,Rækker!AU62,IF(AH6=Rækker!AX50,Rækker!AX62,IF(AH6=Rækker!BA50,Rækker!BA62,IF(AH6=Rækker!BD50,Rækker!BD62,IF(AH6=Rækker!BG50,Rækker!BG62,0))))))</f>
        <v>2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12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12</v>
      </c>
      <c r="FJ17" s="25">
        <f>IF(AH6=Rækker!AR50,Rækker!AS62,IF(AH6=Rækker!AU50,Rækker!AV62,IF(AH6=Rækker!AX50,Rækker!AY62,IF(AH6=Rækker!BA50,Rækker!BB62,IF(AH6=Rækker!BD50,Rækker!BE62,IF(AH6=Rækker!BG50,Rækker!BH62,0))))))</f>
        <v>12</v>
      </c>
      <c r="FK17" s="25">
        <f t="shared" si="71"/>
        <v>1</v>
      </c>
      <c r="FL17" s="25">
        <f t="shared" si="72"/>
        <v>1</v>
      </c>
      <c r="FM17" s="25">
        <f>IF(AJ6=Rækker!B50,Rækker!B62,IF(AJ6=Rækker!E50,Rækker!E62,IF(AJ6=Rækker!H50,Rækker!H62,IF(AJ6=Rækker!K50,Rækker!K62,IF(AJ6=Rækker!N50,Rækker!N62,IF(AJ6=Rækker!Q50,Rækker!Q62,IF(AJ6=Rækker!T50,Rækker!T62,FN17)))))))</f>
        <v>1</v>
      </c>
      <c r="FN17" s="25">
        <f>IF(AJ6=Rækker!W50,Rækker!W62,IF(AJ6=Rækker!Z50,Rækker!Z62,IF(AJ6=Rækker!AC50,Rækker!AC62,IF(AJ6=Rækker!AF50,Rækker!AF62,IF(AJ6=Rækker!AI50,Rækker!AI62,IF(AJ6=Rækker!AL50,Rækker!AL62,IF(AJ6=Rækker!AO50,Rækker!AO62,FO17)))))))</f>
        <v>1</v>
      </c>
      <c r="FO17" s="25">
        <f>IF(AJ6=Rækker!AR50,Rækker!AR62,IF(AJ6=Rækker!AU50,Rækker!AU62,IF(AJ6=Rækker!AX50,Rækker!AX62,IF(AJ6=Rækker!BA50,Rækker!BA62,IF(AJ6=Rækker!BD50,Rækker!BD62,IF(AJ6=Rækker!BG50,Rækker!BG62,0))))))</f>
        <v>1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1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1</v>
      </c>
      <c r="FR17" s="25">
        <f>IF(AJ6=Rækker!AR50,Rækker!AS62,IF(AJ6=Rækker!AU50,Rækker!AV62,IF(AJ6=Rækker!AX50,Rækker!AY62,IF(AJ6=Rækker!BA50,Rækker!BB62,IF(AJ6=Rækker!BD50,Rækker!BE62,IF(AJ6=Rækker!BG50,Rækker!BH62,0))))))</f>
        <v>1</v>
      </c>
      <c r="FS17" s="25">
        <f t="shared" si="73"/>
        <v>2</v>
      </c>
      <c r="FT17" s="25" t="str">
        <f t="shared" si="74"/>
        <v>X2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2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2</v>
      </c>
      <c r="FW17" s="25">
        <f>IF(AL6=Rækker!AR50,Rækker!AR62,IF(AL6=Rækker!AU50,Rækker!AU62,IF(AL6=Rækker!AX50,Rækker!AX62,IF(AL6=Rækker!BA50,Rækker!BA62,IF(AL6=Rækker!BD50,Rækker!BD62,IF(AL6=Rækker!BG50,Rækker!BG62,0))))))</f>
        <v>0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x2</v>
      </c>
      <c r="FY17" s="25" t="str">
        <f>IF(AL6=Rækker!W50,Rækker!X62,IF(AL6=Rækker!Z50,Rækker!AA62,IF(AL6=Rækker!AC50,Rækker!AD62,IF(AL6=Rækker!AF50,Rækker!AG62,IF(AL6=Rækker!AI50,Rækker!AJ62,IF(AL6=Rækker!AL50,Rækker!AM62,IF(AL6=Rækker!AO50,Rækker!AP62,FZ17)))))))</f>
        <v>x2</v>
      </c>
      <c r="FZ17" s="25">
        <f>IF(AL6=Rækker!AR50,Rækker!AS62,IF(AL6=Rækker!AU50,Rækker!AV62,IF(AL6=Rækker!AX50,Rækker!AY62,IF(AL6=Rækker!BA50,Rækker!BB62,IF(AL6=Rækker!BD50,Rækker!BE62,IF(AL6=Rækker!BG50,Rækker!BH62,0))))))</f>
        <v>0</v>
      </c>
      <c r="GA17" s="25">
        <f t="shared" si="75"/>
        <v>2</v>
      </c>
      <c r="GB17" s="25" t="str">
        <f t="shared" si="76"/>
        <v>X2</v>
      </c>
      <c r="GC17" s="25">
        <f>IF(AN6=Rækker!B50,Rækker!B62,IF(AN6=Rækker!E50,Rækker!E62,IF(AN6=Rækker!H50,Rækker!H62,IF(AN6=Rækker!K50,Rækker!K62,IF(AN6=Rækker!N50,Rækker!N62,IF(AN6=Rækker!Q50,Rækker!Q62,IF(AN6=Rækker!T50,Rækker!T62,GD17)))))))</f>
        <v>2</v>
      </c>
      <c r="GD17" s="25">
        <f>IF(AN6=Rækker!W50,Rækker!W62,IF(AN6=Rækker!Z50,Rækker!Z62,IF(AN6=Rækker!AC50,Rækker!AC62,IF(AN6=Rækker!AF50,Rækker!AF62,IF(AN6=Rækker!AI50,Rækker!AI62,IF(AN6=Rækker!AL50,Rækker!AL62,IF(AN6=Rækker!AO50,Rækker!AO62,GE17)))))))</f>
        <v>0</v>
      </c>
      <c r="GE17" s="25">
        <f>IF(AN6=Rækker!AR50,Rækker!AR62,IF(AN6=Rækker!AU50,Rækker!AU62,IF(AN6=Rækker!AX50,Rækker!AX62,IF(AN6=Rækker!BA50,Rækker!BA62,IF(AN6=Rækker!BD50,Rækker!BD62,IF(AN6=Rækker!BG50,Rækker!BG62,0))))))</f>
        <v>0</v>
      </c>
      <c r="GF17" s="25" t="str">
        <f>IF(AN6=Rækker!B50,Rækker!C62,IF(AN6=Rækker!E50,Rækker!F62,IF(AN6=Rækker!H50,Rækker!I62,IF(AN6=Rækker!K50,Rækker!L62,IF(AN6=Rækker!N50,Rækker!O62,IF(AN6=Rækker!Q50,Rækker!R62,IF(AN6=Rækker!T50,Rækker!U62,GG17)))))))</f>
        <v>x2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0</v>
      </c>
      <c r="GH17" s="25">
        <f>IF(AN6=Rækker!AR50,Rækker!AS62,IF(AN6=Rækker!AU50,Rækker!AV62,IF(AN6=Rækker!AX50,Rækker!AY62,IF(AN6=Rækker!BA50,Rækker!BB62,IF(AN6=Rækker!BD50,Rækker!BE62,IF(AN6=Rækker!BG50,Rækker!BH62,0))))))</f>
        <v>0</v>
      </c>
      <c r="GI17" s="25">
        <f t="shared" si="77"/>
        <v>1</v>
      </c>
      <c r="GJ17" s="25">
        <f t="shared" si="78"/>
        <v>1</v>
      </c>
      <c r="GK17" s="25">
        <f>IF(AP6=Rækker!B50,Rækker!B62,IF(AP6=Rækker!E50,Rækker!E62,IF(AP6=Rækker!H50,Rækker!H62,IF(AP6=Rækker!K50,Rækker!K62,IF(AP6=Rækker!N50,Rækker!N62,IF(AP6=Rækker!Q50,Rækker!Q62,IF(AP6=Rækker!T50,Rækker!T62,GL17)))))))</f>
        <v>1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0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>
        <f>IF(AP6=Rækker!B50,Rækker!C62,IF(AP6=Rækker!E50,Rækker!F62,IF(AP6=Rækker!H50,Rækker!I62,IF(AP6=Rækker!K50,Rækker!L62,IF(AP6=Rækker!N50,Rækker!O62,IF(AP6=Rækker!Q50,Rækker!R62,IF(AP6=Rækker!T50,Rækker!U62,GO17)))))))</f>
        <v>1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0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>
        <f t="shared" si="79"/>
        <v>1</v>
      </c>
      <c r="GR17" s="25">
        <f t="shared" si="80"/>
        <v>12</v>
      </c>
      <c r="GS17" s="25">
        <f>IF(AR6=Rækker!B50,Rækker!B62,IF(AR6=Rækker!E50,Rækker!E62,IF(AR6=Rækker!H50,Rækker!H62,IF(AR6=Rækker!K50,Rækker!K62,IF(AR6=Rækker!N50,Rækker!N62,IF(AR6=Rækker!Q50,Rækker!Q62,IF(AR6=Rækker!T50,Rækker!T62,GT17)))))))</f>
        <v>1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>
        <f>IF(AR6=Rækker!B50,Rækker!C62,IF(AR6=Rækker!E50,Rækker!F62,IF(AR6=Rækker!H50,Rækker!I62,IF(AR6=Rækker!K50,Rækker!L62,IF(AR6=Rækker!N50,Rækker!O62,IF(AR6=Rækker!Q50,Rækker!R62,IF(AR6=Rækker!T50,Rækker!U62,GW17)))))))</f>
        <v>12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 t="str">
        <f t="shared" si="0"/>
        <v>1*</v>
      </c>
      <c r="G18" s="45">
        <f t="shared" si="1"/>
        <v>1</v>
      </c>
      <c r="H18" s="44" t="str">
        <f t="shared" si="2"/>
        <v>1*</v>
      </c>
      <c r="I18" s="46">
        <f t="shared" si="3"/>
        <v>1</v>
      </c>
      <c r="J18" s="44" t="str">
        <f t="shared" si="4"/>
        <v>1*</v>
      </c>
      <c r="K18" s="45">
        <f t="shared" si="5"/>
        <v>1</v>
      </c>
      <c r="L18" s="44" t="str">
        <f t="shared" si="6"/>
        <v>1*</v>
      </c>
      <c r="M18" s="45">
        <f t="shared" si="7"/>
        <v>1</v>
      </c>
      <c r="N18" s="44" t="str">
        <f t="shared" si="8"/>
        <v>1*</v>
      </c>
      <c r="O18" s="45">
        <f t="shared" si="9"/>
        <v>1</v>
      </c>
      <c r="P18" s="44" t="str">
        <f t="shared" si="10"/>
        <v/>
      </c>
      <c r="Q18" s="45" t="str">
        <f t="shared" si="11"/>
        <v/>
      </c>
      <c r="R18" s="44" t="str">
        <f t="shared" si="12"/>
        <v>1*</v>
      </c>
      <c r="S18" s="45">
        <f t="shared" si="13"/>
        <v>1</v>
      </c>
      <c r="T18" s="44" t="str">
        <f t="shared" si="14"/>
        <v>1*</v>
      </c>
      <c r="U18" s="45">
        <f t="shared" si="15"/>
        <v>1</v>
      </c>
      <c r="V18" s="44" t="str">
        <f t="shared" si="16"/>
        <v>1*</v>
      </c>
      <c r="W18" s="45">
        <f t="shared" si="17"/>
        <v>1</v>
      </c>
      <c r="X18" s="44" t="str">
        <f t="shared" si="18"/>
        <v>1*</v>
      </c>
      <c r="Y18" s="45">
        <f t="shared" si="19"/>
        <v>1</v>
      </c>
      <c r="Z18" s="44">
        <f t="shared" si="20"/>
        <v>1</v>
      </c>
      <c r="AA18" s="45">
        <f t="shared" si="21"/>
        <v>1</v>
      </c>
      <c r="AB18" s="44" t="str">
        <f t="shared" si="22"/>
        <v>1*</v>
      </c>
      <c r="AC18" s="45">
        <f t="shared" si="23"/>
        <v>1</v>
      </c>
      <c r="AD18" s="44" t="str">
        <f t="shared" si="24"/>
        <v>1*</v>
      </c>
      <c r="AE18" s="45">
        <f t="shared" si="25"/>
        <v>1</v>
      </c>
      <c r="AF18" s="44" t="str">
        <f t="shared" si="26"/>
        <v>1*</v>
      </c>
      <c r="AG18" s="45">
        <f t="shared" si="27"/>
        <v>1</v>
      </c>
      <c r="AH18" s="44" t="str">
        <f t="shared" si="28"/>
        <v>1*</v>
      </c>
      <c r="AI18" s="45">
        <f t="shared" si="29"/>
        <v>1</v>
      </c>
      <c r="AJ18" s="44" t="str">
        <f t="shared" si="30"/>
        <v>1*</v>
      </c>
      <c r="AK18" s="45">
        <f t="shared" si="31"/>
        <v>1</v>
      </c>
      <c r="AL18" s="44" t="str">
        <f t="shared" si="32"/>
        <v>1*</v>
      </c>
      <c r="AM18" s="45">
        <f t="shared" si="33"/>
        <v>1</v>
      </c>
      <c r="AN18" s="44" t="str">
        <f t="shared" si="34"/>
        <v>1*</v>
      </c>
      <c r="AO18" s="45">
        <f t="shared" si="35"/>
        <v>1</v>
      </c>
      <c r="AP18" s="44" t="str">
        <f t="shared" si="36"/>
        <v>1*</v>
      </c>
      <c r="AQ18" s="45">
        <f t="shared" si="37"/>
        <v>1</v>
      </c>
      <c r="AR18" s="44" t="str">
        <f t="shared" si="38"/>
        <v>1*</v>
      </c>
      <c r="AS18" s="46">
        <f t="shared" si="39"/>
        <v>1</v>
      </c>
      <c r="AT18" s="21">
        <f t="shared" si="40"/>
        <v>1</v>
      </c>
      <c r="AU18" s="25" t="str">
        <f t="shared" si="41"/>
        <v>1*</v>
      </c>
      <c r="AV18" s="25">
        <f t="shared" si="42"/>
        <v>1</v>
      </c>
      <c r="AW18" s="25" t="str">
        <f>IF(F6=Rækker!B50,Rækker!B63,IF(F6=Rækker!E50,Rækker!E63,IF(F6=Rækker!H50,Rækker!H63,IF(F6=Rækker!K50,Rækker!K63,IF(F6=Rækker!N50,Rækker!N63,IF(F6=Rækker!Q50,Rækker!Q63,IF(F6=Rækker!T50,Rækker!T63,AX18)))))))</f>
        <v>1*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>
        <f>IF(F6=Rækker!B50,Rækker!C63,IF(F6=Rækker!E50,Rækker!F63,IF(F6=Rækker!H50,Rækker!I63,IF(F6=Rækker!K50,Rækker!L63,IF(F6=Rækker!N50,Rækker!O63,IF(F6=Rækker!Q50,Rækker!R63,IF(F6=Rækker!T50,Rækker!U63,BA18)))))))</f>
        <v>1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 t="str">
        <f t="shared" si="43"/>
        <v>1*</v>
      </c>
      <c r="BD18" s="25">
        <f t="shared" si="44"/>
        <v>1</v>
      </c>
      <c r="BE18" s="25" t="str">
        <f>IF(H6=Rækker!B50,Rækker!B63,IF(H6=Rækker!E50,Rækker!E63,IF(H6=Rækker!H50,Rækker!H63,IF(H6=Rækker!K50,Rækker!K63,IF(H6=Rækker!N50,Rækker!N63,IF(H6=Rækker!Q50,Rækker!Q63,IF(H6=Rækker!T50,Rækker!T63,BF18)))))))</f>
        <v>1*</v>
      </c>
      <c r="BF18" s="25" t="str">
        <f>IF(H6=Rækker!W50,Rækker!W63,IF(H6=Rækker!Z50,Rækker!Z63,IF(H6=Rækker!AC50,Rækker!AC63,IF(H6=Rækker!AF50,Rækker!AF63,IF(H6=Rækker!AI50,Rækker!AI63,IF(H6=Rækker!AL50,Rækker!AL63,IF(H6=Rækker!AO50,Rækker!AO63,BG18)))))))</f>
        <v>1*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>
        <f>IF(H6=Rækker!B50,Rækker!C63,IF(H6=Rækker!E50,Rækker!F63,IF(H6=Rækker!H50,Rækker!I63,IF(H6=Rækker!K50,Rækker!L63,IF(H6=Rækker!N50,Rækker!O63,IF(H6=Rækker!Q50,Rækker!R63,IF(H6=Rækker!T50,Rækker!U63,BI18)))))))</f>
        <v>1</v>
      </c>
      <c r="BI18" s="25">
        <f>IF(H6=Rækker!W50,Rækker!X63,IF(H6=Rækker!Z50,Rækker!AA63,IF(H6=Rækker!AC50,Rækker!AD63,IF(H6=Rækker!AF50,Rækker!AG63,IF(H6=Rækker!AI50,Rækker!AJ63,IF(H6=Rækker!AL50,Rækker!AM63,IF(H6=Rækker!AO50,Rækker!AP63,BJ18)))))))</f>
        <v>1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 t="str">
        <f t="shared" si="45"/>
        <v>1*</v>
      </c>
      <c r="BL18" s="25">
        <f t="shared" si="46"/>
        <v>1</v>
      </c>
      <c r="BM18" s="25" t="str">
        <f>IF(J6=Rækker!B50,Rækker!B63,IF(J6=Rækker!E50,Rækker!E63,IF(J6=Rækker!H50,Rækker!H63,IF(J6=Rækker!K50,Rækker!K63,IF(J6=Rækker!N50,Rækker!N63,IF(J6=Rækker!Q50,Rækker!Q63,IF(J6=Rækker!T50,Rækker!T63,BN18)))))))</f>
        <v>1*</v>
      </c>
      <c r="BN18" s="25" t="str">
        <f>IF(J6=Rækker!W50,Rækker!W63,IF(J6=Rækker!Z50,Rækker!Z63,IF(J6=Rækker!AC50,Rækker!AC63,IF(J6=Rækker!AF50,Rækker!AF63,IF(J6=Rækker!AI50,Rækker!AI63,IF(J6=Rækker!AL50,Rækker!AL63,IF(J6=Rækker!AO50,Rækker!AO63,BO18)))))))</f>
        <v>1*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>
        <f>IF(J6=Rækker!B50,Rækker!C63,IF(J6=Rækker!E50,Rækker!F63,IF(J6=Rækker!H50,Rækker!I63,IF(J6=Rækker!K50,Rækker!L63,IF(J6=Rækker!N50,Rækker!O63,IF(J6=Rækker!Q50,Rækker!R63,IF(J6=Rækker!T50,Rækker!U63,BQ18)))))))</f>
        <v>1</v>
      </c>
      <c r="BQ18" s="25">
        <f>IF(J6=Rækker!W50,Rækker!X63,IF(J6=Rækker!Z50,Rækker!AA63,IF(J6=Rækker!AC50,Rækker!AD63,IF(J6=Rækker!AF50,Rækker!AG63,IF(J6=Rækker!AI50,Rækker!AJ63,IF(J6=Rækker!AL50,Rækker!AM63,IF(J6=Rækker!AO50,Rækker!AP63,BR18)))))))</f>
        <v>1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 t="str">
        <f t="shared" si="47"/>
        <v>1*</v>
      </c>
      <c r="BT18" s="25">
        <f t="shared" si="48"/>
        <v>1</v>
      </c>
      <c r="BU18" s="25" t="str">
        <f>IF(L6=Rækker!B50,Rækker!B63,IF(L6=Rækker!E50,Rækker!E63,IF(L6=Rækker!H50,Rækker!H63,IF(L6=Rækker!K50,Rækker!K63,IF(L6=Rækker!N50,Rækker!N63,IF(L6=Rækker!Q50,Rækker!Q63,IF(L6=Rækker!T50,Rækker!T63,BV18)))))))</f>
        <v>1*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>
        <f>IF(L6=Rækker!B50,Rækker!C63,IF(L6=Rækker!E50,Rækker!F63,IF(L6=Rækker!H50,Rækker!I63,IF(L6=Rækker!K50,Rækker!L63,IF(L6=Rækker!N50,Rækker!O63,IF(L6=Rækker!Q50,Rækker!R63,IF(L6=Rækker!T50,Rækker!U63,BY18)))))))</f>
        <v>1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 t="str">
        <f t="shared" si="49"/>
        <v>1*</v>
      </c>
      <c r="CB18" s="25">
        <f t="shared" si="50"/>
        <v>1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1*</v>
      </c>
      <c r="CD18" s="25" t="str">
        <f>IF(N6=Rækker!W50,Rækker!W63,IF(N6=Rækker!Z50,Rækker!Z63,IF(N6=Rækker!AC50,Rækker!AC63,IF(N6=Rækker!AF50,Rækker!AF63,IF(N6=Rækker!AI50,Rækker!AI63,IF(N6=Rækker!AL50,Rækker!AL63,IF(N6=Rækker!AO50,Rækker!AO63,CE18)))))))</f>
        <v>1*</v>
      </c>
      <c r="CE18" s="25" t="str">
        <f>IF(N6=Rækker!AR50,Rækker!AR63,IF(N6=Rækker!AU50,Rækker!AU63,IF(N6=Rækker!AX50,Rækker!AX63,IF(N6=Rækker!BA50,Rækker!BA63,IF(N6=Rækker!BD50,Rækker!BD63,IF(N6=Rækker!BG50,Rækker!BG63,0))))))</f>
        <v>1*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1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1</v>
      </c>
      <c r="CH18" s="25">
        <f>IF(N6=Rækker!AR50,Rækker!AS63,IF(N6=Rækker!AU50,Rækker!AV63,IF(N6=Rækker!AX50,Rækker!AY63,IF(N6=Rækker!BA50,Rækker!BB63,IF(N6=Rækker!BD50,Rækker!BE63,IF(N6=Rækker!BG50,Rækker!BH63,0))))))</f>
        <v>1</v>
      </c>
      <c r="CI18" s="25">
        <f t="shared" si="51"/>
        <v>0</v>
      </c>
      <c r="CJ18" s="25">
        <f t="shared" si="52"/>
        <v>0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0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0</v>
      </c>
      <c r="CM18" s="25">
        <f>IF(P6=Rækker!AR50,Rækker!AR63,IF(P6=Rækker!AU50,Rækker!AU63,IF(P6=Rækker!AX50,Rækker!AX63,IF(P6=Rækker!BA50,Rækker!BA63,IF(P6=Rækker!BD50,Rækker!BD63,IF(P6=Rækker!BG50,Rækker!BG63,0))))))</f>
        <v>0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0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0</v>
      </c>
      <c r="CP18" s="25">
        <f>IF(P6=Rækker!AR50,Rækker!AS63,IF(P6=Rækker!AU50,Rækker!AV63,IF(P6=Rækker!AX50,Rækker!AY63,IF(P6=Rækker!BA50,Rækker!BB63,IF(P6=Rækker!BD50,Rækker!BE63,IF(P6=Rækker!BG50,Rækker!BH63,0))))))</f>
        <v>0</v>
      </c>
      <c r="CQ18" s="25" t="str">
        <f t="shared" si="53"/>
        <v>1*</v>
      </c>
      <c r="CR18" s="25">
        <f t="shared" si="54"/>
        <v>1</v>
      </c>
      <c r="CS18" s="25" t="str">
        <f>IF(R6=Rækker!B50,Rækker!B63,IF(R6=Rækker!E50,Rækker!E63,IF(R6=Rækker!H50,Rækker!H63,IF(R6=Rækker!K50,Rækker!K63,IF(R6=Rækker!N50,Rækker!N63,IF(R6=Rækker!Q50,Rækker!Q63,IF(R6=Rækker!T50,Rækker!T63,CT18)))))))</f>
        <v>1*</v>
      </c>
      <c r="CT18" s="25" t="str">
        <f>IF(R6=Rækker!W50,Rækker!W63,IF(R6=Rækker!Z50,Rækker!Z63,IF(R6=Rækker!AC50,Rækker!AC63,IF(R6=Rækker!AF50,Rækker!AF63,IF(R6=Rækker!AI50,Rækker!AI63,IF(R6=Rækker!AL50,Rækker!AL63,IF(R6=Rækker!AO50,Rækker!AO63,CU18)))))))</f>
        <v>1*</v>
      </c>
      <c r="CU18" s="25" t="str">
        <f>IF(R6=Rækker!AR50,Rækker!AR63,IF(R6=Rækker!AU50,Rækker!AU63,IF(R6=Rækker!AX50,Rækker!AX63,IF(R6=Rækker!BA50,Rækker!BA63,IF(R6=Rækker!BD50,Rækker!BD63,IF(R6=Rækker!BG50,Rækker!BG63,0))))))</f>
        <v>1*</v>
      </c>
      <c r="CV18" s="25">
        <f>IF(R6=Rækker!B50,Rækker!C63,IF(R6=Rækker!E50,Rækker!F63,IF(R6=Rækker!H50,Rækker!I63,IF(R6=Rækker!K50,Rækker!L63,IF(R6=Rækker!N50,Rækker!O63,IF(R6=Rækker!Q50,Rækker!R63,IF(R6=Rækker!T50,Rækker!U63,CW18)))))))</f>
        <v>1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1</v>
      </c>
      <c r="CX18" s="25">
        <f>IF(R6=Rækker!AR50,Rækker!AS63,IF(R6=Rækker!AU50,Rækker!AV63,IF(R6=Rækker!AX50,Rækker!AY63,IF(R6=Rækker!BA50,Rækker!BB63,IF(R6=Rækker!BD50,Rækker!BE63,IF(R6=Rækker!BG50,Rækker!BH63,0))))))</f>
        <v>1</v>
      </c>
      <c r="CY18" s="25" t="str">
        <f t="shared" si="55"/>
        <v>1*</v>
      </c>
      <c r="CZ18" s="25">
        <f t="shared" si="56"/>
        <v>1</v>
      </c>
      <c r="DA18" s="25" t="str">
        <f>IF(T6=Rækker!B50,Rækker!B63,IF(T6=Rækker!E50,Rækker!E63,IF(T6=Rækker!H50,Rækker!H63,IF(T6=Rækker!K50,Rækker!K63,IF(T6=Rækker!N50,Rækker!N63,IF(T6=Rækker!Q50,Rækker!Q63,IF(T6=Rækker!T50,Rækker!T63,DB18)))))))</f>
        <v>1*</v>
      </c>
      <c r="DB18" s="25" t="str">
        <f>IF(T6=Rækker!W50,Rækker!W63,IF(T6=Rækker!Z50,Rækker!Z63,IF(T6=Rækker!AC50,Rækker!AC63,IF(T6=Rækker!AF50,Rækker!AF63,IF(T6=Rækker!AI50,Rækker!AI63,IF(T6=Rækker!AL50,Rækker!AL63,IF(T6=Rækker!AO50,Rækker!AO63,DC18)))))))</f>
        <v>1*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1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 t="str">
        <f t="shared" si="57"/>
        <v>1*</v>
      </c>
      <c r="DH18" s="25">
        <f t="shared" si="58"/>
        <v>1</v>
      </c>
      <c r="DI18" s="25" t="str">
        <f>IF(V6=Rækker!B50,Rækker!B63,IF(V6=Rækker!E50,Rækker!E63,IF(V6=Rækker!H50,Rækker!H63,IF(V6=Rækker!K50,Rækker!K63,IF(V6=Rækker!N50,Rækker!N63,IF(V6=Rækker!Q50,Rækker!Q63,IF(V6=Rækker!T50,Rækker!T63,DJ18)))))))</f>
        <v>1*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0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>
        <f>IF(V6=Rækker!B50,Rækker!C63,IF(V6=Rækker!E50,Rækker!F63,IF(V6=Rækker!H50,Rækker!I63,IF(V6=Rækker!K50,Rækker!L63,IF(V6=Rækker!N50,Rækker!O63,IF(V6=Rækker!Q50,Rækker!R63,IF(V6=Rækker!T50,Rækker!U63,DM18)))))))</f>
        <v>1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0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 t="str">
        <f t="shared" si="59"/>
        <v>1*</v>
      </c>
      <c r="DP18" s="25">
        <f t="shared" si="60"/>
        <v>1</v>
      </c>
      <c r="DQ18" s="25" t="str">
        <f>IF(X6=Rækker!B50,Rækker!B63,IF(X6=Rækker!E50,Rækker!E63,IF(X6=Rækker!H50,Rækker!H63,IF(X6=Rækker!K50,Rækker!K63,IF(X6=Rækker!N50,Rækker!N63,IF(X6=Rækker!Q50,Rækker!Q63,IF(X6=Rækker!T50,Rækker!T63,DR18)))))))</f>
        <v>1*</v>
      </c>
      <c r="DR18" s="25" t="str">
        <f>IF(X6=Rækker!W50,Rækker!W63,IF(X6=Rækker!Z50,Rækker!Z63,IF(X6=Rækker!AC50,Rækker!AC63,IF(X6=Rækker!AF50,Rækker!AF63,IF(X6=Rækker!AI50,Rækker!AI63,IF(X6=Rækker!AL50,Rækker!AL63,IF(X6=Rækker!AO50,Rækker!AO63,DS18)))))))</f>
        <v>1*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>
        <f>IF(X6=Rækker!B50,Rækker!C63,IF(X6=Rækker!E50,Rækker!F63,IF(X6=Rækker!H50,Rækker!I63,IF(X6=Rækker!K50,Rækker!L63,IF(X6=Rækker!N50,Rækker!O63,IF(X6=Rækker!Q50,Rækker!R63,IF(X6=Rækker!T50,Rækker!U63,DU18)))))))</f>
        <v>1</v>
      </c>
      <c r="DU18" s="25">
        <f>IF(X6=Rækker!W50,Rækker!X63,IF(X6=Rækker!Z50,Rækker!AA63,IF(X6=Rækker!AC50,Rækker!AD63,IF(X6=Rækker!AF50,Rækker!AG63,IF(X6=Rækker!AI50,Rækker!AJ63,IF(X6=Rækker!AL50,Rækker!AM63,IF(X6=Rækker!AO50,Rækker!AP63,DV18)))))))</f>
        <v>1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1</v>
      </c>
      <c r="DX18" s="25">
        <f t="shared" si="62"/>
        <v>1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1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1</v>
      </c>
      <c r="EA18" s="25">
        <f>IF(Z6=Rækker!AR50,Rækker!AR63,IF(Z6=Rækker!AU50,Rækker!AU63,IF(Z6=Rækker!AX50,Rækker!AX63,IF(Z6=Rækker!BA50,Rækker!BA63,IF(Z6=Rækker!BD50,Rækker!BD63,IF(Z6=Rækker!BG50,Rækker!BG63,0))))))</f>
        <v>1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1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1</v>
      </c>
      <c r="ED18" s="25">
        <f>IF(Z6=Rækker!AR50,Rækker!AS63,IF(Z6=Rækker!AU50,Rækker!AV63,IF(Z6=Rækker!AX50,Rækker!AY63,IF(Z6=Rækker!BA50,Rækker!BB63,IF(Z6=Rækker!BD50,Rækker!BE63,IF(Z6=Rækker!BG50,Rækker!BH63,0))))))</f>
        <v>1</v>
      </c>
      <c r="EE18" s="25" t="str">
        <f t="shared" si="63"/>
        <v>1*</v>
      </c>
      <c r="EF18" s="25">
        <f t="shared" si="64"/>
        <v>1</v>
      </c>
      <c r="EG18" s="25" t="str">
        <f>IF(AB6=Rækker!B50,Rækker!B63,IF(AB6=Rækker!E50,Rækker!E63,IF(AB6=Rækker!H50,Rækker!H63,IF(AB6=Rækker!K50,Rækker!K63,IF(AB6=Rækker!N50,Rækker!N63,IF(AB6=Rækker!Q50,Rækker!Q63,IF(AB6=Rækker!T50,Rækker!T63,EH18)))))))</f>
        <v>1*</v>
      </c>
      <c r="EH18" s="25" t="str">
        <f>IF(AB6=Rækker!W50,Rækker!W63,IF(AB6=Rækker!Z50,Rækker!Z63,IF(AB6=Rækker!AC50,Rækker!AC63,IF(AB6=Rækker!AF50,Rækker!AF63,IF(AB6=Rækker!AI50,Rækker!AI63,IF(AB6=Rækker!AL50,Rækker!AL63,IF(AB6=Rækker!AO50,Rækker!AO63,EI18)))))))</f>
        <v>1*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>
        <f>IF(AB6=Rækker!B50,Rækker!C63,IF(AB6=Rækker!E50,Rækker!F63,IF(AB6=Rækker!H50,Rækker!I63,IF(AB6=Rækker!K50,Rækker!L63,IF(AB6=Rækker!N50,Rækker!O63,IF(AB6=Rækker!Q50,Rækker!R63,IF(AB6=Rækker!T50,Rækker!U63,EK18)))))))</f>
        <v>1</v>
      </c>
      <c r="EK18" s="25">
        <f>IF(AB6=Rækker!W50,Rækker!X63,IF(AB6=Rækker!Z50,Rækker!AA63,IF(AB6=Rækker!AC50,Rækker!AD63,IF(AB6=Rækker!AF50,Rækker!AG63,IF(AB6=Rækker!AI50,Rækker!AJ63,IF(AB6=Rækker!AL50,Rækker!AM63,IF(AB6=Rækker!AO50,Rækker!AP63,EL18)))))))</f>
        <v>1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 t="str">
        <f t="shared" si="65"/>
        <v>1*</v>
      </c>
      <c r="EN18" s="25">
        <f t="shared" si="66"/>
        <v>1</v>
      </c>
      <c r="EO18" s="25" t="str">
        <f>IF(AD6=Rækker!B50,Rækker!B63,IF(AD6=Rækker!E50,Rækker!E63,IF(AD6=Rækker!H50,Rækker!H63,IF(AD6=Rækker!K50,Rækker!K63,IF(AD6=Rækker!N50,Rækker!N63,IF(AD6=Rækker!Q50,Rækker!Q63,IF(AD6=Rækker!T50,Rækker!T63,EP18)))))))</f>
        <v>1*</v>
      </c>
      <c r="EP18" s="25" t="str">
        <f>IF(AD6=Rækker!W50,Rækker!W63,IF(AD6=Rækker!Z50,Rækker!Z63,IF(AD6=Rækker!AC50,Rækker!AC63,IF(AD6=Rækker!AF50,Rækker!AF63,IF(AD6=Rækker!AI50,Rækker!AI63,IF(AD6=Rækker!AL50,Rækker!AL63,IF(AD6=Rækker!AO50,Rækker!AO63,EQ18)))))))</f>
        <v>1*</v>
      </c>
      <c r="EQ18" s="25" t="str">
        <f>IF(AD6=Rækker!AR50,Rækker!AR63,IF(AD6=Rækker!AU50,Rækker!AU63,IF(AD6=Rækker!AX50,Rækker!AX63,IF(AD6=Rækker!BA50,Rækker!BA63,IF(AD6=Rækker!BD50,Rækker!BD63,IF(AD6=Rækker!BG50,Rækker!BG63,0))))))</f>
        <v>1*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1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1</v>
      </c>
      <c r="ET18" s="25">
        <f>IF(AD6=Rækker!AR50,Rækker!AS63,IF(AD6=Rækker!AU50,Rækker!AV63,IF(AD6=Rækker!AX50,Rækker!AY63,IF(AD6=Rækker!BA50,Rækker!BB63,IF(AD6=Rækker!BD50,Rækker!BE63,IF(AD6=Rækker!BG50,Rækker!BH63,0))))))</f>
        <v>1</v>
      </c>
      <c r="EU18" s="25" t="str">
        <f t="shared" si="67"/>
        <v>1*</v>
      </c>
      <c r="EV18" s="25">
        <f t="shared" si="68"/>
        <v>1</v>
      </c>
      <c r="EW18" s="25" t="str">
        <f>IF(AF6=Rækker!B50,Rækker!B63,IF(AF6=Rækker!E50,Rækker!E63,IF(AF6=Rækker!H50,Rækker!H63,IF(AF6=Rækker!K50,Rækker!K63,IF(AF6=Rækker!N50,Rækker!N63,IF(AF6=Rækker!Q50,Rækker!Q63,IF(AF6=Rækker!T50,Rækker!T63,EX18)))))))</f>
        <v>1*</v>
      </c>
      <c r="EX18" s="25" t="str">
        <f>IF(AF6=Rækker!W50,Rækker!W63,IF(AF6=Rækker!Z50,Rækker!Z63,IF(AF6=Rækker!AC50,Rækker!AC63,IF(AF6=Rækker!AF50,Rækker!AF63,IF(AF6=Rækker!AI50,Rækker!AI63,IF(AF6=Rækker!AL50,Rækker!AL63,IF(AF6=Rækker!AO50,Rækker!AO63,EY18)))))))</f>
        <v>1*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>
        <f>IF(AF6=Rækker!B50,Rækker!C63,IF(AF6=Rækker!E50,Rækker!F63,IF(AF6=Rækker!H50,Rækker!I63,IF(AF6=Rækker!K50,Rækker!L63,IF(AF6=Rækker!N50,Rækker!O63,IF(AF6=Rækker!Q50,Rækker!R63,IF(AF6=Rækker!T50,Rækker!U63,FA18)))))))</f>
        <v>1</v>
      </c>
      <c r="FA18" s="25">
        <f>IF(AF6=Rækker!W50,Rækker!X63,IF(AF6=Rækker!Z50,Rækker!AA63,IF(AF6=Rækker!AC50,Rækker!AD63,IF(AF6=Rækker!AF50,Rækker!AG63,IF(AF6=Rækker!AI50,Rækker!AJ63,IF(AF6=Rækker!AL50,Rækker!AM63,IF(AF6=Rækker!AO50,Rækker!AP63,FB18)))))))</f>
        <v>1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 t="str">
        <f t="shared" si="69"/>
        <v>1*</v>
      </c>
      <c r="FD18" s="25">
        <f t="shared" si="70"/>
        <v>1</v>
      </c>
      <c r="FE18" s="25" t="str">
        <f>IF(AH6=Rækker!B50,Rækker!B63,IF(AH6=Rækker!E50,Rækker!E63,IF(AH6=Rækker!H50,Rækker!H63,IF(AH6=Rækker!K50,Rækker!K63,IF(AH6=Rækker!N50,Rækker!N63,IF(AH6=Rækker!Q50,Rækker!Q63,IF(AH6=Rækker!T50,Rækker!T63,FF18)))))))</f>
        <v>1*</v>
      </c>
      <c r="FF18" s="25" t="str">
        <f>IF(AH6=Rækker!W50,Rækker!W63,IF(AH6=Rækker!Z50,Rækker!Z63,IF(AH6=Rækker!AC50,Rækker!AC63,IF(AH6=Rækker!AF50,Rækker!AF63,IF(AH6=Rækker!AI50,Rækker!AI63,IF(AH6=Rækker!AL50,Rækker!AL63,IF(AH6=Rækker!AO50,Rækker!AO63,FG18)))))))</f>
        <v>1*</v>
      </c>
      <c r="FG18" s="25" t="str">
        <f>IF(AH6=Rækker!AR50,Rækker!AR63,IF(AH6=Rækker!AU50,Rækker!AU63,IF(AH6=Rækker!AX50,Rækker!AX63,IF(AH6=Rækker!BA50,Rækker!BA63,IF(AH6=Rækker!BD50,Rækker!BD63,IF(AH6=Rækker!BG50,Rækker!BG63,0))))))</f>
        <v>1*</v>
      </c>
      <c r="FH18" s="25">
        <f>IF(AH6=Rækker!B50,Rækker!C63,IF(AH6=Rækker!E50,Rækker!F63,IF(AH6=Rækker!H50,Rækker!I63,IF(AH6=Rækker!K50,Rækker!L63,IF(AH6=Rækker!N50,Rækker!O63,IF(AH6=Rækker!Q50,Rækker!R63,IF(AH6=Rækker!T50,Rækker!U63,FI18)))))))</f>
        <v>1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1</v>
      </c>
      <c r="FJ18" s="25">
        <f>IF(AH6=Rækker!AR50,Rækker!AS63,IF(AH6=Rækker!AU50,Rækker!AV63,IF(AH6=Rækker!AX50,Rækker!AY63,IF(AH6=Rækker!BA50,Rækker!BB63,IF(AH6=Rækker!BD50,Rækker!BE63,IF(AH6=Rækker!BG50,Rækker!BH63,0))))))</f>
        <v>1</v>
      </c>
      <c r="FK18" s="25" t="str">
        <f t="shared" si="71"/>
        <v>1*</v>
      </c>
      <c r="FL18" s="25">
        <f t="shared" si="72"/>
        <v>1</v>
      </c>
      <c r="FM18" s="25" t="str">
        <f>IF(AJ6=Rækker!B50,Rækker!B63,IF(AJ6=Rækker!E50,Rækker!E63,IF(AJ6=Rækker!H50,Rækker!H63,IF(AJ6=Rækker!K50,Rækker!K63,IF(AJ6=Rækker!N50,Rækker!N63,IF(AJ6=Rækker!Q50,Rækker!Q63,IF(AJ6=Rækker!T50,Rækker!T63,FN18)))))))</f>
        <v>1*</v>
      </c>
      <c r="FN18" s="25" t="str">
        <f>IF(AJ6=Rækker!W50,Rækker!W63,IF(AJ6=Rækker!Z50,Rækker!Z63,IF(AJ6=Rækker!AC50,Rækker!AC63,IF(AJ6=Rækker!AF50,Rækker!AF63,IF(AJ6=Rækker!AI50,Rækker!AI63,IF(AJ6=Rækker!AL50,Rækker!AL63,IF(AJ6=Rækker!AO50,Rækker!AO63,FO18)))))))</f>
        <v>1*</v>
      </c>
      <c r="FO18" s="25" t="str">
        <f>IF(AJ6=Rækker!AR50,Rækker!AR63,IF(AJ6=Rækker!AU50,Rækker!AU63,IF(AJ6=Rækker!AX50,Rækker!AX63,IF(AJ6=Rækker!BA50,Rækker!BA63,IF(AJ6=Rækker!BD50,Rækker!BD63,IF(AJ6=Rækker!BG50,Rækker!BG63,0))))))</f>
        <v>1*</v>
      </c>
      <c r="FP18" s="25">
        <f>IF(AJ6=Rækker!B50,Rækker!C63,IF(AJ6=Rækker!E50,Rækker!F63,IF(AJ6=Rækker!H50,Rækker!I63,IF(AJ6=Rækker!K50,Rækker!L63,IF(AJ6=Rækker!N50,Rækker!O63,IF(AJ6=Rækker!Q50,Rækker!R63,IF(AJ6=Rækker!T50,Rækker!U63,FQ18)))))))</f>
        <v>1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1</v>
      </c>
      <c r="FR18" s="25">
        <f>IF(AJ6=Rækker!AR50,Rækker!AS63,IF(AJ6=Rækker!AU50,Rækker!AV63,IF(AJ6=Rækker!AX50,Rækker!AY63,IF(AJ6=Rækker!BA50,Rækker!BB63,IF(AJ6=Rækker!BD50,Rækker!BE63,IF(AJ6=Rækker!BG50,Rækker!BH63,0))))))</f>
        <v>1</v>
      </c>
      <c r="FS18" s="25" t="str">
        <f t="shared" si="73"/>
        <v>1*</v>
      </c>
      <c r="FT18" s="25">
        <f t="shared" si="74"/>
        <v>1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1*</v>
      </c>
      <c r="FV18" s="25" t="str">
        <f>IF(AL6=Rækker!W50,Rækker!W63,IF(AL6=Rækker!Z50,Rækker!Z63,IF(AL6=Rækker!AC50,Rækker!AC63,IF(AL6=Rækker!AF50,Rækker!AF63,IF(AL6=Rækker!AI50,Rækker!AI63,IF(AL6=Rækker!AL50,Rækker!AL63,IF(AL6=Rækker!AO50,Rækker!AO63,FW18)))))))</f>
        <v>1*</v>
      </c>
      <c r="FW18" s="25">
        <f>IF(AL6=Rækker!AR50,Rækker!AR63,IF(AL6=Rækker!AU50,Rækker!AU63,IF(AL6=Rækker!AX50,Rækker!AX63,IF(AL6=Rækker!BA50,Rækker!BA63,IF(AL6=Rækker!BD50,Rækker!BD63,IF(AL6=Rækker!BG50,Rækker!BG63,0))))))</f>
        <v>0</v>
      </c>
      <c r="FX18" s="25">
        <f>IF(AL6=Rækker!B50,Rækker!C63,IF(AL6=Rækker!E50,Rækker!F63,IF(AL6=Rækker!H50,Rækker!I63,IF(AL6=Rækker!K50,Rækker!L63,IF(AL6=Rækker!N50,Rækker!O63,IF(AL6=Rækker!Q50,Rækker!R63,IF(AL6=Rækker!T50,Rækker!U63,FY18)))))))</f>
        <v>1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1</v>
      </c>
      <c r="FZ18" s="25">
        <f>IF(AL6=Rækker!AR50,Rækker!AS63,IF(AL6=Rækker!AU50,Rækker!AV63,IF(AL6=Rækker!AX50,Rækker!AY63,IF(AL6=Rækker!BA50,Rækker!BB63,IF(AL6=Rækker!BD50,Rækker!BE63,IF(AL6=Rækker!BG50,Rækker!BH63,0))))))</f>
        <v>0</v>
      </c>
      <c r="GA18" s="25" t="str">
        <f t="shared" si="75"/>
        <v>1*</v>
      </c>
      <c r="GB18" s="25">
        <f t="shared" si="76"/>
        <v>1</v>
      </c>
      <c r="GC18" s="25" t="str">
        <f>IF(AN6=Rækker!B50,Rækker!B63,IF(AN6=Rækker!E50,Rækker!E63,IF(AN6=Rækker!H50,Rækker!H63,IF(AN6=Rækker!K50,Rækker!K63,IF(AN6=Rækker!N50,Rækker!N63,IF(AN6=Rækker!Q50,Rækker!Q63,IF(AN6=Rækker!T50,Rækker!T63,GD18)))))))</f>
        <v>1*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0</v>
      </c>
      <c r="GE18" s="25">
        <f>IF(AN6=Rækker!AR50,Rækker!AR63,IF(AN6=Rækker!AU50,Rækker!AU63,IF(AN6=Rækker!AX50,Rækker!AX63,IF(AN6=Rækker!BA50,Rækker!BA63,IF(AN6=Rækker!BD50,Rækker!BD63,IF(AN6=Rækker!BG50,Rækker!BG63,0))))))</f>
        <v>0</v>
      </c>
      <c r="GF18" s="25">
        <f>IF(AN6=Rækker!B50,Rækker!C63,IF(AN6=Rækker!E50,Rækker!F63,IF(AN6=Rækker!H50,Rækker!I63,IF(AN6=Rækker!K50,Rækker!L63,IF(AN6=Rækker!N50,Rækker!O63,IF(AN6=Rækker!Q50,Rækker!R63,IF(AN6=Rækker!T50,Rækker!U63,GG18)))))))</f>
        <v>1</v>
      </c>
      <c r="GG18" s="25">
        <f>IF(AN6=Rækker!W50,Rækker!X63,IF(AN6=Rækker!Z50,Rækker!AA63,IF(AN6=Rækker!AC50,Rækker!AD63,IF(AN6=Rækker!AF50,Rækker!AG63,IF(AN6=Rækker!AI50,Rækker!AJ63,IF(AN6=Rækker!AL50,Rækker!AM63,IF(AN6=Rækker!AO50,Rækker!AP63,GH18)))))))</f>
        <v>0</v>
      </c>
      <c r="GH18" s="25">
        <f>IF(AN6=Rækker!AR50,Rækker!AS63,IF(AN6=Rækker!AU50,Rækker!AV63,IF(AN6=Rækker!AX50,Rækker!AY63,IF(AN6=Rækker!BA50,Rækker!BB63,IF(AN6=Rækker!BD50,Rækker!BE63,IF(AN6=Rækker!BG50,Rækker!BH63,0))))))</f>
        <v>0</v>
      </c>
      <c r="GI18" s="25" t="str">
        <f t="shared" si="77"/>
        <v>1*</v>
      </c>
      <c r="GJ18" s="25">
        <f t="shared" si="78"/>
        <v>1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1*</v>
      </c>
      <c r="GL18" s="25">
        <f>IF(AP6=Rækker!W50,Rækker!W63,IF(AP6=Rækker!Z50,Rækker!Z63,IF(AP6=Rækker!AC50,Rækker!AC63,IF(AP6=Rækker!AF50,Rækker!AF63,IF(AP6=Rækker!AI50,Rækker!AI63,IF(AP6=Rækker!AL50,Rækker!AL63,IF(AP6=Rækker!AO50,Rækker!AO63,GM18)))))))</f>
        <v>0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>
        <f>IF(AP6=Rækker!B50,Rækker!C63,IF(AP6=Rækker!E50,Rækker!F63,IF(AP6=Rækker!H50,Rækker!I63,IF(AP6=Rækker!K50,Rækker!L63,IF(AP6=Rækker!N50,Rækker!O63,IF(AP6=Rækker!Q50,Rækker!R63,IF(AP6=Rækker!T50,Rækker!U63,GO18)))))))</f>
        <v>1</v>
      </c>
      <c r="GO18" s="25">
        <f>IF(AP6=Rækker!W50,Rækker!X63,IF(AP6=Rækker!Z50,Rækker!AA63,IF(AP6=Rækker!AC50,Rækker!AD63,IF(AP6=Rækker!AF50,Rækker!AG63,IF(AP6=Rækker!AI50,Rækker!AJ63,IF(AP6=Rækker!AL50,Rækker!AM63,IF(AP6=Rækker!AO50,Rækker!AP63,GP18)))))))</f>
        <v>0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 t="str">
        <f t="shared" si="79"/>
        <v>1*</v>
      </c>
      <c r="GR18" s="25">
        <f t="shared" si="80"/>
        <v>1</v>
      </c>
      <c r="GS18" s="25" t="str">
        <f>IF(AR6=Rækker!B50,Rækker!B63,IF(AR6=Rækker!E50,Rækker!E63,IF(AR6=Rækker!H50,Rækker!H63,IF(AR6=Rækker!K50,Rækker!K63,IF(AR6=Rækker!N50,Rækker!N63,IF(AR6=Rækker!Q50,Rækker!Q63,IF(AR6=Rækker!T50,Rækker!T63,GT18)))))))</f>
        <v>1*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>
        <f>IF(AR6=Rækker!B50,Rækker!C63,IF(AR6=Rækker!E50,Rækker!F63,IF(AR6=Rækker!H50,Rækker!I63,IF(AR6=Rækker!K50,Rækker!L63,IF(AR6=Rækker!N50,Rækker!O63,IF(AR6=Rækker!Q50,Rækker!R63,IF(AR6=Rækker!T50,Rækker!U63,GW18)))))))</f>
        <v>1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>
        <f t="shared" si="0"/>
        <v>1</v>
      </c>
      <c r="G19" s="38">
        <f t="shared" si="1"/>
        <v>12</v>
      </c>
      <c r="H19" s="36" t="str">
        <f t="shared" si="2"/>
        <v>1*</v>
      </c>
      <c r="I19" s="37">
        <f t="shared" si="3"/>
        <v>1</v>
      </c>
      <c r="J19" s="36" t="str">
        <f t="shared" si="4"/>
        <v>X</v>
      </c>
      <c r="K19" s="38" t="str">
        <f t="shared" si="5"/>
        <v>1X</v>
      </c>
      <c r="L19" s="36">
        <f t="shared" si="6"/>
        <v>1</v>
      </c>
      <c r="M19" s="38" t="str">
        <f t="shared" si="7"/>
        <v>1X</v>
      </c>
      <c r="N19" s="36">
        <f t="shared" si="8"/>
        <v>1</v>
      </c>
      <c r="O19" s="38" t="str">
        <f t="shared" si="9"/>
        <v>1X</v>
      </c>
      <c r="P19" s="36" t="str">
        <f t="shared" si="10"/>
        <v/>
      </c>
      <c r="Q19" s="38" t="str">
        <f t="shared" si="11"/>
        <v/>
      </c>
      <c r="R19" s="36" t="str">
        <f t="shared" si="12"/>
        <v>X</v>
      </c>
      <c r="S19" s="38" t="str">
        <f t="shared" si="13"/>
        <v>1X</v>
      </c>
      <c r="T19" s="36" t="str">
        <f t="shared" si="14"/>
        <v>X</v>
      </c>
      <c r="U19" s="38" t="str">
        <f t="shared" si="15"/>
        <v>1X2</v>
      </c>
      <c r="V19" s="36">
        <f t="shared" si="16"/>
        <v>1</v>
      </c>
      <c r="W19" s="38" t="str">
        <f t="shared" si="17"/>
        <v>1X</v>
      </c>
      <c r="X19" s="36" t="str">
        <f t="shared" si="18"/>
        <v>1*</v>
      </c>
      <c r="Y19" s="38">
        <f t="shared" si="19"/>
        <v>1</v>
      </c>
      <c r="Z19" s="36" t="str">
        <f t="shared" si="20"/>
        <v>X</v>
      </c>
      <c r="AA19" s="38" t="str">
        <f t="shared" si="21"/>
        <v>1X</v>
      </c>
      <c r="AB19" s="36">
        <f t="shared" si="22"/>
        <v>1</v>
      </c>
      <c r="AC19" s="38">
        <f t="shared" si="23"/>
        <v>1</v>
      </c>
      <c r="AD19" s="36">
        <f t="shared" si="24"/>
        <v>1</v>
      </c>
      <c r="AE19" s="38">
        <f t="shared" si="25"/>
        <v>1</v>
      </c>
      <c r="AF19" s="36">
        <f t="shared" si="26"/>
        <v>1</v>
      </c>
      <c r="AG19" s="38">
        <f t="shared" si="27"/>
        <v>12</v>
      </c>
      <c r="AH19" s="36">
        <f t="shared" si="28"/>
        <v>1</v>
      </c>
      <c r="AI19" s="38" t="str">
        <f t="shared" si="29"/>
        <v>1X</v>
      </c>
      <c r="AJ19" s="36">
        <f t="shared" si="30"/>
        <v>1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 t="str">
        <f t="shared" si="34"/>
        <v>X</v>
      </c>
      <c r="AO19" s="38" t="str">
        <f t="shared" si="35"/>
        <v>1X2</v>
      </c>
      <c r="AP19" s="36">
        <f t="shared" si="36"/>
        <v>1</v>
      </c>
      <c r="AQ19" s="38">
        <f t="shared" si="37"/>
        <v>12</v>
      </c>
      <c r="AR19" s="36" t="str">
        <f t="shared" si="38"/>
        <v>X</v>
      </c>
      <c r="AS19" s="37" t="str">
        <f t="shared" si="39"/>
        <v>X2</v>
      </c>
      <c r="AT19" s="21">
        <f t="shared" si="40"/>
        <v>1</v>
      </c>
      <c r="AU19" s="25">
        <f t="shared" si="41"/>
        <v>1</v>
      </c>
      <c r="AV19" s="25">
        <f t="shared" si="42"/>
        <v>12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1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>
        <f>IF(F6=Rækker!B50,Rækker!C64,IF(F6=Rækker!E50,Rækker!F64,IF(F6=Rækker!H50,Rækker!I64,IF(F6=Rækker!K50,Rækker!L64,IF(F6=Rækker!N50,Rækker!O64,IF(F6=Rækker!Q50,Rækker!R64,IF(F6=Rækker!T50,Rækker!U64,BA19)))))))</f>
        <v>12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1*</v>
      </c>
      <c r="BF19" s="25" t="str">
        <f>IF(H6=Rækker!W50,Rækker!W64,IF(H6=Rækker!Z50,Rækker!Z64,IF(H6=Rækker!AC50,Rækker!AC64,IF(H6=Rækker!AF50,Rækker!AF64,IF(H6=Rækker!AI50,Rækker!AI64,IF(H6=Rækker!AL50,Rækker!AL64,IF(H6=Rækker!AO50,Rækker!AO64,BG19)))))))</f>
        <v>1*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>
        <f>IF(H6=Rækker!B50,Rækker!C64,IF(H6=Rækker!E50,Rækker!F64,IF(H6=Rækker!H50,Rækker!I64,IF(H6=Rækker!K50,Rækker!L64,IF(H6=Rækker!N50,Rækker!O64,IF(H6=Rækker!Q50,Rækker!R64,IF(H6=Rækker!T50,Rækker!U64,BI19)))))))</f>
        <v>1</v>
      </c>
      <c r="BI19" s="25">
        <f>IF(H6=Rækker!W50,Rækker!X64,IF(H6=Rækker!Z50,Rækker!AA64,IF(H6=Rækker!AC50,Rækker!AD64,IF(H6=Rækker!AF50,Rækker!AG64,IF(H6=Rækker!AI50,Rækker!AJ64,IF(H6=Rækker!AL50,Rækker!AM64,IF(H6=Rækker!AO50,Rækker!AP64,BJ19)))))))</f>
        <v>1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 t="str">
        <f t="shared" si="45"/>
        <v>X</v>
      </c>
      <c r="BL19" s="25" t="str">
        <f t="shared" si="46"/>
        <v>1X</v>
      </c>
      <c r="BM19" s="25" t="str">
        <f>IF(J6=Rækker!B50,Rækker!B64,IF(J6=Rækker!E50,Rækker!E64,IF(J6=Rækker!H50,Rækker!H64,IF(J6=Rækker!K50,Rækker!K64,IF(J6=Rækker!N50,Rækker!N64,IF(J6=Rækker!Q50,Rækker!Q64,IF(J6=Rækker!T50,Rækker!T64,BN19)))))))</f>
        <v>x</v>
      </c>
      <c r="BN19" s="25" t="str">
        <f>IF(J6=Rækker!W50,Rækker!W64,IF(J6=Rækker!Z50,Rækker!Z64,IF(J6=Rækker!AC50,Rækker!AC64,IF(J6=Rækker!AF50,Rækker!AF64,IF(J6=Rækker!AI50,Rækker!AI64,IF(J6=Rækker!AL50,Rækker!AL64,IF(J6=Rækker!AO50,Rækker!AO64,BO19)))))))</f>
        <v>x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 t="str">
        <f>IF(J6=Rækker!B50,Rækker!C64,IF(J6=Rækker!E50,Rækker!F64,IF(J6=Rækker!H50,Rækker!I64,IF(J6=Rækker!K50,Rækker!L64,IF(J6=Rækker!N50,Rækker!O64,IF(J6=Rækker!Q50,Rækker!R64,IF(J6=Rækker!T50,Rækker!U64,BQ19)))))))</f>
        <v>1x</v>
      </c>
      <c r="BQ19" s="25" t="str">
        <f>IF(J6=Rækker!W50,Rækker!X64,IF(J6=Rækker!Z50,Rækker!AA64,IF(J6=Rækker!AC50,Rækker!AD64,IF(J6=Rækker!AF50,Rækker!AG64,IF(J6=Rækker!AI50,Rækker!AJ64,IF(J6=Rækker!AL50,Rækker!AM64,IF(J6=Rækker!AO50,Rækker!AP64,BR19)))))))</f>
        <v>1x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>
        <f t="shared" si="47"/>
        <v>1</v>
      </c>
      <c r="BT19" s="25" t="str">
        <f t="shared" si="48"/>
        <v>1X</v>
      </c>
      <c r="BU19" s="25">
        <f>IF(L6=Rækker!B50,Rækker!B64,IF(L6=Rækker!E50,Rækker!E64,IF(L6=Rækker!H50,Rækker!H64,IF(L6=Rækker!K50,Rækker!K64,IF(L6=Rækker!N50,Rækker!N64,IF(L6=Rækker!Q50,Rækker!Q64,IF(L6=Rækker!T50,Rækker!T64,BV19)))))))</f>
        <v>1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 t="str">
        <f>IF(L6=Rækker!B50,Rækker!C64,IF(L6=Rækker!E50,Rækker!F64,IF(L6=Rækker!H50,Rækker!I64,IF(L6=Rækker!K50,Rækker!L64,IF(L6=Rækker!N50,Rækker!O64,IF(L6=Rækker!Q50,Rækker!R64,IF(L6=Rækker!T50,Rækker!U64,BY19)))))))</f>
        <v>1x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>
        <f t="shared" si="49"/>
        <v>1</v>
      </c>
      <c r="CB19" s="25" t="str">
        <f t="shared" si="50"/>
        <v>1X</v>
      </c>
      <c r="CC19" s="25">
        <f>IF(N6=Rækker!B50,Rækker!B64,IF(N6=Rækker!E50,Rækker!E64,IF(N6=Rækker!H50,Rækker!H64,IF(N6=Rækker!K50,Rækker!K64,IF(N6=Rækker!N50,Rækker!N64,IF(N6=Rækker!Q50,Rækker!Q64,IF(N6=Rækker!T50,Rækker!T64,CD19)))))))</f>
        <v>1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1</v>
      </c>
      <c r="CE19" s="25">
        <f>IF(N6=Rækker!AR50,Rækker!AR64,IF(N6=Rækker!AU50,Rækker!AU64,IF(N6=Rækker!AX50,Rækker!AX64,IF(N6=Rækker!BA50,Rækker!BA64,IF(N6=Rækker!BD50,Rækker!BD64,IF(N6=Rækker!BG50,Rækker!BG64,0))))))</f>
        <v>1</v>
      </c>
      <c r="CF19" s="25" t="str">
        <f>IF(N6=Rækker!B50,Rækker!C64,IF(N6=Rækker!E50,Rækker!F64,IF(N6=Rækker!H50,Rækker!I64,IF(N6=Rækker!K50,Rækker!L64,IF(N6=Rækker!N50,Rækker!O64,IF(N6=Rækker!Q50,Rækker!R64,IF(N6=Rækker!T50,Rækker!U64,CG19)))))))</f>
        <v>1x</v>
      </c>
      <c r="CG19" s="25" t="str">
        <f>IF(N6=Rækker!W50,Rækker!X64,IF(N6=Rækker!Z50,Rækker!AA64,IF(N6=Rækker!AC50,Rækker!AD64,IF(N6=Rækker!AF50,Rækker!AG64,IF(N6=Rækker!AI50,Rækker!AJ64,IF(N6=Rækker!AL50,Rækker!AM64,IF(N6=Rækker!AO50,Rækker!AP64,CH19)))))))</f>
        <v>1x</v>
      </c>
      <c r="CH19" s="25" t="str">
        <f>IF(N6=Rækker!AR50,Rækker!AS64,IF(N6=Rækker!AU50,Rækker!AV64,IF(N6=Rækker!AX50,Rækker!AY64,IF(N6=Rækker!BA50,Rækker!BB64,IF(N6=Rækker!BD50,Rækker!BE64,IF(N6=Rækker!BG50,Rækker!BH64,0))))))</f>
        <v>1x</v>
      </c>
      <c r="CI19" s="25">
        <f t="shared" si="51"/>
        <v>0</v>
      </c>
      <c r="CJ19" s="25">
        <f t="shared" si="52"/>
        <v>0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0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0</v>
      </c>
      <c r="CM19" s="25">
        <f>IF(P6=Rækker!AR50,Rækker!AR64,IF(P6=Rækker!AU50,Rækker!AU64,IF(P6=Rækker!AX50,Rækker!AX64,IF(P6=Rækker!BA50,Rækker!BA64,IF(P6=Rækker!BD50,Rækker!BD64,IF(P6=Rækker!BG50,Rækker!BG64,0))))))</f>
        <v>0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0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0</v>
      </c>
      <c r="CP19" s="25">
        <f>IF(P6=Rækker!AR50,Rækker!AS64,IF(P6=Rækker!AU50,Rækker!AV64,IF(P6=Rækker!AX50,Rækker!AY64,IF(P6=Rækker!BA50,Rækker!BB64,IF(P6=Rækker!BD50,Rækker!BE64,IF(P6=Rækker!BG50,Rækker!BH64,0))))))</f>
        <v>0</v>
      </c>
      <c r="CQ19" s="25" t="str">
        <f t="shared" si="53"/>
        <v>X</v>
      </c>
      <c r="CR19" s="25" t="str">
        <f t="shared" si="54"/>
        <v>1X</v>
      </c>
      <c r="CS19" s="25" t="str">
        <f>IF(R6=Rækker!B50,Rækker!B64,IF(R6=Rækker!E50,Rækker!E64,IF(R6=Rækker!H50,Rækker!H64,IF(R6=Rækker!K50,Rækker!K64,IF(R6=Rækker!N50,Rækker!N64,IF(R6=Rækker!Q50,Rækker!Q64,IF(R6=Rækker!T50,Rækker!T64,CT19)))))))</f>
        <v>x</v>
      </c>
      <c r="CT19" s="25" t="str">
        <f>IF(R6=Rækker!W50,Rækker!W64,IF(R6=Rækker!Z50,Rækker!Z64,IF(R6=Rækker!AC50,Rækker!AC64,IF(R6=Rækker!AF50,Rækker!AF64,IF(R6=Rækker!AI50,Rækker!AI64,IF(R6=Rækker!AL50,Rækker!AL64,IF(R6=Rækker!AO50,Rækker!AO64,CU19)))))))</f>
        <v>x</v>
      </c>
      <c r="CU19" s="25" t="str">
        <f>IF(R6=Rækker!AR50,Rækker!AR64,IF(R6=Rækker!AU50,Rækker!AU64,IF(R6=Rækker!AX50,Rækker!AX64,IF(R6=Rækker!BA50,Rækker!BA64,IF(R6=Rækker!BD50,Rækker!BD64,IF(R6=Rækker!BG50,Rækker!BG64,0))))))</f>
        <v>x</v>
      </c>
      <c r="CV19" s="25" t="str">
        <f>IF(R6=Rækker!B50,Rækker!C64,IF(R6=Rækker!E50,Rækker!F64,IF(R6=Rækker!H50,Rækker!I64,IF(R6=Rækker!K50,Rækker!L64,IF(R6=Rækker!N50,Rækker!O64,IF(R6=Rækker!Q50,Rækker!R64,IF(R6=Rækker!T50,Rækker!U64,CW19)))))))</f>
        <v>1x</v>
      </c>
      <c r="CW19" s="25" t="str">
        <f>IF(R6=Rækker!W50,Rækker!X64,IF(R6=Rækker!Z50,Rækker!AA64,IF(R6=Rækker!AC50,Rækker!AD64,IF(R6=Rækker!AF50,Rækker!AG64,IF(R6=Rækker!AI50,Rækker!AJ64,IF(R6=Rækker!AL50,Rækker!AM64,IF(R6=Rækker!AO50,Rækker!AP64,CX19)))))))</f>
        <v>1x</v>
      </c>
      <c r="CX19" s="25" t="str">
        <f>IF(R6=Rækker!AR50,Rækker!AS64,IF(R6=Rækker!AU50,Rækker!AV64,IF(R6=Rækker!AX50,Rækker!AY64,IF(R6=Rækker!BA50,Rækker!BB64,IF(R6=Rækker!BD50,Rækker!BE64,IF(R6=Rækker!BG50,Rækker!BH64,0))))))</f>
        <v>1x</v>
      </c>
      <c r="CY19" s="25" t="str">
        <f t="shared" si="55"/>
        <v>X</v>
      </c>
      <c r="CZ19" s="25" t="str">
        <f t="shared" si="56"/>
        <v>1X2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x</v>
      </c>
      <c r="DB19" s="25" t="str">
        <f>IF(T6=Rækker!W50,Rækker!W64,IF(T6=Rækker!Z50,Rækker!Z64,IF(T6=Rækker!AC50,Rækker!AC64,IF(T6=Rækker!AF50,Rækker!AF64,IF(T6=Rækker!AI50,Rækker!AI64,IF(T6=Rækker!AL50,Rækker!AL64,IF(T6=Rækker!AO50,Rækker!AO64,DC19)))))))</f>
        <v>x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 t="str">
        <f>IF(T6=Rækker!B50,Rækker!C64,IF(T6=Rækker!E50,Rækker!F64,IF(T6=Rækker!H50,Rækker!I64,IF(T6=Rækker!K50,Rækker!L64,IF(T6=Rækker!N50,Rækker!O64,IF(T6=Rækker!Q50,Rækker!R64,IF(T6=Rækker!T50,Rækker!U64,DE19)))))))</f>
        <v>1x2</v>
      </c>
      <c r="DE19" s="25" t="str">
        <f>IF(T6=Rækker!W50,Rækker!X64,IF(T6=Rækker!Z50,Rækker!AA64,IF(T6=Rækker!AC50,Rækker!AD64,IF(T6=Rækker!AF50,Rækker!AG64,IF(T6=Rækker!AI50,Rækker!AJ64,IF(T6=Rækker!AL50,Rækker!AM64,IF(T6=Rækker!AO50,Rækker!AP64,DF19)))))))</f>
        <v>1x2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>
        <f t="shared" si="57"/>
        <v>1</v>
      </c>
      <c r="DH19" s="25" t="str">
        <f t="shared" si="58"/>
        <v>1X</v>
      </c>
      <c r="DI19" s="25">
        <f>IF(V6=Rækker!B50,Rækker!B64,IF(V6=Rækker!E50,Rækker!E64,IF(V6=Rækker!H50,Rækker!H64,IF(V6=Rækker!K50,Rækker!K64,IF(V6=Rækker!N50,Rækker!N64,IF(V6=Rækker!Q50,Rækker!Q64,IF(V6=Rækker!T50,Rækker!T64,DJ19)))))))</f>
        <v>1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0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 t="str">
        <f>IF(V6=Rækker!B50,Rækker!C64,IF(V6=Rækker!E50,Rækker!F64,IF(V6=Rækker!H50,Rækker!I64,IF(V6=Rækker!K50,Rækker!L64,IF(V6=Rækker!N50,Rækker!O64,IF(V6=Rækker!Q50,Rækker!R64,IF(V6=Rækker!T50,Rækker!U64,DM19)))))))</f>
        <v>1x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0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 t="str">
        <f t="shared" si="59"/>
        <v>1*</v>
      </c>
      <c r="DP19" s="25">
        <f t="shared" si="60"/>
        <v>1</v>
      </c>
      <c r="DQ19" s="25" t="str">
        <f>IF(X6=Rækker!B50,Rækker!B64,IF(X6=Rækker!E50,Rækker!E64,IF(X6=Rækker!H50,Rækker!H64,IF(X6=Rækker!K50,Rækker!K64,IF(X6=Rækker!N50,Rækker!N64,IF(X6=Rækker!Q50,Rækker!Q64,IF(X6=Rækker!T50,Rækker!T64,DR19)))))))</f>
        <v>1*</v>
      </c>
      <c r="DR19" s="25" t="str">
        <f>IF(X6=Rækker!W50,Rækker!W64,IF(X6=Rækker!Z50,Rækker!Z64,IF(X6=Rækker!AC50,Rækker!AC64,IF(X6=Rækker!AF50,Rækker!AF64,IF(X6=Rækker!AI50,Rækker!AI64,IF(X6=Rækker!AL50,Rækker!AL64,IF(X6=Rækker!AO50,Rækker!AO64,DS19)))))))</f>
        <v>1*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1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 t="str">
        <f t="shared" si="61"/>
        <v>X</v>
      </c>
      <c r="DX19" s="25" t="str">
        <f t="shared" si="62"/>
        <v>1X</v>
      </c>
      <c r="DY19" s="25" t="str">
        <f>IF(Z6=Rækker!B50,Rækker!B64,IF(Z6=Rækker!E50,Rækker!E64,IF(Z6=Rækker!H50,Rækker!H64,IF(Z6=Rækker!K50,Rækker!K64,IF(Z6=Rækker!N50,Rækker!N64,IF(Z6=Rækker!Q50,Rækker!Q64,IF(Z6=Rækker!T50,Rækker!T64,DZ19)))))))</f>
        <v>x</v>
      </c>
      <c r="DZ19" s="25" t="str">
        <f>IF(Z6=Rækker!W50,Rækker!W64,IF(Z6=Rækker!Z50,Rækker!Z64,IF(Z6=Rækker!AC50,Rækker!AC64,IF(Z6=Rækker!AF50,Rækker!AF64,IF(Z6=Rækker!AI50,Rækker!AI64,IF(Z6=Rækker!AL50,Rækker!AL64,IF(Z6=Rækker!AO50,Rækker!AO64,EA19)))))))</f>
        <v>x</v>
      </c>
      <c r="EA19" s="25" t="str">
        <f>IF(Z6=Rækker!AR50,Rækker!AR64,IF(Z6=Rækker!AU50,Rækker!AU64,IF(Z6=Rækker!AX50,Rækker!AX64,IF(Z6=Rækker!BA50,Rækker!BA64,IF(Z6=Rækker!BD50,Rækker!BD64,IF(Z6=Rækker!BG50,Rækker!BG64,0))))))</f>
        <v>x</v>
      </c>
      <c r="EB19" s="25" t="str">
        <f>IF(Z6=Rækker!B50,Rækker!C64,IF(Z6=Rækker!E50,Rækker!F64,IF(Z6=Rækker!H50,Rækker!I64,IF(Z6=Rækker!K50,Rækker!L64,IF(Z6=Rækker!N50,Rækker!O64,IF(Z6=Rækker!Q50,Rækker!R64,IF(Z6=Rækker!T50,Rækker!U64,EC19)))))))</f>
        <v>1x</v>
      </c>
      <c r="EC19" s="25" t="str">
        <f>IF(Z6=Rækker!W50,Rækker!X64,IF(Z6=Rækker!Z50,Rækker!AA64,IF(Z6=Rækker!AC50,Rækker!AD64,IF(Z6=Rækker!AF50,Rækker!AG64,IF(Z6=Rækker!AI50,Rækker!AJ64,IF(Z6=Rækker!AL50,Rækker!AM64,IF(Z6=Rækker!AO50,Rækker!AP64,ED19)))))))</f>
        <v>1x</v>
      </c>
      <c r="ED19" s="25" t="str">
        <f>IF(Z6=Rækker!AR50,Rækker!AS64,IF(Z6=Rækker!AU50,Rækker!AV64,IF(Z6=Rækker!AX50,Rækker!AY64,IF(Z6=Rækker!BA50,Rækker!BB64,IF(Z6=Rækker!BD50,Rækker!BE64,IF(Z6=Rækker!BG50,Rækker!BH64,0))))))</f>
        <v>1x</v>
      </c>
      <c r="EE19" s="25">
        <f t="shared" si="63"/>
        <v>1</v>
      </c>
      <c r="EF19" s="25">
        <f t="shared" si="64"/>
        <v>1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1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>
        <f t="shared" si="65"/>
        <v>1</v>
      </c>
      <c r="EN19" s="25">
        <f t="shared" si="66"/>
        <v>1</v>
      </c>
      <c r="EO19" s="25">
        <f>IF(AD6=Rækker!B50,Rækker!B64,IF(AD6=Rækker!E50,Rækker!E64,IF(AD6=Rækker!H50,Rækker!H64,IF(AD6=Rækker!K50,Rækker!K64,IF(AD6=Rækker!N50,Rækker!N64,IF(AD6=Rækker!Q50,Rækker!Q64,IF(AD6=Rækker!T50,Rækker!T64,EP19)))))))</f>
        <v>1</v>
      </c>
      <c r="EP19" s="25">
        <f>IF(AD6=Rækker!W50,Rækker!W64,IF(AD6=Rækker!Z50,Rækker!Z64,IF(AD6=Rækker!AC50,Rækker!AC64,IF(AD6=Rækker!AF50,Rækker!AF64,IF(AD6=Rækker!AI50,Rækker!AI64,IF(AD6=Rækker!AL50,Rækker!AL64,IF(AD6=Rækker!AO50,Rækker!AO64,EQ19)))))))</f>
        <v>1</v>
      </c>
      <c r="EQ19" s="25">
        <f>IF(AD6=Rækker!AR50,Rækker!AR64,IF(AD6=Rækker!AU50,Rækker!AU64,IF(AD6=Rækker!AX50,Rækker!AX64,IF(AD6=Rækker!BA50,Rækker!BA64,IF(AD6=Rækker!BD50,Rækker!BD64,IF(AD6=Rækker!BG50,Rækker!BG64,0))))))</f>
        <v>1</v>
      </c>
      <c r="ER19" s="25">
        <f>IF(AD6=Rækker!B50,Rækker!C64,IF(AD6=Rækker!E50,Rækker!F64,IF(AD6=Rækker!H50,Rækker!I64,IF(AD6=Rækker!K50,Rækker!L64,IF(AD6=Rækker!N50,Rækker!O64,IF(AD6=Rækker!Q50,Rækker!R64,IF(AD6=Rækker!T50,Rækker!U64,ES19)))))))</f>
        <v>1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1</v>
      </c>
      <c r="ET19" s="25">
        <f>IF(AD6=Rækker!AR50,Rækker!AS64,IF(AD6=Rækker!AU50,Rækker!AV64,IF(AD6=Rækker!AX50,Rækker!AY64,IF(AD6=Rækker!BA50,Rækker!BB64,IF(AD6=Rækker!BD50,Rækker!BE64,IF(AD6=Rækker!BG50,Rækker!BH64,0))))))</f>
        <v>1</v>
      </c>
      <c r="EU19" s="25">
        <f t="shared" si="67"/>
        <v>1</v>
      </c>
      <c r="EV19" s="25">
        <f t="shared" si="68"/>
        <v>12</v>
      </c>
      <c r="EW19" s="25">
        <f>IF(AF6=Rækker!B50,Rækker!B64,IF(AF6=Rækker!E50,Rækker!E64,IF(AF6=Rækker!H50,Rækker!H64,IF(AF6=Rækker!K50,Rækker!K64,IF(AF6=Rækker!N50,Rækker!N64,IF(AF6=Rækker!Q50,Rækker!Q64,IF(AF6=Rækker!T50,Rækker!T64,EX19)))))))</f>
        <v>1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1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12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12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>
        <f t="shared" si="69"/>
        <v>1</v>
      </c>
      <c r="FD19" s="25" t="str">
        <f t="shared" si="70"/>
        <v>1X</v>
      </c>
      <c r="FE19" s="25">
        <f>IF(AH6=Rækker!B50,Rækker!B64,IF(AH6=Rækker!E50,Rækker!E64,IF(AH6=Rækker!H50,Rækker!H64,IF(AH6=Rækker!K50,Rækker!K64,IF(AH6=Rækker!N50,Rækker!N64,IF(AH6=Rækker!Q50,Rækker!Q64,IF(AH6=Rækker!T50,Rækker!T64,FF19)))))))</f>
        <v>1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1</v>
      </c>
      <c r="FG19" s="25">
        <f>IF(AH6=Rækker!AR50,Rækker!AR64,IF(AH6=Rækker!AU50,Rækker!AU64,IF(AH6=Rækker!AX50,Rækker!AX64,IF(AH6=Rækker!BA50,Rækker!BA64,IF(AH6=Rækker!BD50,Rækker!BD64,IF(AH6=Rækker!BG50,Rækker!BG64,0))))))</f>
        <v>1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</v>
      </c>
      <c r="FI19" s="25" t="str">
        <f>IF(AH6=Rækker!W50,Rækker!X64,IF(AH6=Rækker!Z50,Rækker!AA64,IF(AH6=Rækker!AC50,Rækker!AD64,IF(AH6=Rækker!AF50,Rækker!AG64,IF(AH6=Rækker!AI50,Rækker!AJ64,IF(AH6=Rækker!AL50,Rækker!AM64,IF(AH6=Rækker!AO50,Rækker!AP64,FJ19)))))))</f>
        <v>1x</v>
      </c>
      <c r="FJ19" s="25" t="str">
        <f>IF(AH6=Rækker!AR50,Rækker!AS64,IF(AH6=Rækker!AU50,Rækker!AV64,IF(AH6=Rækker!AX50,Rækker!AY64,IF(AH6=Rækker!BA50,Rækker!BB64,IF(AH6=Rækker!BD50,Rækker!BE64,IF(AH6=Rækker!BG50,Rækker!BH64,0))))))</f>
        <v>1x</v>
      </c>
      <c r="FK19" s="25">
        <f t="shared" si="71"/>
        <v>1</v>
      </c>
      <c r="FL19" s="25">
        <f t="shared" si="72"/>
        <v>1</v>
      </c>
      <c r="FM19" s="25">
        <f>IF(AJ6=Rækker!B50,Rækker!B64,IF(AJ6=Rækker!E50,Rækker!E64,IF(AJ6=Rækker!H50,Rækker!H64,IF(AJ6=Rækker!K50,Rækker!K64,IF(AJ6=Rækker!N50,Rækker!N64,IF(AJ6=Rækker!Q50,Rækker!Q64,IF(AJ6=Rækker!T50,Rækker!T64,FN19)))))))</f>
        <v>1</v>
      </c>
      <c r="FN19" s="25">
        <f>IF(AJ6=Rækker!W50,Rækker!W64,IF(AJ6=Rækker!Z50,Rækker!Z64,IF(AJ6=Rækker!AC50,Rækker!AC64,IF(AJ6=Rækker!AF50,Rækker!AF64,IF(AJ6=Rækker!AI50,Rækker!AI64,IF(AJ6=Rækker!AL50,Rækker!AL64,IF(AJ6=Rækker!AO50,Rækker!AO64,FO19)))))))</f>
        <v>1</v>
      </c>
      <c r="FO19" s="25">
        <f>IF(AJ6=Rækker!AR50,Rækker!AR64,IF(AJ6=Rækker!AU50,Rækker!AU64,IF(AJ6=Rækker!AX50,Rækker!AX64,IF(AJ6=Rækker!BA50,Rækker!BA64,IF(AJ6=Rækker!BD50,Rækker!BD64,IF(AJ6=Rækker!BG50,Rækker!BG64,0))))))</f>
        <v>1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1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1</v>
      </c>
      <c r="FR19" s="25">
        <f>IF(AJ6=Rækker!AR50,Rækker!AS64,IF(AJ6=Rækker!AU50,Rækker!AV64,IF(AJ6=Rækker!AX50,Rækker!AY64,IF(AJ6=Rækker!BA50,Rækker!BB64,IF(AJ6=Rækker!BD50,Rækker!BE64,IF(AJ6=Rækker!BG50,Rækker!BH64,0))))))</f>
        <v>1</v>
      </c>
      <c r="FS19" s="25" t="str">
        <f t="shared" si="73"/>
        <v>1*</v>
      </c>
      <c r="FT19" s="25">
        <f t="shared" si="74"/>
        <v>1</v>
      </c>
      <c r="FU19" s="25" t="str">
        <f>IF(AL6=Rækker!B50,Rækker!B64,IF(AL6=Rækker!E50,Rækker!E64,IF(AL6=Rækker!H50,Rækker!H64,IF(AL6=Rækker!K50,Rækker!K64,IF(AL6=Rækker!N50,Rækker!N64,IF(AL6=Rækker!Q50,Rækker!Q64,IF(AL6=Rækker!T50,Rækker!T64,FV19)))))))</f>
        <v>1*</v>
      </c>
      <c r="FV19" s="25" t="str">
        <f>IF(AL6=Rækker!W50,Rækker!W64,IF(AL6=Rækker!Z50,Rækker!Z64,IF(AL6=Rækker!AC50,Rækker!AC64,IF(AL6=Rækker!AF50,Rækker!AF64,IF(AL6=Rækker!AI50,Rækker!AI64,IF(AL6=Rækker!AL50,Rækker!AL64,IF(AL6=Rækker!AO50,Rækker!AO64,FW19)))))))</f>
        <v>1*</v>
      </c>
      <c r="FW19" s="25">
        <f>IF(AL6=Rækker!AR50,Rækker!AR64,IF(AL6=Rækker!AU50,Rækker!AU64,IF(AL6=Rækker!AX50,Rækker!AX64,IF(AL6=Rækker!BA50,Rækker!BA64,IF(AL6=Rækker!BD50,Rækker!BD64,IF(AL6=Rækker!BG50,Rækker!BG64,0))))))</f>
        <v>0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1</v>
      </c>
      <c r="FZ19" s="25">
        <f>IF(AL6=Rækker!AR50,Rækker!AS64,IF(AL6=Rækker!AU50,Rækker!AV64,IF(AL6=Rækker!AX50,Rækker!AY64,IF(AL6=Rækker!BA50,Rækker!BB64,IF(AL6=Rækker!BD50,Rækker!BE64,IF(AL6=Rækker!BG50,Rækker!BH64,0))))))</f>
        <v>0</v>
      </c>
      <c r="GA19" s="25" t="str">
        <f t="shared" si="75"/>
        <v>X</v>
      </c>
      <c r="GB19" s="25" t="str">
        <f t="shared" si="76"/>
        <v>1X2</v>
      </c>
      <c r="GC19" s="25" t="str">
        <f>IF(AN6=Rækker!B50,Rækker!B64,IF(AN6=Rækker!E50,Rækker!E64,IF(AN6=Rækker!H50,Rækker!H64,IF(AN6=Rækker!K50,Rækker!K64,IF(AN6=Rækker!N50,Rækker!N64,IF(AN6=Rækker!Q50,Rækker!Q64,IF(AN6=Rækker!T50,Rækker!T64,GD19)))))))</f>
        <v>x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0</v>
      </c>
      <c r="GE19" s="25">
        <f>IF(AN6=Rækker!AR50,Rækker!AR64,IF(AN6=Rækker!AU50,Rækker!AU64,IF(AN6=Rækker!AX50,Rækker!AX64,IF(AN6=Rækker!BA50,Rækker!BA64,IF(AN6=Rækker!BD50,Rækker!BD64,IF(AN6=Rækker!BG50,Rækker!BG64,0))))))</f>
        <v>0</v>
      </c>
      <c r="GF19" s="25" t="str">
        <f>IF(AN6=Rækker!B50,Rækker!C64,IF(AN6=Rækker!E50,Rækker!F64,IF(AN6=Rækker!H50,Rækker!I64,IF(AN6=Rækker!K50,Rækker!L64,IF(AN6=Rækker!N50,Rækker!O64,IF(AN6=Rækker!Q50,Rækker!R64,IF(AN6=Rækker!T50,Rækker!U64,GG19)))))))</f>
        <v>1x2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0</v>
      </c>
      <c r="GH19" s="25">
        <f>IF(AN6=Rækker!AR50,Rækker!AS64,IF(AN6=Rækker!AU50,Rækker!AV64,IF(AN6=Rækker!AX50,Rækker!AY64,IF(AN6=Rækker!BA50,Rækker!BB64,IF(AN6=Rækker!BD50,Rækker!BE64,IF(AN6=Rækker!BG50,Rækker!BH64,0))))))</f>
        <v>0</v>
      </c>
      <c r="GI19" s="25">
        <f t="shared" si="77"/>
        <v>1</v>
      </c>
      <c r="GJ19" s="25">
        <f t="shared" si="78"/>
        <v>12</v>
      </c>
      <c r="GK19" s="25">
        <f>IF(AP6=Rækker!B50,Rækker!B64,IF(AP6=Rækker!E50,Rækker!E64,IF(AP6=Rækker!H50,Rækker!H64,IF(AP6=Rækker!K50,Rækker!K64,IF(AP6=Rækker!N50,Rækker!N64,IF(AP6=Rækker!Q50,Rækker!Q64,IF(AP6=Rækker!T50,Rækker!T64,GL19)))))))</f>
        <v>1</v>
      </c>
      <c r="GL19" s="25">
        <f>IF(AP6=Rækker!W50,Rækker!W64,IF(AP6=Rækker!Z50,Rækker!Z64,IF(AP6=Rækker!AC50,Rækker!AC64,IF(AP6=Rækker!AF50,Rækker!AF64,IF(AP6=Rækker!AI50,Rækker!AI64,IF(AP6=Rækker!AL50,Rækker!AL64,IF(AP6=Rækker!AO50,Rækker!AO64,GM19)))))))</f>
        <v>0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>
        <f>IF(AP6=Rækker!B50,Rækker!C64,IF(AP6=Rækker!E50,Rækker!F64,IF(AP6=Rækker!H50,Rækker!I64,IF(AP6=Rækker!K50,Rækker!L64,IF(AP6=Rækker!N50,Rækker!O64,IF(AP6=Rækker!Q50,Rækker!R64,IF(AP6=Rækker!T50,Rækker!U64,GO19)))))))</f>
        <v>12</v>
      </c>
      <c r="GO19" s="25">
        <f>IF(AP6=Rækker!W50,Rækker!X64,IF(AP6=Rækker!Z50,Rækker!AA64,IF(AP6=Rækker!AC50,Rækker!AD64,IF(AP6=Rækker!AF50,Rækker!AG64,IF(AP6=Rækker!AI50,Rækker!AJ64,IF(AP6=Rækker!AL50,Rækker!AM64,IF(AP6=Rækker!AO50,Rækker!AP64,GP19)))))))</f>
        <v>0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 t="str">
        <f t="shared" si="79"/>
        <v>X</v>
      </c>
      <c r="GR19" s="25" t="str">
        <f t="shared" si="80"/>
        <v>X2</v>
      </c>
      <c r="GS19" s="25" t="str">
        <f>IF(AR6=Rækker!B50,Rækker!B64,IF(AR6=Rækker!E50,Rækker!E64,IF(AR6=Rækker!H50,Rækker!H64,IF(AR6=Rækker!K50,Rækker!K64,IF(AR6=Rækker!N50,Rækker!N64,IF(AR6=Rækker!Q50,Rækker!Q64,IF(AR6=Rækker!T50,Rækker!T64,GT19)))))))</f>
        <v>x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 t="str">
        <f>IF(AR6=Rækker!B50,Rækker!C64,IF(AR6=Rækker!E50,Rækker!F64,IF(AR6=Rækker!H50,Rækker!I64,IF(AR6=Rækker!K50,Rækker!L64,IF(AR6=Rækker!N50,Rækker!O64,IF(AR6=Rækker!Q50,Rækker!R64,IF(AR6=Rækker!T50,Rækker!U64,GW19)))))))</f>
        <v>x2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0" s="121" t="s">
        <v>109</v>
      </c>
      <c r="E20" s="94" t="str">
        <f>IF('1. Division'!E20&lt;&gt;"",'1. Division'!E20,"")</f>
        <v>x</v>
      </c>
      <c r="F20" s="36">
        <f t="shared" si="0"/>
        <v>1</v>
      </c>
      <c r="G20" s="38" t="str">
        <f t="shared" si="1"/>
        <v>1X</v>
      </c>
      <c r="H20" s="36">
        <f t="shared" si="2"/>
        <v>1</v>
      </c>
      <c r="I20" s="37">
        <f t="shared" si="3"/>
        <v>1</v>
      </c>
      <c r="J20" s="36">
        <f t="shared" si="4"/>
        <v>1</v>
      </c>
      <c r="K20" s="38" t="str">
        <f t="shared" si="5"/>
        <v>1X</v>
      </c>
      <c r="L20" s="36">
        <f t="shared" si="6"/>
        <v>1</v>
      </c>
      <c r="M20" s="38">
        <f t="shared" si="7"/>
        <v>1</v>
      </c>
      <c r="N20" s="36">
        <f t="shared" si="8"/>
        <v>1</v>
      </c>
      <c r="O20" s="38" t="str">
        <f t="shared" si="9"/>
        <v>1X</v>
      </c>
      <c r="P20" s="36" t="str">
        <f t="shared" si="10"/>
        <v/>
      </c>
      <c r="Q20" s="38" t="str">
        <f t="shared" si="11"/>
        <v/>
      </c>
      <c r="R20" s="36">
        <f t="shared" si="12"/>
        <v>1</v>
      </c>
      <c r="S20" s="38">
        <f t="shared" si="13"/>
        <v>1</v>
      </c>
      <c r="T20" s="36">
        <f t="shared" si="14"/>
        <v>1</v>
      </c>
      <c r="U20" s="38">
        <f t="shared" si="15"/>
        <v>1</v>
      </c>
      <c r="V20" s="36">
        <f t="shared" si="16"/>
        <v>1</v>
      </c>
      <c r="W20" s="38" t="str">
        <f t="shared" si="17"/>
        <v>1X</v>
      </c>
      <c r="X20" s="36">
        <f t="shared" si="18"/>
        <v>1</v>
      </c>
      <c r="Y20" s="38" t="str">
        <f t="shared" si="19"/>
        <v>1X</v>
      </c>
      <c r="Z20" s="36">
        <f t="shared" si="20"/>
        <v>1</v>
      </c>
      <c r="AA20" s="38">
        <f t="shared" si="21"/>
        <v>1</v>
      </c>
      <c r="AB20" s="36">
        <f t="shared" si="22"/>
        <v>1</v>
      </c>
      <c r="AC20" s="38" t="str">
        <f t="shared" si="23"/>
        <v>1X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 t="str">
        <f t="shared" si="27"/>
        <v>1X</v>
      </c>
      <c r="AH20" s="36" t="str">
        <f t="shared" si="28"/>
        <v>1*</v>
      </c>
      <c r="AI20" s="38">
        <f t="shared" si="29"/>
        <v>1</v>
      </c>
      <c r="AJ20" s="36">
        <f t="shared" si="30"/>
        <v>1</v>
      </c>
      <c r="AK20" s="38">
        <f t="shared" si="31"/>
        <v>12</v>
      </c>
      <c r="AL20" s="36" t="str">
        <f t="shared" si="32"/>
        <v>X</v>
      </c>
      <c r="AM20" s="38" t="str">
        <f t="shared" si="33"/>
        <v>1X</v>
      </c>
      <c r="AN20" s="36">
        <f t="shared" si="34"/>
        <v>1</v>
      </c>
      <c r="AO20" s="38" t="str">
        <f t="shared" si="35"/>
        <v>1X</v>
      </c>
      <c r="AP20" s="36">
        <f t="shared" si="36"/>
        <v>2</v>
      </c>
      <c r="AQ20" s="38">
        <f t="shared" si="37"/>
        <v>2</v>
      </c>
      <c r="AR20" s="36">
        <f t="shared" si="38"/>
        <v>1</v>
      </c>
      <c r="AS20" s="37">
        <f t="shared" si="39"/>
        <v>12</v>
      </c>
      <c r="AT20" s="21">
        <f t="shared" si="40"/>
        <v>1</v>
      </c>
      <c r="AU20" s="25">
        <f t="shared" si="41"/>
        <v>1</v>
      </c>
      <c r="AV20" s="25" t="str">
        <f t="shared" si="42"/>
        <v>1X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1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 t="str">
        <f>IF(F6=Rækker!B50,Rækker!C65,IF(F6=Rækker!E50,Rækker!F65,IF(F6=Rækker!H50,Rækker!I65,IF(F6=Rækker!K50,Rækker!L65,IF(F6=Rækker!N50,Rækker!O65,IF(F6=Rækker!Q50,Rækker!R65,IF(F6=Rækker!T50,Rækker!U65,BA20)))))))</f>
        <v>1x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1</v>
      </c>
      <c r="BD20" s="25">
        <f t="shared" si="44"/>
        <v>1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1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1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>
        <f>IF(H6=Rækker!B50,Rækker!C65,IF(H6=Rækker!E50,Rækker!F65,IF(H6=Rækker!H50,Rækker!I65,IF(H6=Rækker!K50,Rækker!L65,IF(H6=Rækker!N50,Rækker!O65,IF(H6=Rækker!Q50,Rækker!R65,IF(H6=Rækker!T50,Rækker!U65,BI20)))))))</f>
        <v>1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1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1</v>
      </c>
      <c r="BL20" s="25" t="str">
        <f t="shared" si="46"/>
        <v>1X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1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1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1x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1x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1</v>
      </c>
      <c r="BT20" s="25">
        <f t="shared" si="48"/>
        <v>1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1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>
        <f>IF(L6=Rækker!B50,Rækker!C65,IF(L6=Rækker!E50,Rækker!F65,IF(L6=Rækker!H50,Rækker!I65,IF(L6=Rækker!K50,Rækker!L65,IF(L6=Rækker!N50,Rækker!O65,IF(L6=Rækker!Q50,Rækker!R65,IF(L6=Rækker!T50,Rækker!U65,BY20)))))))</f>
        <v>1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>
        <f t="shared" si="49"/>
        <v>1</v>
      </c>
      <c r="CB20" s="25" t="str">
        <f t="shared" si="50"/>
        <v>1X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1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1</v>
      </c>
      <c r="CE20" s="25">
        <f>IF(N6=Rækker!AR50,Rækker!AR65,IF(N6=Rækker!AU50,Rækker!AU65,IF(N6=Rækker!AX50,Rækker!AX65,IF(N6=Rækker!BA50,Rækker!BA65,IF(N6=Rækker!BD50,Rækker!BD65,IF(N6=Rækker!BG50,Rækker!BG65,0))))))</f>
        <v>1</v>
      </c>
      <c r="CF20" s="25" t="str">
        <f>IF(N6=Rækker!B50,Rækker!C65,IF(N6=Rækker!E50,Rækker!F65,IF(N6=Rækker!H50,Rækker!I65,IF(N6=Rækker!K50,Rækker!L65,IF(N6=Rækker!N50,Rækker!O65,IF(N6=Rækker!Q50,Rækker!R65,IF(N6=Rækker!T50,Rækker!U65,CG20)))))))</f>
        <v>1x</v>
      </c>
      <c r="CG20" s="25" t="str">
        <f>IF(N6=Rækker!W50,Rækker!X65,IF(N6=Rækker!Z50,Rækker!AA65,IF(N6=Rækker!AC50,Rækker!AD65,IF(N6=Rækker!AF50,Rækker!AG65,IF(N6=Rækker!AI50,Rækker!AJ65,IF(N6=Rækker!AL50,Rækker!AM65,IF(N6=Rækker!AO50,Rækker!AP65,CH20)))))))</f>
        <v>1x</v>
      </c>
      <c r="CH20" s="25" t="str">
        <f>IF(N6=Rækker!AR50,Rækker!AS65,IF(N6=Rækker!AU50,Rækker!AV65,IF(N6=Rækker!AX50,Rækker!AY65,IF(N6=Rækker!BA50,Rækker!BB65,IF(N6=Rækker!BD50,Rækker!BE65,IF(N6=Rækker!BG50,Rækker!BH65,0))))))</f>
        <v>1x</v>
      </c>
      <c r="CI20" s="25">
        <f t="shared" si="51"/>
        <v>0</v>
      </c>
      <c r="CJ20" s="25">
        <f t="shared" si="52"/>
        <v>0</v>
      </c>
      <c r="CK20" s="25">
        <f>IF(P6=Rækker!B50,Rækker!B65,IF(P6=Rækker!E50,Rækker!E65,IF(P6=Rækker!H50,Rækker!H65,IF(P6=Rækker!K50,Rækker!K65,IF(P6=Rækker!N50,Rækker!N65,IF(P6=Rækker!Q50,Rækker!Q65,IF(P6=Rækker!T50,Rækker!T65,CL20)))))))</f>
        <v>0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0</v>
      </c>
      <c r="CM20" s="25">
        <f>IF(P6=Rækker!AR50,Rækker!AR65,IF(P6=Rækker!AU50,Rækker!AU65,IF(P6=Rækker!AX50,Rækker!AX65,IF(P6=Rækker!BA50,Rækker!BA65,IF(P6=Rækker!BD50,Rækker!BD65,IF(P6=Rækker!BG50,Rækker!BG65,0))))))</f>
        <v>0</v>
      </c>
      <c r="CN20" s="25">
        <f>IF(P6=Rækker!B50,Rækker!C65,IF(P6=Rækker!E50,Rækker!F65,IF(P6=Rækker!H50,Rækker!I65,IF(P6=Rækker!K50,Rækker!L65,IF(P6=Rækker!N50,Rækker!O65,IF(P6=Rækker!Q50,Rækker!R65,IF(P6=Rækker!T50,Rækker!U65,CO20)))))))</f>
        <v>0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0</v>
      </c>
      <c r="CP20" s="25">
        <f>IF(P6=Rækker!AR50,Rækker!AS65,IF(P6=Rækker!AU50,Rækker!AV65,IF(P6=Rækker!AX50,Rækker!AY65,IF(P6=Rækker!BA50,Rækker!BB65,IF(P6=Rækker!BD50,Rækker!BE65,IF(P6=Rækker!BG50,Rækker!BH65,0))))))</f>
        <v>0</v>
      </c>
      <c r="CQ20" s="25">
        <f t="shared" si="53"/>
        <v>1</v>
      </c>
      <c r="CR20" s="25">
        <f t="shared" si="54"/>
        <v>1</v>
      </c>
      <c r="CS20" s="25">
        <f>IF(R6=Rækker!B50,Rækker!B65,IF(R6=Rækker!E50,Rækker!E65,IF(R6=Rækker!H50,Rækker!H65,IF(R6=Rækker!K50,Rækker!K65,IF(R6=Rækker!N50,Rækker!N65,IF(R6=Rækker!Q50,Rækker!Q65,IF(R6=Rækker!T50,Rækker!T65,CT20)))))))</f>
        <v>1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1</v>
      </c>
      <c r="CU20" s="25">
        <f>IF(R6=Rækker!AR50,Rækker!AR65,IF(R6=Rækker!AU50,Rækker!AU65,IF(R6=Rækker!AX50,Rækker!AX65,IF(R6=Rækker!BA50,Rækker!BA65,IF(R6=Rækker!BD50,Rækker!BD65,IF(R6=Rækker!BG50,Rækker!BG65,0))))))</f>
        <v>1</v>
      </c>
      <c r="CV20" s="25">
        <f>IF(R6=Rækker!B50,Rækker!C65,IF(R6=Rækker!E50,Rækker!F65,IF(R6=Rækker!H50,Rækker!I65,IF(R6=Rækker!K50,Rækker!L65,IF(R6=Rækker!N50,Rækker!O65,IF(R6=Rækker!Q50,Rækker!R65,IF(R6=Rækker!T50,Rækker!U65,CW20)))))))</f>
        <v>1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1</v>
      </c>
      <c r="CX20" s="25">
        <f>IF(R6=Rækker!AR50,Rækker!AS65,IF(R6=Rækker!AU50,Rækker!AV65,IF(R6=Rækker!AX50,Rækker!AY65,IF(R6=Rækker!BA50,Rækker!BB65,IF(R6=Rækker!BD50,Rækker!BE65,IF(R6=Rækker!BG50,Rækker!BH65,0))))))</f>
        <v>1</v>
      </c>
      <c r="CY20" s="25">
        <f t="shared" si="55"/>
        <v>1</v>
      </c>
      <c r="CZ20" s="25">
        <f t="shared" si="56"/>
        <v>1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1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1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1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1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>
        <f t="shared" si="57"/>
        <v>1</v>
      </c>
      <c r="DH20" s="25" t="str">
        <f t="shared" si="58"/>
        <v>1X</v>
      </c>
      <c r="DI20" s="25">
        <f>IF(V6=Rækker!B50,Rækker!B65,IF(V6=Rækker!E50,Rækker!E65,IF(V6=Rækker!H50,Rækker!H65,IF(V6=Rækker!K50,Rækker!K65,IF(V6=Rækker!N50,Rækker!N65,IF(V6=Rækker!Q50,Rækker!Q65,IF(V6=Rækker!T50,Rækker!T65,DJ20)))))))</f>
        <v>1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0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 t="str">
        <f>IF(V6=Rækker!B50,Rækker!C65,IF(V6=Rækker!E50,Rækker!F65,IF(V6=Rækker!H50,Rækker!I65,IF(V6=Rækker!K50,Rækker!L65,IF(V6=Rækker!N50,Rækker!O65,IF(V6=Rækker!Q50,Rækker!R65,IF(V6=Rækker!T50,Rækker!U65,DM20)))))))</f>
        <v>1x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0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1</v>
      </c>
      <c r="DP20" s="25" t="str">
        <f t="shared" si="60"/>
        <v>1X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1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 t="str">
        <f>IF(X6=Rækker!B50,Rækker!C65,IF(X6=Rækker!E50,Rækker!F65,IF(X6=Rækker!H50,Rækker!I65,IF(X6=Rækker!K50,Rækker!L65,IF(X6=Rækker!N50,Rækker!O65,IF(X6=Rækker!Q50,Rækker!R65,IF(X6=Rækker!T50,Rækker!U65,DU20)))))))</f>
        <v>1x</v>
      </c>
      <c r="DU20" s="25" t="str">
        <f>IF(X6=Rækker!W50,Rækker!X65,IF(X6=Rækker!Z50,Rækker!AA65,IF(X6=Rækker!AC50,Rækker!AD65,IF(X6=Rækker!AF50,Rækker!AG65,IF(X6=Rækker!AI50,Rækker!AJ65,IF(X6=Rækker!AL50,Rækker!AM65,IF(X6=Rækker!AO50,Rækker!AP65,DV20)))))))</f>
        <v>1x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>
        <f t="shared" si="61"/>
        <v>1</v>
      </c>
      <c r="DX20" s="25">
        <f t="shared" si="62"/>
        <v>1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1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1</v>
      </c>
      <c r="EA20" s="25">
        <f>IF(Z6=Rækker!AR50,Rækker!AR65,IF(Z6=Rækker!AU50,Rækker!AU65,IF(Z6=Rækker!AX50,Rækker!AX65,IF(Z6=Rækker!BA50,Rækker!BA65,IF(Z6=Rækker!BD50,Rækker!BD65,IF(Z6=Rækker!BG50,Rækker!BG65,0))))))</f>
        <v>1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1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1</v>
      </c>
      <c r="ED20" s="25">
        <f>IF(Z6=Rækker!AR50,Rækker!AS65,IF(Z6=Rækker!AU50,Rækker!AV65,IF(Z6=Rækker!AX50,Rækker!AY65,IF(Z6=Rækker!BA50,Rækker!BB65,IF(Z6=Rækker!BD50,Rækker!BE65,IF(Z6=Rækker!BG50,Rækker!BH65,0))))))</f>
        <v>1</v>
      </c>
      <c r="EE20" s="25">
        <f t="shared" si="63"/>
        <v>1</v>
      </c>
      <c r="EF20" s="25" t="str">
        <f t="shared" si="64"/>
        <v>1X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1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1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 t="str">
        <f>IF(AB6=Rækker!B50,Rækker!C65,IF(AB6=Rækker!E50,Rækker!F65,IF(AB6=Rækker!H50,Rækker!I65,IF(AB6=Rækker!K50,Rækker!L65,IF(AB6=Rækker!N50,Rækker!O65,IF(AB6=Rækker!Q50,Rækker!R65,IF(AB6=Rækker!T50,Rækker!U65,EK20)))))))</f>
        <v>1x</v>
      </c>
      <c r="EK20" s="25" t="str">
        <f>IF(AB6=Rækker!W50,Rækker!X65,IF(AB6=Rækker!Z50,Rækker!AA65,IF(AB6=Rækker!AC50,Rækker!AD65,IF(AB6=Rækker!AF50,Rækker!AG65,IF(AB6=Rækker!AI50,Rækker!AJ65,IF(AB6=Rækker!AL50,Rækker!AM65,IF(AB6=Rækker!AO50,Rækker!AP65,EL20)))))))</f>
        <v>1x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>
        <f t="shared" si="65"/>
        <v>1</v>
      </c>
      <c r="EN20" s="25" t="str">
        <f t="shared" si="66"/>
        <v>1X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1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1</v>
      </c>
      <c r="EQ20" s="25">
        <f>IF(AD6=Rækker!AR50,Rækker!AR65,IF(AD6=Rækker!AU50,Rækker!AU65,IF(AD6=Rækker!AX50,Rækker!AX65,IF(AD6=Rækker!BA50,Rækker!BA65,IF(AD6=Rækker!BD50,Rækker!BD65,IF(AD6=Rækker!BG50,Rækker!BG65,0))))))</f>
        <v>1</v>
      </c>
      <c r="ER20" s="25" t="str">
        <f>IF(AD6=Rækker!B50,Rækker!C65,IF(AD6=Rækker!E50,Rækker!F65,IF(AD6=Rækker!H50,Rækker!I65,IF(AD6=Rækker!K50,Rækker!L65,IF(AD6=Rækker!N50,Rækker!O65,IF(AD6=Rækker!Q50,Rækker!R65,IF(AD6=Rækker!T50,Rækker!U65,ES20)))))))</f>
        <v>1x</v>
      </c>
      <c r="ES20" s="25" t="str">
        <f>IF(AD6=Rækker!W50,Rækker!X65,IF(AD6=Rækker!Z50,Rækker!AA65,IF(AD6=Rækker!AC50,Rækker!AD65,IF(AD6=Rækker!AF50,Rækker!AG65,IF(AD6=Rækker!AI50,Rækker!AJ65,IF(AD6=Rækker!AL50,Rækker!AM65,IF(AD6=Rækker!AO50,Rækker!AP65,ET20)))))))</f>
        <v>1x</v>
      </c>
      <c r="ET20" s="25" t="str">
        <f>IF(AD6=Rækker!AR50,Rækker!AS65,IF(AD6=Rækker!AU50,Rækker!AV65,IF(AD6=Rækker!AX50,Rækker!AY65,IF(AD6=Rækker!BA50,Rækker!BB65,IF(AD6=Rækker!BD50,Rækker!BE65,IF(AD6=Rækker!BG50,Rækker!BH65,0))))))</f>
        <v>1x</v>
      </c>
      <c r="EU20" s="25">
        <f t="shared" si="67"/>
        <v>1</v>
      </c>
      <c r="EV20" s="25" t="str">
        <f t="shared" si="68"/>
        <v>1X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1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1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 t="str">
        <f>IF(AF6=Rækker!B50,Rækker!C65,IF(AF6=Rækker!E50,Rækker!F65,IF(AF6=Rækker!H50,Rækker!I65,IF(AF6=Rækker!K50,Rækker!L65,IF(AF6=Rækker!N50,Rækker!O65,IF(AF6=Rækker!Q50,Rækker!R65,IF(AF6=Rækker!T50,Rækker!U65,FA20)))))))</f>
        <v>1X</v>
      </c>
      <c r="FA20" s="25" t="str">
        <f>IF(AF6=Rækker!W50,Rækker!X65,IF(AF6=Rækker!Z50,Rækker!AA65,IF(AF6=Rækker!AC50,Rækker!AD65,IF(AF6=Rækker!AF50,Rækker!AG65,IF(AF6=Rækker!AI50,Rækker!AJ65,IF(AF6=Rækker!AL50,Rækker!AM65,IF(AF6=Rækker!AO50,Rækker!AP65,FB20)))))))</f>
        <v>1X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 t="str">
        <f t="shared" si="69"/>
        <v>1*</v>
      </c>
      <c r="FD20" s="25">
        <f t="shared" si="70"/>
        <v>1</v>
      </c>
      <c r="FE20" s="25" t="str">
        <f>IF(AH6=Rækker!B50,Rækker!B65,IF(AH6=Rækker!E50,Rækker!E65,IF(AH6=Rækker!H50,Rækker!H65,IF(AH6=Rækker!K50,Rækker!K65,IF(AH6=Rækker!N50,Rækker!N65,IF(AH6=Rækker!Q50,Rækker!Q65,IF(AH6=Rækker!T50,Rækker!T65,FF20)))))))</f>
        <v>1*</v>
      </c>
      <c r="FF20" s="25" t="str">
        <f>IF(AH6=Rækker!W50,Rækker!W65,IF(AH6=Rækker!Z50,Rækker!Z65,IF(AH6=Rækker!AC50,Rækker!AC65,IF(AH6=Rækker!AF50,Rækker!AF65,IF(AH6=Rækker!AI50,Rækker!AI65,IF(AH6=Rækker!AL50,Rækker!AL65,IF(AH6=Rækker!AO50,Rækker!AO65,FG20)))))))</f>
        <v>1*</v>
      </c>
      <c r="FG20" s="25" t="str">
        <f>IF(AH6=Rækker!AR50,Rækker!AR65,IF(AH6=Rækker!AU50,Rækker!AU65,IF(AH6=Rækker!AX50,Rækker!AX65,IF(AH6=Rækker!BA50,Rækker!BA65,IF(AH6=Rækker!BD50,Rækker!BD65,IF(AH6=Rækker!BG50,Rækker!BG65,0))))))</f>
        <v>1*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1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1</v>
      </c>
      <c r="FJ20" s="25">
        <f>IF(AH6=Rækker!AR50,Rækker!AS65,IF(AH6=Rækker!AU50,Rækker!AV65,IF(AH6=Rækker!AX50,Rækker!AY65,IF(AH6=Rækker!BA50,Rækker!BB65,IF(AH6=Rækker!BD50,Rækker!BE65,IF(AH6=Rækker!BG50,Rækker!BH65,0))))))</f>
        <v>1</v>
      </c>
      <c r="FK20" s="25">
        <f t="shared" si="71"/>
        <v>1</v>
      </c>
      <c r="FL20" s="25">
        <f t="shared" si="72"/>
        <v>12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1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1</v>
      </c>
      <c r="FO20" s="25">
        <f>IF(AJ6=Rækker!AR50,Rækker!AR65,IF(AJ6=Rækker!AU50,Rækker!AU65,IF(AJ6=Rækker!AX50,Rækker!AX65,IF(AJ6=Rækker!BA50,Rækker!BA65,IF(AJ6=Rækker!BD50,Rækker!BD65,IF(AJ6=Rækker!BG50,Rækker!BG65,0))))))</f>
        <v>1</v>
      </c>
      <c r="FP20" s="25">
        <f>IF(AJ6=Rækker!B50,Rækker!C65,IF(AJ6=Rækker!E50,Rækker!F65,IF(AJ6=Rækker!H50,Rækker!I65,IF(AJ6=Rækker!K50,Rækker!L65,IF(AJ6=Rækker!N50,Rækker!O65,IF(AJ6=Rækker!Q50,Rækker!R65,IF(AJ6=Rækker!T50,Rækker!U65,FQ20)))))))</f>
        <v>12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12</v>
      </c>
      <c r="FR20" s="25">
        <f>IF(AJ6=Rækker!AR50,Rækker!AS65,IF(AJ6=Rækker!AU50,Rækker!AV65,IF(AJ6=Rækker!AX50,Rækker!AY65,IF(AJ6=Rækker!BA50,Rækker!BB65,IF(AJ6=Rækker!BD50,Rækker!BE65,IF(AJ6=Rækker!BG50,Rækker!BH65,0))))))</f>
        <v>12</v>
      </c>
      <c r="FS20" s="25" t="str">
        <f t="shared" si="73"/>
        <v>X</v>
      </c>
      <c r="FT20" s="25" t="str">
        <f t="shared" si="74"/>
        <v>1X</v>
      </c>
      <c r="FU20" s="25" t="str">
        <f>IF(AL6=Rækker!B50,Rækker!B65,IF(AL6=Rækker!E50,Rækker!E65,IF(AL6=Rækker!H50,Rækker!H65,IF(AL6=Rækker!K50,Rækker!K65,IF(AL6=Rækker!N50,Rækker!N65,IF(AL6=Rækker!Q50,Rækker!Q65,IF(AL6=Rækker!T50,Rækker!T65,FV20)))))))</f>
        <v>x</v>
      </c>
      <c r="FV20" s="25" t="str">
        <f>IF(AL6=Rækker!W50,Rækker!W65,IF(AL6=Rækker!Z50,Rækker!Z65,IF(AL6=Rækker!AC50,Rækker!AC65,IF(AL6=Rækker!AF50,Rækker!AF65,IF(AL6=Rækker!AI50,Rækker!AI65,IF(AL6=Rækker!AL50,Rækker!AL65,IF(AL6=Rækker!AO50,Rækker!AO65,FW20)))))))</f>
        <v>x</v>
      </c>
      <c r="FW20" s="25">
        <f>IF(AL6=Rækker!AR50,Rækker!AR65,IF(AL6=Rækker!AU50,Rækker!AU65,IF(AL6=Rækker!AX50,Rækker!AX65,IF(AL6=Rækker!BA50,Rækker!BA65,IF(AL6=Rækker!BD50,Rækker!BD65,IF(AL6=Rækker!BG50,Rækker!BG65,0))))))</f>
        <v>0</v>
      </c>
      <c r="FX20" s="25" t="str">
        <f>IF(AL6=Rækker!B50,Rækker!C65,IF(AL6=Rækker!E50,Rækker!F65,IF(AL6=Rækker!H50,Rækker!I65,IF(AL6=Rækker!K50,Rækker!L65,IF(AL6=Rækker!N50,Rækker!O65,IF(AL6=Rækker!Q50,Rækker!R65,IF(AL6=Rækker!T50,Rækker!U65,FY20)))))))</f>
        <v>1x</v>
      </c>
      <c r="FY20" s="25" t="str">
        <f>IF(AL6=Rækker!W50,Rækker!X65,IF(AL6=Rækker!Z50,Rækker!AA65,IF(AL6=Rækker!AC50,Rækker!AD65,IF(AL6=Rækker!AF50,Rækker!AG65,IF(AL6=Rækker!AI50,Rækker!AJ65,IF(AL6=Rækker!AL50,Rækker!AM65,IF(AL6=Rækker!AO50,Rækker!AP65,FZ20)))))))</f>
        <v>1x</v>
      </c>
      <c r="FZ20" s="25">
        <f>IF(AL6=Rækker!AR50,Rækker!AS65,IF(AL6=Rækker!AU50,Rækker!AV65,IF(AL6=Rækker!AX50,Rækker!AY65,IF(AL6=Rækker!BA50,Rækker!BB65,IF(AL6=Rækker!BD50,Rækker!BE65,IF(AL6=Rækker!BG50,Rækker!BH65,0))))))</f>
        <v>0</v>
      </c>
      <c r="GA20" s="25">
        <f t="shared" si="75"/>
        <v>1</v>
      </c>
      <c r="GB20" s="25" t="str">
        <f t="shared" si="76"/>
        <v>1X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0</v>
      </c>
      <c r="GE20" s="25">
        <f>IF(AN6=Rækker!AR50,Rækker!AR65,IF(AN6=Rækker!AU50,Rækker!AU65,IF(AN6=Rækker!AX50,Rækker!AX65,IF(AN6=Rækker!BA50,Rækker!BA65,IF(AN6=Rækker!BD50,Rækker!BD65,IF(AN6=Rækker!BG50,Rækker!BG65,0))))))</f>
        <v>0</v>
      </c>
      <c r="GF20" s="25" t="str">
        <f>IF(AN6=Rækker!B50,Rækker!C65,IF(AN6=Rækker!E50,Rækker!F65,IF(AN6=Rækker!H50,Rækker!I65,IF(AN6=Rækker!K50,Rækker!L65,IF(AN6=Rækker!N50,Rækker!O65,IF(AN6=Rækker!Q50,Rækker!R65,IF(AN6=Rækker!T50,Rækker!U65,GG20)))))))</f>
        <v>1x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0</v>
      </c>
      <c r="GH20" s="25">
        <f>IF(AN6=Rækker!AR50,Rækker!AS65,IF(AN6=Rækker!AU50,Rækker!AV65,IF(AN6=Rækker!AX50,Rækker!AY65,IF(AN6=Rækker!BA50,Rækker!BB65,IF(AN6=Rækker!BD50,Rækker!BE65,IF(AN6=Rækker!BG50,Rækker!BH65,0))))))</f>
        <v>0</v>
      </c>
      <c r="GI20" s="25">
        <f t="shared" si="77"/>
        <v>2</v>
      </c>
      <c r="GJ20" s="25">
        <f t="shared" si="78"/>
        <v>2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2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0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>
        <f>IF(AP6=Rækker!B50,Rækker!C65,IF(AP6=Rækker!E50,Rækker!F65,IF(AP6=Rækker!H50,Rækker!I65,IF(AP6=Rækker!K50,Rækker!L65,IF(AP6=Rækker!N50,Rækker!O65,IF(AP6=Rækker!Q50,Rækker!R65,IF(AP6=Rækker!T50,Rækker!U65,GO20)))))))</f>
        <v>2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0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>
        <f t="shared" si="79"/>
        <v>1</v>
      </c>
      <c r="GR20" s="25">
        <f t="shared" si="80"/>
        <v>12</v>
      </c>
      <c r="GS20" s="25">
        <f>IF(AR6=Rækker!B50,Rækker!B65,IF(AR6=Rækker!E50,Rækker!E65,IF(AR6=Rækker!H50,Rækker!H65,IF(AR6=Rækker!K50,Rækker!K65,IF(AR6=Rækker!N50,Rækker!N65,IF(AR6=Rækker!Q50,Rækker!Q65,IF(AR6=Rækker!T50,Rækker!T65,GT20)))))))</f>
        <v>1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12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Wigan - Wimbledon..........................................................................................</v>
      </c>
      <c r="D21" s="124" t="s">
        <v>109</v>
      </c>
      <c r="E21" s="96">
        <f>IF('1. Division'!E21&lt;&gt;"",'1. Division'!E21,"")</f>
        <v>2</v>
      </c>
      <c r="F21" s="47">
        <f t="shared" si="0"/>
        <v>1</v>
      </c>
      <c r="G21" s="48">
        <f t="shared" si="1"/>
        <v>12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>
        <f t="shared" si="5"/>
        <v>12</v>
      </c>
      <c r="L21" s="49" t="str">
        <f t="shared" si="6"/>
        <v>X</v>
      </c>
      <c r="M21" s="51" t="str">
        <f t="shared" si="7"/>
        <v>1X</v>
      </c>
      <c r="N21" s="49">
        <f t="shared" si="8"/>
        <v>1</v>
      </c>
      <c r="O21" s="51" t="str">
        <f t="shared" si="9"/>
        <v>1X</v>
      </c>
      <c r="P21" s="49" t="str">
        <f t="shared" si="10"/>
        <v/>
      </c>
      <c r="Q21" s="51" t="str">
        <f t="shared" si="11"/>
        <v/>
      </c>
      <c r="R21" s="49">
        <f t="shared" si="12"/>
        <v>1</v>
      </c>
      <c r="S21" s="51">
        <f t="shared" si="13"/>
        <v>1</v>
      </c>
      <c r="T21" s="49">
        <f t="shared" si="14"/>
        <v>1</v>
      </c>
      <c r="U21" s="51" t="str">
        <f t="shared" si="15"/>
        <v>1X</v>
      </c>
      <c r="V21" s="49">
        <f t="shared" si="16"/>
        <v>1</v>
      </c>
      <c r="W21" s="51">
        <f t="shared" si="17"/>
        <v>1</v>
      </c>
      <c r="X21" s="49">
        <f t="shared" si="18"/>
        <v>1</v>
      </c>
      <c r="Y21" s="51" t="str">
        <f t="shared" si="19"/>
        <v>1X</v>
      </c>
      <c r="Z21" s="49">
        <f t="shared" si="20"/>
        <v>1</v>
      </c>
      <c r="AA21" s="51">
        <f t="shared" si="21"/>
        <v>1</v>
      </c>
      <c r="AB21" s="49">
        <f t="shared" si="22"/>
        <v>1</v>
      </c>
      <c r="AC21" s="51">
        <f t="shared" si="23"/>
        <v>1</v>
      </c>
      <c r="AD21" s="49">
        <f t="shared" si="24"/>
        <v>1</v>
      </c>
      <c r="AE21" s="51">
        <f t="shared" si="25"/>
        <v>1</v>
      </c>
      <c r="AF21" s="49">
        <f t="shared" si="26"/>
        <v>1</v>
      </c>
      <c r="AG21" s="51" t="str">
        <f t="shared" si="27"/>
        <v>1X</v>
      </c>
      <c r="AH21" s="49">
        <f t="shared" si="28"/>
        <v>1</v>
      </c>
      <c r="AI21" s="51">
        <f t="shared" si="29"/>
        <v>1</v>
      </c>
      <c r="AJ21" s="49">
        <f t="shared" si="30"/>
        <v>1</v>
      </c>
      <c r="AK21" s="51">
        <f t="shared" si="31"/>
        <v>1</v>
      </c>
      <c r="AL21" s="49" t="str">
        <f t="shared" si="32"/>
        <v>1*</v>
      </c>
      <c r="AM21" s="51">
        <f t="shared" si="33"/>
        <v>1</v>
      </c>
      <c r="AN21" s="49" t="str">
        <f t="shared" si="34"/>
        <v>1*</v>
      </c>
      <c r="AO21" s="51">
        <f t="shared" si="35"/>
        <v>1</v>
      </c>
      <c r="AP21" s="49">
        <f t="shared" si="36"/>
        <v>1</v>
      </c>
      <c r="AQ21" s="51" t="str">
        <f t="shared" si="37"/>
        <v>1X</v>
      </c>
      <c r="AR21" s="49" t="str">
        <f t="shared" si="38"/>
        <v>1*</v>
      </c>
      <c r="AS21" s="50">
        <f t="shared" si="39"/>
        <v>1</v>
      </c>
      <c r="AT21" s="21">
        <f>IF(E21&lt;&gt;"",1,0)+SUM(AT9:AT20)</f>
        <v>13</v>
      </c>
      <c r="AU21" s="25">
        <f t="shared" si="41"/>
        <v>1</v>
      </c>
      <c r="AV21" s="25">
        <f t="shared" si="42"/>
        <v>12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1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12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1</v>
      </c>
      <c r="BD21" s="25">
        <f t="shared" si="44"/>
        <v>1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1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1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1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1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1</v>
      </c>
      <c r="BL21" s="25">
        <f t="shared" si="46"/>
        <v>12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1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1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12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12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 t="str">
        <f t="shared" si="47"/>
        <v>X</v>
      </c>
      <c r="BT21" s="25" t="str">
        <f t="shared" si="48"/>
        <v>1X</v>
      </c>
      <c r="BU21" s="25" t="str">
        <f>IF(L6=Rækker!B50,Rækker!B66,IF(L6=Rækker!E50,Rækker!E66,IF(L6=Rækker!H50,Rækker!H66,IF(L6=Rækker!K50,Rækker!K66,IF(L6=Rækker!N50,Rækker!N66,IF(L6=Rækker!Q50,Rækker!Q66,IF(L6=Rækker!T50,Rækker!T66,BV21)))))))</f>
        <v>x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 t="str">
        <f>IF(L6=Rækker!B50,Rækker!C66,IF(L6=Rækker!E50,Rækker!F66,IF(L6=Rækker!H50,Rækker!I66,IF(L6=Rækker!K50,Rækker!L66,IF(L6=Rækker!N50,Rækker!O66,IF(L6=Rækker!Q50,Rækker!R66,IF(L6=Rækker!T50,Rækker!U66,BY21)))))))</f>
        <v>1x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>
        <f t="shared" si="49"/>
        <v>1</v>
      </c>
      <c r="CB21" s="25" t="str">
        <f t="shared" si="50"/>
        <v>1X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1</v>
      </c>
      <c r="CE21" s="25">
        <f>IF(N6=Rækker!AR50,Rækker!AR66,IF(N6=Rækker!AU50,Rækker!AU66,IF(N6=Rækker!AX50,Rækker!AX66,IF(N6=Rækker!BA50,Rækker!BA66,IF(N6=Rækker!BD50,Rækker!BD66,IF(N6=Rækker!BG50,Rækker!BG66,0))))))</f>
        <v>1</v>
      </c>
      <c r="CF21" s="25" t="str">
        <f>IF(N6=Rækker!B50,Rækker!C66,IF(N6=Rækker!E50,Rækker!F66,IF(N6=Rækker!H50,Rækker!I66,IF(N6=Rækker!K50,Rækker!L66,IF(N6=Rækker!N50,Rækker!O66,IF(N6=Rækker!Q50,Rækker!R66,IF(N6=Rækker!T50,Rækker!U66,CG21)))))))</f>
        <v>1x</v>
      </c>
      <c r="CG21" s="25" t="str">
        <f>IF(N6=Rækker!W50,Rækker!X66,IF(N6=Rækker!Z50,Rækker!AA66,IF(N6=Rækker!AC50,Rækker!AD66,IF(N6=Rækker!AF50,Rækker!AG66,IF(N6=Rækker!AI50,Rækker!AJ66,IF(N6=Rækker!AL50,Rækker!AM66,IF(N6=Rækker!AO50,Rækker!AP66,CH21)))))))</f>
        <v>1x</v>
      </c>
      <c r="CH21" s="25" t="str">
        <f>IF(N6=Rækker!AR50,Rækker!AS66,IF(N6=Rækker!AU50,Rækker!AV66,IF(N6=Rækker!AX50,Rækker!AY66,IF(N6=Rækker!BA50,Rækker!BB66,IF(N6=Rækker!BD50,Rækker!BE66,IF(N6=Rækker!BG50,Rækker!BH66,0))))))</f>
        <v>1x</v>
      </c>
      <c r="CI21" s="25">
        <f t="shared" si="51"/>
        <v>0</v>
      </c>
      <c r="CJ21" s="25">
        <f t="shared" si="52"/>
        <v>0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0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0</v>
      </c>
      <c r="CM21" s="25">
        <f>IF(P6=Rækker!AR50,Rækker!AR66,IF(P6=Rækker!AU50,Rækker!AU66,IF(P6=Rækker!AX50,Rækker!AX66,IF(P6=Rækker!BA50,Rækker!BA66,IF(P6=Rækker!BD50,Rækker!BD66,IF(P6=Rækker!BG50,Rækker!BG66,0))))))</f>
        <v>0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0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0</v>
      </c>
      <c r="CP21" s="25">
        <f>IF(P6=Rækker!AR50,Rækker!AS66,IF(P6=Rækker!AU50,Rækker!AV66,IF(P6=Rækker!AX50,Rækker!AY66,IF(P6=Rækker!BA50,Rækker!BB66,IF(P6=Rækker!BD50,Rækker!BE66,IF(P6=Rækker!BG50,Rækker!BH66,0))))))</f>
        <v>0</v>
      </c>
      <c r="CQ21" s="25">
        <f t="shared" si="53"/>
        <v>1</v>
      </c>
      <c r="CR21" s="25">
        <f t="shared" si="54"/>
        <v>1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1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1</v>
      </c>
      <c r="CU21" s="25">
        <f>IF(R6=Rækker!AR50,Rækker!AR66,IF(R6=Rækker!AU50,Rækker!AU66,IF(R6=Rækker!AX50,Rækker!AX66,IF(R6=Rækker!BA50,Rækker!BA66,IF(R6=Rækker!BD50,Rækker!BD66,IF(R6=Rækker!BG50,Rækker!BG66,0))))))</f>
        <v>1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1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1</v>
      </c>
      <c r="CX21" s="25">
        <f>IF(R6=Rækker!AR50,Rækker!AS66,IF(R6=Rækker!AU50,Rækker!AV66,IF(R6=Rækker!AX50,Rækker!AY66,IF(R6=Rækker!BA50,Rækker!BB66,IF(R6=Rækker!BD50,Rækker!BE66,IF(R6=Rækker!BG50,Rækker!BH66,0))))))</f>
        <v>1</v>
      </c>
      <c r="CY21" s="25">
        <f t="shared" si="55"/>
        <v>1</v>
      </c>
      <c r="CZ21" s="25" t="str">
        <f t="shared" si="56"/>
        <v>1X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1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 t="str">
        <f>IF(T6=Rækker!B50,Rækker!C66,IF(T6=Rækker!E50,Rækker!F66,IF(T6=Rækker!H50,Rækker!I66,IF(T6=Rækker!K50,Rækker!L66,IF(T6=Rækker!N50,Rækker!O66,IF(T6=Rækker!Q50,Rækker!R66,IF(T6=Rækker!T50,Rækker!U66,DE21)))))))</f>
        <v>1x</v>
      </c>
      <c r="DE21" s="25" t="str">
        <f>IF(T6=Rækker!W50,Rækker!X66,IF(T6=Rækker!Z50,Rækker!AA66,IF(T6=Rækker!AC50,Rækker!AD66,IF(T6=Rækker!AF50,Rækker!AG66,IF(T6=Rækker!AI50,Rækker!AJ66,IF(T6=Rækker!AL50,Rækker!AM66,IF(T6=Rækker!AO50,Rækker!AP66,DF21)))))))</f>
        <v>1x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>
        <f t="shared" si="57"/>
        <v>1</v>
      </c>
      <c r="DH21" s="25">
        <f t="shared" si="58"/>
        <v>1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1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0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1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0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>
        <f t="shared" si="59"/>
        <v>1</v>
      </c>
      <c r="DP21" s="25" t="str">
        <f t="shared" si="60"/>
        <v>1X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1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1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 t="str">
        <f>IF(X6=Rækker!B50,Rækker!C66,IF(X6=Rækker!E50,Rækker!F66,IF(X6=Rækker!H50,Rækker!I66,IF(X6=Rækker!K50,Rækker!L66,IF(X6=Rækker!N50,Rækker!O66,IF(X6=Rækker!Q50,Rækker!R66,IF(X6=Rækker!T50,Rækker!U66,DU21)))))))</f>
        <v>1x</v>
      </c>
      <c r="DU21" s="25" t="str">
        <f>IF(X6=Rækker!W50,Rækker!X66,IF(X6=Rækker!Z50,Rækker!AA66,IF(X6=Rækker!AC50,Rækker!AD66,IF(X6=Rækker!AF50,Rækker!AG66,IF(X6=Rækker!AI50,Rækker!AJ66,IF(X6=Rækker!AL50,Rækker!AM66,IF(X6=Rækker!AO50,Rækker!AP66,DV21)))))))</f>
        <v>1x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>
        <f t="shared" si="61"/>
        <v>1</v>
      </c>
      <c r="DX21" s="25">
        <f t="shared" si="62"/>
        <v>1</v>
      </c>
      <c r="DY21" s="25">
        <f>IF(Z6=Rækker!B50,Rækker!B66,IF(Z6=Rækker!E50,Rækker!E66,IF(Z6=Rækker!H50,Rækker!H66,IF(Z6=Rækker!K50,Rækker!K66,IF(Z6=Rækker!N50,Rækker!N66,IF(Z6=Rækker!Q50,Rækker!Q66,IF(Z6=Rækker!T50,Rækker!T66,DZ21)))))))</f>
        <v>1</v>
      </c>
      <c r="DZ21" s="25">
        <f>IF(Z6=Rækker!W50,Rækker!W66,IF(Z6=Rækker!Z50,Rækker!Z66,IF(Z6=Rækker!AC50,Rækker!AC66,IF(Z6=Rækker!AF50,Rækker!AF66,IF(Z6=Rækker!AI50,Rækker!AI66,IF(Z6=Rækker!AL50,Rækker!AL66,IF(Z6=Rækker!AO50,Rækker!AO66,EA21)))))))</f>
        <v>1</v>
      </c>
      <c r="EA21" s="25">
        <f>IF(Z6=Rækker!AR50,Rækker!AR66,IF(Z6=Rækker!AU50,Rækker!AU66,IF(Z6=Rækker!AX50,Rækker!AX66,IF(Z6=Rækker!BA50,Rækker!BA66,IF(Z6=Rækker!BD50,Rækker!BD66,IF(Z6=Rækker!BG50,Rækker!BG66,0))))))</f>
        <v>1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1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1</v>
      </c>
      <c r="ED21" s="25">
        <f>IF(Z6=Rækker!AR50,Rækker!AS66,IF(Z6=Rækker!AU50,Rækker!AV66,IF(Z6=Rækker!AX50,Rækker!AY66,IF(Z6=Rækker!BA50,Rækker!BB66,IF(Z6=Rækker!BD50,Rækker!BE66,IF(Z6=Rækker!BG50,Rækker!BH66,0))))))</f>
        <v>1</v>
      </c>
      <c r="EE21" s="25">
        <f t="shared" si="63"/>
        <v>1</v>
      </c>
      <c r="EF21" s="25">
        <f t="shared" si="64"/>
        <v>1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1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>
        <f t="shared" si="65"/>
        <v>1</v>
      </c>
      <c r="EN21" s="25">
        <f t="shared" si="66"/>
        <v>1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1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1</v>
      </c>
      <c r="EQ21" s="25">
        <f>IF(AD6=Rækker!AR50,Rækker!AR66,IF(AD6=Rækker!AU50,Rækker!AU66,IF(AD6=Rækker!AX50,Rækker!AX66,IF(AD6=Rækker!BA50,Rækker!BA66,IF(AD6=Rækker!BD50,Rækker!BD66,IF(AD6=Rækker!BG50,Rækker!BG66,0))))))</f>
        <v>1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1</v>
      </c>
      <c r="EU21" s="25">
        <f t="shared" si="67"/>
        <v>1</v>
      </c>
      <c r="EV21" s="25" t="str">
        <f t="shared" si="68"/>
        <v>1X</v>
      </c>
      <c r="EW21" s="25">
        <f>IF(AF6=Rækker!B50,Rækker!B66,IF(AF6=Rækker!E50,Rækker!E66,IF(AF6=Rækker!H50,Rækker!H66,IF(AF6=Rækker!K50,Rækker!K66,IF(AF6=Rækker!N50,Rækker!N66,IF(AF6=Rækker!Q50,Rækker!Q66,IF(AF6=Rækker!T50,Rækker!T66,EX21)))))))</f>
        <v>1</v>
      </c>
      <c r="EX21" s="25">
        <f>IF(AF6=Rækker!W50,Rækker!W66,IF(AF6=Rækker!Z50,Rækker!Z66,IF(AF6=Rækker!AC50,Rækker!AC66,IF(AF6=Rækker!AF50,Rækker!AF66,IF(AF6=Rækker!AI50,Rækker!AI66,IF(AF6=Rækker!AL50,Rækker!AL66,IF(AF6=Rækker!AO50,Rækker!AO66,EY21)))))))</f>
        <v>1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 t="str">
        <f>IF(AF6=Rækker!B50,Rækker!C66,IF(AF6=Rækker!E50,Rækker!F66,IF(AF6=Rækker!H50,Rækker!I66,IF(AF6=Rækker!K50,Rækker!L66,IF(AF6=Rækker!N50,Rækker!O66,IF(AF6=Rækker!Q50,Rækker!R66,IF(AF6=Rækker!T50,Rækker!U66,FA21)))))))</f>
        <v>1X</v>
      </c>
      <c r="FA21" s="25" t="str">
        <f>IF(AF6=Rækker!W50,Rækker!X66,IF(AF6=Rækker!Z50,Rækker!AA66,IF(AF6=Rækker!AC50,Rækker!AD66,IF(AF6=Rækker!AF50,Rækker!AG66,IF(AF6=Rækker!AI50,Rækker!AJ66,IF(AF6=Rækker!AL50,Rækker!AM66,IF(AF6=Rækker!AO50,Rækker!AP66,FB21)))))))</f>
        <v>1X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1</v>
      </c>
      <c r="FD21" s="25">
        <f t="shared" si="70"/>
        <v>1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1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1</v>
      </c>
      <c r="FG21" s="25">
        <f>IF(AH6=Rækker!AR50,Rækker!AR66,IF(AH6=Rækker!AU50,Rækker!AU66,IF(AH6=Rækker!AX50,Rækker!AX66,IF(AH6=Rækker!BA50,Rækker!BA66,IF(AH6=Rækker!BD50,Rækker!BD66,IF(AH6=Rækker!BG50,Rækker!BG66,0))))))</f>
        <v>1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1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1</v>
      </c>
      <c r="FJ21" s="25">
        <f>IF(AH6=Rækker!AR50,Rækker!AS66,IF(AH6=Rækker!AU50,Rækker!AV66,IF(AH6=Rækker!AX50,Rækker!AY66,IF(AH6=Rækker!BA50,Rækker!BB66,IF(AH6=Rækker!BD50,Rækker!BE66,IF(AH6=Rækker!BG50,Rækker!BH66,0))))))</f>
        <v>1</v>
      </c>
      <c r="FK21" s="25">
        <f t="shared" si="71"/>
        <v>1</v>
      </c>
      <c r="FL21" s="25">
        <f t="shared" si="72"/>
        <v>1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1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1</v>
      </c>
      <c r="FO21" s="25">
        <f>IF(AJ6=Rækker!AR50,Rækker!AR66,IF(AJ6=Rækker!AU50,Rækker!AU66,IF(AJ6=Rækker!AX50,Rækker!AX66,IF(AJ6=Rækker!BA50,Rækker!BA66,IF(AJ6=Rækker!BD50,Rækker!BD66,IF(AJ6=Rækker!BG50,Rækker!BG66,0))))))</f>
        <v>1</v>
      </c>
      <c r="FP21" s="25">
        <f>IF(AJ6=Rækker!B50,Rækker!C66,IF(AJ6=Rækker!E50,Rækker!F66,IF(AJ6=Rækker!H50,Rækker!I66,IF(AJ6=Rækker!K50,Rækker!L66,IF(AJ6=Rækker!N50,Rækker!O66,IF(AJ6=Rækker!Q50,Rækker!R66,IF(AJ6=Rækker!T50,Rækker!U66,FQ21)))))))</f>
        <v>1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1</v>
      </c>
      <c r="FR21" s="25">
        <f>IF(AJ6=Rækker!AR50,Rækker!AS66,IF(AJ6=Rækker!AU50,Rækker!AV66,IF(AJ6=Rækker!AX50,Rækker!AY66,IF(AJ6=Rækker!BA50,Rækker!BB66,IF(AJ6=Rækker!BD50,Rækker!BE66,IF(AJ6=Rækker!BG50,Rækker!BH66,0))))))</f>
        <v>1</v>
      </c>
      <c r="FS21" s="25" t="str">
        <f t="shared" si="73"/>
        <v>1*</v>
      </c>
      <c r="FT21" s="25">
        <f t="shared" si="74"/>
        <v>1</v>
      </c>
      <c r="FU21" s="25" t="str">
        <f>IF(AL6=Rækker!B50,Rækker!B66,IF(AL6=Rækker!E50,Rækker!E66,IF(AL6=Rækker!H50,Rækker!H66,IF(AL6=Rækker!K50,Rækker!K66,IF(AL6=Rækker!N50,Rækker!N66,IF(AL6=Rækker!Q50,Rækker!Q66,IF(AL6=Rækker!T50,Rækker!T66,FV21)))))))</f>
        <v>1*</v>
      </c>
      <c r="FV21" s="25" t="str">
        <f>IF(AL6=Rækker!W50,Rækker!W66,IF(AL6=Rækker!Z50,Rækker!Z66,IF(AL6=Rækker!AC50,Rækker!AC66,IF(AL6=Rækker!AF50,Rækker!AF66,IF(AL6=Rækker!AI50,Rækker!AI66,IF(AL6=Rækker!AL50,Rækker!AL66,IF(AL6=Rækker!AO50,Rækker!AO66,FW21)))))))</f>
        <v>1*</v>
      </c>
      <c r="FW21" s="25">
        <f>IF(AL6=Rækker!AR50,Rækker!AR66,IF(AL6=Rækker!AU50,Rækker!AU66,IF(AL6=Rækker!AX50,Rækker!AX66,IF(AL6=Rækker!BA50,Rækker!BA66,IF(AL6=Rækker!BD50,Rækker!BD66,IF(AL6=Rækker!BG50,Rækker!BG66,0))))))</f>
        <v>0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1</v>
      </c>
      <c r="FZ21" s="25">
        <f>IF(AL6=Rækker!AR50,Rækker!AS66,IF(AL6=Rækker!AU50,Rækker!AV66,IF(AL6=Rækker!AX50,Rækker!AY66,IF(AL6=Rækker!BA50,Rækker!BB66,IF(AL6=Rækker!BD50,Rækker!BE66,IF(AL6=Rækker!BG50,Rækker!BH66,0))))))</f>
        <v>0</v>
      </c>
      <c r="GA21" s="25" t="str">
        <f t="shared" si="75"/>
        <v>1*</v>
      </c>
      <c r="GB21" s="25">
        <f t="shared" si="76"/>
        <v>1</v>
      </c>
      <c r="GC21" s="25" t="str">
        <f>IF(AN6=Rækker!B50,Rækker!B66,IF(AN6=Rækker!E50,Rækker!E66,IF(AN6=Rækker!H50,Rækker!H66,IF(AN6=Rækker!K50,Rækker!K66,IF(AN6=Rækker!N50,Rækker!N66,IF(AN6=Rækker!Q50,Rækker!Q66,IF(AN6=Rækker!T50,Rækker!T66,GD21)))))))</f>
        <v>1*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0</v>
      </c>
      <c r="GE21" s="25">
        <f>IF(AN6=Rækker!AR50,Rækker!AR66,IF(AN6=Rækker!AU50,Rækker!AU66,IF(AN6=Rækker!AX50,Rækker!AX66,IF(AN6=Rækker!BA50,Rækker!BA66,IF(AN6=Rækker!BD50,Rækker!BD66,IF(AN6=Rækker!BG50,Rækker!BG66,0))))))</f>
        <v>0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1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0</v>
      </c>
      <c r="GH21" s="25">
        <f>IF(AN6=Rækker!AR50,Rækker!AS66,IF(AN6=Rækker!AU50,Rækker!AV66,IF(AN6=Rækker!AX50,Rækker!AY66,IF(AN6=Rækker!BA50,Rækker!BB66,IF(AN6=Rækker!BD50,Rækker!BE66,IF(AN6=Rækker!BG50,Rækker!BH66,0))))))</f>
        <v>0</v>
      </c>
      <c r="GI21" s="25">
        <f t="shared" si="77"/>
        <v>1</v>
      </c>
      <c r="GJ21" s="25" t="str">
        <f t="shared" si="78"/>
        <v>1X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1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0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 t="str">
        <f>IF(AP6=Rækker!B50,Rækker!C66,IF(AP6=Rækker!E50,Rækker!F66,IF(AP6=Rækker!H50,Rækker!I66,IF(AP6=Rækker!K50,Rækker!L66,IF(AP6=Rækker!N50,Rækker!O66,IF(AP6=Rækker!Q50,Rækker!R66,IF(AP6=Rækker!T50,Rækker!U66,GO21)))))))</f>
        <v>1x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0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 t="str">
        <f t="shared" si="79"/>
        <v>1*</v>
      </c>
      <c r="GR21" s="25">
        <f t="shared" si="80"/>
        <v>1</v>
      </c>
      <c r="GS21" s="25" t="str">
        <f>IF(AR6=Rækker!B50,Rækker!B66,IF(AR6=Rækker!E50,Rækker!E66,IF(AR6=Rækker!H50,Rækker!H66,IF(AR6=Rækker!K50,Rækker!K66,IF(AR6=Rækker!N50,Rækker!N66,IF(AR6=Rækker!Q50,Rækker!Q66,IF(AR6=Rækker!T50,Rækker!T66,GT21)))))))</f>
        <v>1*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>
        <f>IF(AR6=Rækker!B50,Rækker!C66,IF(AR6=Rækker!E50,Rækker!F66,IF(AR6=Rækker!H50,Rækker!I66,IF(AR6=Rækker!K50,Rækker!L66,IF(AR6=Rækker!N50,Rækker!O66,IF(AR6=Rækker!Q50,Rækker!R66,IF(AR6=Rækker!T50,Rækker!U66,GW21)))))))</f>
        <v>1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189"/>
      <c r="B22" s="181"/>
      <c r="C22" s="181"/>
      <c r="D22" s="181"/>
      <c r="E22" s="104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37"/>
      <c r="AT22" s="21">
        <f>ROUND(SUM(AU28:BN28)/COUNTIF(AU24:BN24,"=0"),0)</f>
        <v>7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>Res 1</v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9">
        <f>IF(AT21=13,IF(LEFT(F7,3)="Res",AT22,IF(LEFT(F7,4)="MR -",AT28,IF(LEFT(F7,2)="MR",AT25,IF(OR(F7="Disket",F7="Udmeldt"),0,AU28)))),"")</f>
        <v>8</v>
      </c>
      <c r="G23" s="219"/>
      <c r="H23" s="219">
        <f>IF(AT21=13,IF(LEFT(H7,3)="Res",AT22,IF(LEFT(H7,4)="MR -",AT28,IF(LEFT(H7,2)="MR",AT25,IF(OR(H7="Disket",H7="Udmeldt"),0,AV28)))),"")</f>
        <v>7</v>
      </c>
      <c r="I23" s="219"/>
      <c r="J23" s="219">
        <f>IF(AT21=13,IF(LEFT(J7,3)="Res",AT22,IF(LEFT(J7,4)="MR -",AT28,IF(LEFT(J7,2)="MR",AT25,IF(OR(J7="Disket",J7="Udmeldt"),0,AW28)))),"")</f>
        <v>6</v>
      </c>
      <c r="K23" s="219"/>
      <c r="L23" s="219">
        <f>IF(AT21=13,IF(LEFT(L7,3)="Res",AT22,IF(LEFT(L7,4)="MR -",AT28,IF(LEFT(L7,2)="MR",AT25,IF(OR(L7="Disket",L7="Udmeldt"),0,AX28)))),"")</f>
        <v>7</v>
      </c>
      <c r="M23" s="219"/>
      <c r="N23" s="219">
        <f>IF(AT21=13,IF(LEFT(N7,3)="Res",AT22,IF(LEFT(N7,4)="MR -",AT28,IF(LEFT(N7,2)="MR",AT25,IF(OR(N7="Disket",N7="Udmeldt"),0,AY28)))),"")</f>
        <v>6</v>
      </c>
      <c r="O23" s="219"/>
      <c r="P23" s="219">
        <f>IF(AT21=13,IF(LEFT(P7,3)="Res",AT22,IF(LEFT(P7,4)="MR -",AT28,IF(LEFT(P7,2)="MR",AT25,IF(OR(P7="Disket",P7="Udmeldt"),0,AZ28)))),"")</f>
        <v>7</v>
      </c>
      <c r="Q23" s="219"/>
      <c r="R23" s="219">
        <f>IF(AT21=13,IF(LEFT(R7,3)="Res",AT22,IF(LEFT(R7,4)="MR -",AT28,IF(LEFT(R7,2)="MR",AT25,IF(OR(R7="Disket",R7="Udmeldt"),0,BA28)))),"")</f>
        <v>6</v>
      </c>
      <c r="S23" s="219"/>
      <c r="T23" s="219">
        <f>IF(AT21=13,IF(LEFT(T7,3)="Res",AT22,IF(LEFT(T7,4)="MR -",AT28,IF(LEFT(T7,2)="MR",AT25,IF(OR(T7="Disket",T7="Udmeldt"),0,BB28)))),"")</f>
        <v>6</v>
      </c>
      <c r="U23" s="219"/>
      <c r="V23" s="219">
        <f>IF(AT21=13,IF(LEFT(V7,3)="Res",AT22,IF(LEFT(V7,4)="MR -",AT28,IF(LEFT(V7,2)="MR",AT25,IF(OR(V7="Disket",V7="Udmeldt"),0,BC28)))),"")</f>
        <v>7</v>
      </c>
      <c r="W23" s="219"/>
      <c r="X23" s="219">
        <f>IF(AT21=13,IF(LEFT(X7,3)="Res",AT22,IF(LEFT(X7,4)="MR -",AT28,IF(LEFT(X7,2)="MR",AT25,IF(OR(X7="Disket",X7="Udmeldt"),0,BD28)))),"")</f>
        <v>7</v>
      </c>
      <c r="Y23" s="219"/>
      <c r="Z23" s="219">
        <f>IF(AT21=13,IF(LEFT(Z7,3)="Res",AT22,IF(LEFT(Z7,4)="MR -",AT28,IF(LEFT(Z7,2)="MR",AT25,IF(OR(Z7="Disket",Z7="Udmeldt"),0,BE28)))),"")</f>
        <v>6</v>
      </c>
      <c r="AA23" s="219"/>
      <c r="AB23" s="219">
        <f>IF(AT21=13,IF(LEFT(AB7,3)="Res",AT22,IF(LEFT(AB7,4)="MR -",AT28,IF(LEFT(AB7,2)="MR",AT25,IF(OR(AB7="Disket",AB7="Udmeldt"),0,BF28)))),"")</f>
        <v>7</v>
      </c>
      <c r="AC23" s="219"/>
      <c r="AD23" s="219">
        <f>IF(AT21=13,IF(LEFT(AD7,3)="Res",AT22,IF(LEFT(AD7,4)="MR -",AT28,IF(LEFT(AD7,2)="MR",AT25,IF(OR(AD7="Disket",AD7="Udmeldt"),0,BG28)))),"")</f>
        <v>8</v>
      </c>
      <c r="AE23" s="219"/>
      <c r="AF23" s="219">
        <f>IF(AT21=13,IF(LEFT(AF7,3)="Res",AT22,IF(LEFT(AF7,4)="MR -",AT28,IF(LEFT(AF7,2)="MR",AT25,IF(OR(AF7="Disket",AF7="Udmeldt"),0,BH28)))),"")</f>
        <v>7</v>
      </c>
      <c r="AG23" s="219"/>
      <c r="AH23" s="219">
        <f>IF(AT21=13,IF(LEFT(AH7,3)="Res",AT22,IF(LEFT(AH7,4)="MR -",AT28,IF(LEFT(AH7,2)="MR",AT25,IF(OR(AH7="Disket",AH7="Udmeldt"),0,BI28)))),"")</f>
        <v>7</v>
      </c>
      <c r="AI23" s="219"/>
      <c r="AJ23" s="219">
        <f>IF(AT21=13,IF(LEFT(AJ7,3)="Res",AT22,IF(LEFT(AJ7,4)="MR -",AT28,IF(LEFT(AJ7,2)="MR",AT25,IF(OR(AJ7="Disket",AJ7="Udmeldt"),0,BJ28)))),"")</f>
        <v>7</v>
      </c>
      <c r="AK23" s="219"/>
      <c r="AL23" s="219">
        <f>IF(AT21=13,IF(LEFT(AL7,3)="Res",AT22,IF(LEFT(AL7,4)="MR -",AT28,IF(LEFT(AL7,2)="MR",AT25,IF(OR(AL7="Disket",AL7="Udmeldt"),0,BK28)))),"")</f>
        <v>8</v>
      </c>
      <c r="AM23" s="219"/>
      <c r="AN23" s="219">
        <f>IF(AT21=13,IF(LEFT(AN7,3)="Res",AT22,IF(LEFT(AN7,4)="MR -",AT28,IF(LEFT(AN7,2)="MR",AT25,IF(OR(AN7="Disket",AN7="Udmeldt"),0,BL28)))),"")</f>
        <v>7</v>
      </c>
      <c r="AO23" s="219"/>
      <c r="AP23" s="219">
        <f>IF(AT21=13,IF(LEFT(AP7,3)="Res",AT22,IF(LEFT(AP7,4)="MR -",AT28,IF(LEFT(AP7,2)="MR",AT25,IF(OR(AP7="Disket",AP7="Udmeldt"),0,BM28)))),"")</f>
        <v>5</v>
      </c>
      <c r="AQ23" s="219"/>
      <c r="AR23" s="219">
        <f>IF(AT21=13,IF(LEFT(AR7,3)="Res",AT22,IF(LEFT(AR7,4)="MR -",AT28,IF(LEFT(AR7,2)="MR",AT25,IF(OR(AR7="Disket",AR7="Udmeldt"),0,BN28)))),"")</f>
        <v>6</v>
      </c>
      <c r="AS23" s="220"/>
      <c r="AT23" s="21">
        <f>ROUND(SUM(AU29:BN29)/COUNTIF(AU24:BN24,"=0"),0)</f>
        <v>3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>Res 1</v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177" t="s">
        <v>54</v>
      </c>
      <c r="B24" s="178"/>
      <c r="C24" s="178"/>
      <c r="D24" s="178"/>
      <c r="E24" s="179"/>
      <c r="F24" s="206">
        <f>DB!AA52</f>
        <v>107</v>
      </c>
      <c r="G24" s="206"/>
      <c r="H24" s="206">
        <f>DB!AA53</f>
        <v>110</v>
      </c>
      <c r="I24" s="206"/>
      <c r="J24" s="206">
        <f>DB!AA54</f>
        <v>107</v>
      </c>
      <c r="K24" s="206"/>
      <c r="L24" s="206">
        <f>DB!AA55</f>
        <v>102</v>
      </c>
      <c r="M24" s="206"/>
      <c r="N24" s="206">
        <f>DB!AA56</f>
        <v>101</v>
      </c>
      <c r="O24" s="206"/>
      <c r="P24" s="206">
        <f>DB!AA57</f>
        <v>98</v>
      </c>
      <c r="Q24" s="206"/>
      <c r="R24" s="206">
        <f>DB!AA58</f>
        <v>102</v>
      </c>
      <c r="S24" s="206"/>
      <c r="T24" s="206">
        <f>DB!AA59</f>
        <v>100</v>
      </c>
      <c r="U24" s="206"/>
      <c r="V24" s="206">
        <f>DB!AA60</f>
        <v>105</v>
      </c>
      <c r="W24" s="206"/>
      <c r="X24" s="206">
        <f>DB!AA61</f>
        <v>104</v>
      </c>
      <c r="Y24" s="206"/>
      <c r="Z24" s="206">
        <f>DB!AA62</f>
        <v>100</v>
      </c>
      <c r="AA24" s="206"/>
      <c r="AB24" s="206">
        <f>DB!AA63</f>
        <v>99</v>
      </c>
      <c r="AC24" s="206"/>
      <c r="AD24" s="206">
        <f>DB!AA64</f>
        <v>99</v>
      </c>
      <c r="AE24" s="206"/>
      <c r="AF24" s="206">
        <f>DB!AA65</f>
        <v>97</v>
      </c>
      <c r="AG24" s="206"/>
      <c r="AH24" s="206">
        <f>DB!AA66</f>
        <v>100</v>
      </c>
      <c r="AI24" s="206"/>
      <c r="AJ24" s="206">
        <f>DB!AA67</f>
        <v>97</v>
      </c>
      <c r="AK24" s="206"/>
      <c r="AL24" s="206">
        <f>DB!AA68</f>
        <v>90</v>
      </c>
      <c r="AM24" s="206"/>
      <c r="AN24" s="206">
        <f>DB!AA69</f>
        <v>96</v>
      </c>
      <c r="AO24" s="206"/>
      <c r="AP24" s="206">
        <f>DB!AA70</f>
        <v>95</v>
      </c>
      <c r="AQ24" s="206"/>
      <c r="AR24" s="206">
        <f>DB!AA71</f>
        <v>95</v>
      </c>
      <c r="AS24" s="207"/>
      <c r="AT24" s="21">
        <f>ROUND(SUM(AU34:BN34)/COUNTIF(AU24:BN24,"=0"),0)</f>
        <v>9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1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180" t="s">
        <v>27</v>
      </c>
      <c r="B25" s="181"/>
      <c r="C25" s="181"/>
      <c r="D25" s="181"/>
      <c r="E25" s="182"/>
      <c r="F25" s="217">
        <f>DB!AB52</f>
        <v>2</v>
      </c>
      <c r="G25" s="217"/>
      <c r="H25" s="217">
        <f>DB!AB53</f>
        <v>1</v>
      </c>
      <c r="I25" s="217"/>
      <c r="J25" s="217">
        <f>DB!AB54</f>
        <v>2</v>
      </c>
      <c r="K25" s="217"/>
      <c r="L25" s="217">
        <f>DB!AB55</f>
        <v>6</v>
      </c>
      <c r="M25" s="217"/>
      <c r="N25" s="217">
        <f>DB!AB56</f>
        <v>8</v>
      </c>
      <c r="O25" s="217"/>
      <c r="P25" s="217">
        <f>DB!AB57</f>
        <v>14</v>
      </c>
      <c r="Q25" s="217"/>
      <c r="R25" s="217">
        <f>DB!AB58</f>
        <v>6</v>
      </c>
      <c r="S25" s="217"/>
      <c r="T25" s="217">
        <f>DB!AB59</f>
        <v>9</v>
      </c>
      <c r="U25" s="217"/>
      <c r="V25" s="217">
        <f>DB!AB60</f>
        <v>4</v>
      </c>
      <c r="W25" s="217"/>
      <c r="X25" s="217">
        <f>DB!AB61</f>
        <v>5</v>
      </c>
      <c r="Y25" s="217"/>
      <c r="Z25" s="217">
        <f>DB!AB62</f>
        <v>9</v>
      </c>
      <c r="AA25" s="217"/>
      <c r="AB25" s="217">
        <f>DB!AB63</f>
        <v>12</v>
      </c>
      <c r="AC25" s="217"/>
      <c r="AD25" s="217">
        <f>DB!AB64</f>
        <v>12</v>
      </c>
      <c r="AE25" s="217"/>
      <c r="AF25" s="217">
        <f>DB!AB65</f>
        <v>15</v>
      </c>
      <c r="AG25" s="217"/>
      <c r="AH25" s="217">
        <f>DB!AB66</f>
        <v>9</v>
      </c>
      <c r="AI25" s="217"/>
      <c r="AJ25" s="217">
        <f>DB!AB67</f>
        <v>15</v>
      </c>
      <c r="AK25" s="217"/>
      <c r="AL25" s="217">
        <f>DB!AB68</f>
        <v>20</v>
      </c>
      <c r="AM25" s="217"/>
      <c r="AN25" s="217">
        <f>DB!AB69</f>
        <v>17</v>
      </c>
      <c r="AO25" s="217"/>
      <c r="AP25" s="217">
        <f>DB!AB70</f>
        <v>18</v>
      </c>
      <c r="AQ25" s="217"/>
      <c r="AR25" s="217">
        <f>DB!AB71</f>
        <v>18</v>
      </c>
      <c r="AS25" s="218"/>
      <c r="AT25" s="21">
        <f>MIN(AU28:BN28)</f>
        <v>5</v>
      </c>
      <c r="AU25" s="21">
        <f>IF(F9=E9,1,0)+IF(F10=E10,1,0)+IF(F11=E11,1,0)+IF(F12=E12,1,0)+IF(F13=E13,1,0)+IF(F14=E14,1,0)+IF(F15=E15,1,0)+IF(F16=E16,1,0)+IF(F17=E17,1,0)+IF(F18=E18,1,0)+IF(F19=E19,1,0)+IF(F20=E20,1,0)+IF(F21=E21,1,0)</f>
        <v>5</v>
      </c>
      <c r="AV25" s="21">
        <f>IF(H9=E9,1,0)+IF(H10=E10,1,0)+IF(H11=E11,1,0)+IF(H12=E12,1,0)+IF(H13=E13,1,0)+IF(H14=E14,1,0)+IF(H15=E15,1,0)+IF(H16=E16,1,0)+IF(H17=E17,1,0)+IF(H18=E18,1,0)+IF(H19=E19,1,0)+IF(H20=E20,1,0)+IF(H21=E21,1,0)</f>
        <v>4</v>
      </c>
      <c r="AW25" s="21">
        <f>IF(J9=E9,1,0)+IF(J10=E10,1,0)+IF(J11=E11,1,0)+IF(J12=E12,1,0)+IF(J13=E13,1,0)+IF(J14=E14,1,0)+IF(J15=E15,1,0)+IF(J16=E16,1,0)+IF(J17=E17,1,0)+IF(J18=E18,1,0)+IF(J19=E19,1,0)+IF(J20=E20,1,0)+IF(J21=E21,1,0)</f>
        <v>3</v>
      </c>
      <c r="AX25" s="21">
        <f>IF(L9=E9,1,0)+IF(L10=E10,1,0)+IF(L11=E11,1,0)+IF(L12=E12,1,0)+IF(L13=E13,1,0)+IF(L14=E14,1,0)+IF(L15=E15,1,0)+IF(L16=E16,1,0)+IF(L17=E17,1,0)+IF(L18=E18,1,0)+IF(L19=E19,1,0)+IF(L20=E20,1,0)+IF(L21=E21,1,0)</f>
        <v>4</v>
      </c>
      <c r="AY25" s="21">
        <f>IF(N9=E9,1,0)+IF(N10=E10,1,0)+IF(N11=E11,1,0)+IF(N12=E12,1,0)+IF(N13=E13,1,0)+IF(N14=E14,1,0)+IF(N15=E15,1,0)+IF(N16=E16,1,0)+IF(N17=E17,1,0)+IF(N18=E18,1,0)+IF(N19=E19,1,0)+IF(N20=E20,1,0)+IF(N21=E21,1,0)</f>
        <v>3</v>
      </c>
      <c r="AZ25" s="21">
        <f>IF(P9=E9,1,0)+IF(P10=E10,1,0)+IF(P11=E11,1,0)+IF(P12=E12,1,0)+IF(P13=E13,1,0)+IF(P14=E14,1,0)+IF(P15=E15,1,0)+IF(P16=E16,1,0)+IF(P17=E17,1,0)+IF(P18=E18,1,0)+IF(P19=E19,1,0)+IF(P20=E20,1,0)+IF(P21=E21,1,0)</f>
        <v>0</v>
      </c>
      <c r="BA25" s="21">
        <f>IF(R9=E9,1,0)+IF(R10=E10,1,0)+IF(R11=E11,1,0)+IF(R12=E12,1,0)+IF(R13=E13,1,0)+IF(R14=E14,1,0)+IF(R15=E15,1,0)+IF(R16=E16,1,0)+IF(R17=E17,1,0)+IF(R18=E18,1,0)+IF(R19=E19,1,0)+IF(R20=E20,1,0)+IF(R21=E21,1,0)</f>
        <v>3</v>
      </c>
      <c r="BB25" s="21">
        <f>IF(T9=E9,1,0)+IF(T10=E10,1,0)+IF(T11=E11,1,0)+IF(T12=E12,1,0)+IF(T13=E13,1,0)+IF(T14=E14,1,0)+IF(T15=E15,1,0)+IF(T16=E16,1,0)+IF(T17=E17,1,0)+IF(T18=E18,1,0)+IF(T19=E19,1,0)+IF(T20=E20,1,0)+IF(T21=E21,1,0)</f>
        <v>2</v>
      </c>
      <c r="BC25" s="21">
        <f>IF(V9=E9,1,0)+IF(V10=E10,1,0)+IF(V11=E11,1,0)+IF(V12=E12,1,0)+IF(V13=E13,1,0)+IF(V14=E14,1,0)+IF(V15=E15,1,0)+IF(V16=E16,1,0)+IF(V17=E17,1,0)+IF(V18=E18,1,0)+IF(V19=E19,1,0)+IF(V20=E20,1,0)+IF(V21=E21,1,0)</f>
        <v>4</v>
      </c>
      <c r="BD25" s="21">
        <f>IF(X9=E9,1,0)+IF(X10=E10,1,0)+IF(X11=E11,1,0)+IF(X12=E12,1,0)+IF(X13=E13,1,0)+IF(X14=E14,1,0)+IF(X15=E15,1,0)+IF(X16=E16,1,0)+IF(X17=E17,1,0)+IF(X18=E18,1,0)+IF(X19=E19,1,0)+IF(X20=E20,1,0)+IF(X21=E21,1,0)</f>
        <v>4</v>
      </c>
      <c r="BE25" s="21">
        <f>IF(Z9=E9,1,0)+IF(Z10=E10,1,0)+IF(Z11=E11,1,0)+IF(Z12=E12,1,0)+IF(Z13=E13,1,0)+IF(Z14=E14,1,0)+IF(Z15=E15,1,0)+IF(Z16=E16,1,0)+IF(Z17=E17,1,0)+IF(Z18=E18,1,0)+IF(Z19=E19,1,0)+IF(Z20=E20,1,0)+IF(Z21=E21,1,0)</f>
        <v>4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5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5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4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4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5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4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2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4</v>
      </c>
    </row>
    <row r="26" spans="1:206" ht="21.6" customHeight="1">
      <c r="A26" s="183" t="s">
        <v>55</v>
      </c>
      <c r="B26" s="178"/>
      <c r="C26" s="178"/>
      <c r="D26" s="178"/>
      <c r="E26" s="179"/>
      <c r="F26" s="215">
        <f>IF(AT21=13,DB!AD52,"")</f>
        <v>115</v>
      </c>
      <c r="G26" s="215"/>
      <c r="H26" s="215">
        <f>IF(AT21=13,DB!AD53,"")</f>
        <v>117</v>
      </c>
      <c r="I26" s="215"/>
      <c r="J26" s="215">
        <f>IF(AT21=13,DB!AD54,"")</f>
        <v>113</v>
      </c>
      <c r="K26" s="215"/>
      <c r="L26" s="215">
        <f>IF(AT21=13,DB!AD55,"")</f>
        <v>109</v>
      </c>
      <c r="M26" s="215"/>
      <c r="N26" s="215">
        <f>IF(AT21=13,DB!AD56,"")</f>
        <v>107</v>
      </c>
      <c r="O26" s="215"/>
      <c r="P26" s="215">
        <f>IF(AT21=13,DB!AD57,"")</f>
        <v>105</v>
      </c>
      <c r="Q26" s="215"/>
      <c r="R26" s="215">
        <f>IF(AT21=13,DB!AD58,"")</f>
        <v>108</v>
      </c>
      <c r="S26" s="215"/>
      <c r="T26" s="215">
        <f>IF(AT21=13,DB!AD59,"")</f>
        <v>106</v>
      </c>
      <c r="U26" s="215"/>
      <c r="V26" s="215">
        <f>IF(AT21=13,DB!AD60,"")</f>
        <v>112</v>
      </c>
      <c r="W26" s="215"/>
      <c r="X26" s="215">
        <f>IF(AT21=13,DB!AD61,"")</f>
        <v>111</v>
      </c>
      <c r="Y26" s="215"/>
      <c r="Z26" s="215">
        <f>IF(AT21=13,DB!AD62,"")</f>
        <v>106</v>
      </c>
      <c r="AA26" s="215"/>
      <c r="AB26" s="215">
        <f>IF(AT21=13,DB!AD63,"")</f>
        <v>106</v>
      </c>
      <c r="AC26" s="215"/>
      <c r="AD26" s="215">
        <f>IF(AT21=13,DB!AD64,"")</f>
        <v>107</v>
      </c>
      <c r="AE26" s="215"/>
      <c r="AF26" s="215">
        <f>IF(AT21=13,DB!AD65,"")</f>
        <v>104</v>
      </c>
      <c r="AG26" s="215"/>
      <c r="AH26" s="215">
        <f>IF(AT21=13,DB!AD66,"")</f>
        <v>107</v>
      </c>
      <c r="AI26" s="215"/>
      <c r="AJ26" s="215">
        <f>IF(AT21=13,DB!AD67,"")</f>
        <v>104</v>
      </c>
      <c r="AK26" s="215"/>
      <c r="AL26" s="215">
        <f>IF(AT21=13,DB!AD68,"")</f>
        <v>98</v>
      </c>
      <c r="AM26" s="215"/>
      <c r="AN26" s="215">
        <f>IF(AT21=13,DB!AD69,"")</f>
        <v>103</v>
      </c>
      <c r="AO26" s="215"/>
      <c r="AP26" s="215">
        <f>IF(AT21=13,DB!AD70,"")</f>
        <v>100</v>
      </c>
      <c r="AQ26" s="215"/>
      <c r="AR26" s="215">
        <f>IF(AT21=13,DB!AD71,"")</f>
        <v>101</v>
      </c>
      <c r="AS26" s="216"/>
      <c r="AT26" s="21">
        <f>MIN(AU29:BN29)</f>
        <v>2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1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3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1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1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80" t="s">
        <v>56</v>
      </c>
      <c r="B27" s="181"/>
      <c r="C27" s="181"/>
      <c r="D27" s="181"/>
      <c r="E27" s="182"/>
      <c r="F27" s="184">
        <f>IF(AT21=13,DB!AE52,"")</f>
        <v>2</v>
      </c>
      <c r="G27" s="184"/>
      <c r="H27" s="184">
        <f>IF(AT21=13,DB!AE53,"")</f>
        <v>1</v>
      </c>
      <c r="I27" s="184"/>
      <c r="J27" s="184">
        <f>IF(AT21=13,DB!AE54,"")</f>
        <v>3</v>
      </c>
      <c r="K27" s="184"/>
      <c r="L27" s="184">
        <f>IF(AT21=13,DB!AE55,"")</f>
        <v>6</v>
      </c>
      <c r="M27" s="184"/>
      <c r="N27" s="184">
        <f>IF(AT21=13,DB!AE56,"")</f>
        <v>8</v>
      </c>
      <c r="O27" s="184"/>
      <c r="P27" s="184">
        <f>IF(AT21=13,DB!AE57,"")</f>
        <v>14</v>
      </c>
      <c r="Q27" s="184"/>
      <c r="R27" s="184">
        <f>IF(AT21=13,DB!AE58,"")</f>
        <v>7</v>
      </c>
      <c r="S27" s="184"/>
      <c r="T27" s="184">
        <f>IF(AT21=13,DB!AE59,"")</f>
        <v>11</v>
      </c>
      <c r="U27" s="184"/>
      <c r="V27" s="184">
        <f>IF(AT21=13,DB!AE60,"")</f>
        <v>4</v>
      </c>
      <c r="W27" s="184"/>
      <c r="X27" s="184">
        <f>IF(AT21=13,DB!AE61,"")</f>
        <v>5</v>
      </c>
      <c r="Y27" s="184"/>
      <c r="Z27" s="184">
        <f>IF(AT21=13,DB!AE62,"")</f>
        <v>11</v>
      </c>
      <c r="AA27" s="184"/>
      <c r="AB27" s="184">
        <f>IF(AT21=13,DB!AE63,"")</f>
        <v>11</v>
      </c>
      <c r="AC27" s="184"/>
      <c r="AD27" s="184">
        <f>IF(AT21=13,DB!AE64,"")</f>
        <v>8</v>
      </c>
      <c r="AE27" s="184"/>
      <c r="AF27" s="184">
        <f>IF(AT21=13,DB!AE65,"")</f>
        <v>15</v>
      </c>
      <c r="AG27" s="184"/>
      <c r="AH27" s="184">
        <f>IF(AT21=13,DB!AE66,"")</f>
        <v>8</v>
      </c>
      <c r="AI27" s="184"/>
      <c r="AJ27" s="184">
        <f>IF(AT21=13,DB!AE67,"")</f>
        <v>15</v>
      </c>
      <c r="AK27" s="184"/>
      <c r="AL27" s="184">
        <f>IF(AT21=13,DB!AE68,"")</f>
        <v>20</v>
      </c>
      <c r="AM27" s="184"/>
      <c r="AN27" s="184">
        <f>IF(AT21=13,DB!AE69,"")</f>
        <v>17</v>
      </c>
      <c r="AO27" s="184"/>
      <c r="AP27" s="184">
        <f>IF(AT21=13,DB!AE70,"")</f>
        <v>19</v>
      </c>
      <c r="AQ27" s="184"/>
      <c r="AR27" s="208">
        <f>IF(AT21=13,DB!AE71,"")</f>
        <v>18</v>
      </c>
      <c r="AS27" s="209"/>
      <c r="AT27" s="21">
        <f>MIN(AU34:BN34)</f>
        <v>8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2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1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2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1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2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37"/>
      <c r="AT28" s="21">
        <f>IF(AT25=0,AT25,AT25-1)</f>
        <v>4</v>
      </c>
      <c r="AU28" s="21">
        <f t="shared" ref="AU28:BN28" si="82">IF(AU24=0,SUM(AU25:AU27),"")</f>
        <v>8</v>
      </c>
      <c r="AV28" s="21">
        <f t="shared" si="82"/>
        <v>7</v>
      </c>
      <c r="AW28" s="21">
        <f t="shared" si="82"/>
        <v>6</v>
      </c>
      <c r="AX28" s="21">
        <f t="shared" si="82"/>
        <v>7</v>
      </c>
      <c r="AY28" s="21">
        <f t="shared" si="82"/>
        <v>6</v>
      </c>
      <c r="AZ28" s="21" t="str">
        <f t="shared" si="82"/>
        <v/>
      </c>
      <c r="BA28" s="21">
        <f t="shared" si="82"/>
        <v>6</v>
      </c>
      <c r="BB28" s="21">
        <f t="shared" si="82"/>
        <v>6</v>
      </c>
      <c r="BC28" s="21">
        <f t="shared" si="82"/>
        <v>7</v>
      </c>
      <c r="BD28" s="21">
        <f t="shared" si="82"/>
        <v>7</v>
      </c>
      <c r="BE28" s="21">
        <f t="shared" si="82"/>
        <v>6</v>
      </c>
      <c r="BF28" s="21">
        <f t="shared" si="82"/>
        <v>7</v>
      </c>
      <c r="BG28" s="21">
        <f t="shared" si="82"/>
        <v>8</v>
      </c>
      <c r="BH28" s="21">
        <f t="shared" si="82"/>
        <v>7</v>
      </c>
      <c r="BI28" s="21">
        <f t="shared" si="82"/>
        <v>7</v>
      </c>
      <c r="BJ28" s="21">
        <f t="shared" si="82"/>
        <v>7</v>
      </c>
      <c r="BK28" s="21">
        <f t="shared" si="82"/>
        <v>8</v>
      </c>
      <c r="BL28" s="21">
        <f t="shared" si="82"/>
        <v>7</v>
      </c>
      <c r="BM28" s="21">
        <f t="shared" si="82"/>
        <v>5</v>
      </c>
      <c r="BN28" s="21">
        <f t="shared" si="82"/>
        <v>6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9">
        <f>IF(AT21=13,IF(LEFT(F7,3)="Res",AT23,IF(LEFT(F7,4)="MR -",AT29,IF(LEFT(F7,2)="MR",AT26,IF(OR(F7="Disket",F7="Udmeldt"),0,AU29)))),"")</f>
        <v>3</v>
      </c>
      <c r="G29" s="219"/>
      <c r="H29" s="219">
        <f>IF(AT21=13,IF(LEFT(H7,3)="Res",AT23,IF(LEFT(H7,4)="MR -",AT29,IF(LEFT(H7,2)="MR",AT26,IF(OR(H7="Disket",H7="Udmeldt"),0,AV29)))),"")</f>
        <v>3</v>
      </c>
      <c r="I29" s="219"/>
      <c r="J29" s="219">
        <f>IF(AT21=13,IF(LEFT(J7,3)="Res",AT23,IF(LEFT(J7,4)="MR -",AT29,IF(LEFT(J7,2)="MR",AT26,IF(OR(J7="Disket",J7="Udmeldt"),0,AW29)))),"")</f>
        <v>3</v>
      </c>
      <c r="K29" s="219"/>
      <c r="L29" s="219">
        <f>IF(AT21=13,IF(LEFT(L7,3)="Res",AT23,IF(LEFT(L7,4)="MR -",AT29,IF(LEFT(L7,2)="MR",AT26,IF(OR(L7="Disket",L7="Udmeldt"),0,AX29)))),"")</f>
        <v>3</v>
      </c>
      <c r="M29" s="219"/>
      <c r="N29" s="219">
        <f>IF(AT21=13,IF(LEFT(N7,3)="Res",AT23,IF(LEFT(N7,4)="MR -",AT29,IF(LEFT(N7,2)="MR",AT26,IF(OR(N7="Disket",N7="Udmeldt"),0,AY29)))),"")</f>
        <v>3</v>
      </c>
      <c r="O29" s="219"/>
      <c r="P29" s="219">
        <f>IF(AT21=13,IF(LEFT(P7,3)="Res",AT23,IF(LEFT(P7,4)="MR -",AT29,IF(LEFT(P7,2)="MR",AT26,IF(OR(P7="Disket",P7="Udmeldt"),0,AZ29)))),"")</f>
        <v>3</v>
      </c>
      <c r="Q29" s="219"/>
      <c r="R29" s="219">
        <f>IF(AT21=13,IF(LEFT(R7,3)="Res",AT23,IF(LEFT(R7,4)="MR -",AT29,IF(LEFT(R7,2)="MR",AT26,IF(OR(R7="Disket",R7="Udmeldt"),0,BA29)))),"")</f>
        <v>3</v>
      </c>
      <c r="S29" s="219"/>
      <c r="T29" s="219">
        <f>IF(AT21=13,IF(LEFT(T7,3)="Res",AT23,IF(LEFT(T7,4)="MR -",AT29,IF(LEFT(T7,2)="MR",AT26,IF(OR(T7="Disket",T7="Udmeldt"),0,BB29)))),"")</f>
        <v>4</v>
      </c>
      <c r="U29" s="219"/>
      <c r="V29" s="219">
        <f>IF(AT21=13,IF(LEFT(V7,3)="Res",AT23,IF(LEFT(V7,4)="MR -",AT29,IF(LEFT(V7,2)="MR",AT26,IF(OR(V7="Disket",V7="Udmeldt"),0,BC29)))),"")</f>
        <v>3</v>
      </c>
      <c r="W29" s="219"/>
      <c r="X29" s="219">
        <f>IF(AT21=13,IF(LEFT(X7,3)="Res",AT23,IF(LEFT(X7,4)="MR -",AT29,IF(LEFT(X7,2)="MR",AT26,IF(OR(X7="Disket",X7="Udmeldt"),0,BD29)))),"")</f>
        <v>3</v>
      </c>
      <c r="Y29" s="219"/>
      <c r="Z29" s="219">
        <f>IF(AT21=13,IF(LEFT(Z7,3)="Res",AT23,IF(LEFT(Z7,4)="MR -",AT29,IF(LEFT(Z7,2)="MR",AT26,IF(OR(Z7="Disket",Z7="Udmeldt"),0,BE29)))),"")</f>
        <v>2</v>
      </c>
      <c r="AA29" s="219"/>
      <c r="AB29" s="219">
        <f>IF(AT21=13,IF(LEFT(AB7,3)="Res",AT23,IF(LEFT(AB7,4)="MR -",AT29,IF(LEFT(AB7,2)="MR",AT26,IF(OR(AB7="Disket",AB7="Udmeldt"),0,BF29)))),"")</f>
        <v>2</v>
      </c>
      <c r="AC29" s="219"/>
      <c r="AD29" s="219">
        <f>IF(AT21=13,IF(LEFT(AD7,3)="Res",AT23,IF(LEFT(AD7,4)="MR -",AT29,IF(LEFT(AD7,2)="MR",AT26,IF(OR(AD7="Disket",AD7="Udmeldt"),0,BG29)))),"")</f>
        <v>3</v>
      </c>
      <c r="AE29" s="219"/>
      <c r="AF29" s="219">
        <f>IF(AT21=13,IF(LEFT(AF7,3)="Res",AT23,IF(LEFT(AF7,4)="MR -",AT29,IF(LEFT(AF7,2)="MR",AT26,IF(OR(AF7="Disket",AF7="Udmeldt"),0,BH29)))),"")</f>
        <v>2</v>
      </c>
      <c r="AG29" s="219"/>
      <c r="AH29" s="219">
        <f>IF(AT21=13,IF(LEFT(AH7,3)="Res",AT23,IF(LEFT(AH7,4)="MR -",AT29,IF(LEFT(AH7,2)="MR",AT26,IF(OR(AH7="Disket",AH7="Udmeldt"),0,BI29)))),"")</f>
        <v>3</v>
      </c>
      <c r="AI29" s="219"/>
      <c r="AJ29" s="219">
        <f>IF(AT21=13,IF(LEFT(AJ7,3)="Res",AT23,IF(LEFT(AJ7,4)="MR -",AT29,IF(LEFT(AJ7,2)="MR",AT26,IF(OR(AJ7="Disket",AJ7="Udmeldt"),0,BJ29)))),"")</f>
        <v>3</v>
      </c>
      <c r="AK29" s="219"/>
      <c r="AL29" s="219">
        <f>IF(AT21=13,IF(LEFT(AL7,3)="Res",AT23,IF(LEFT(AL7,4)="MR -",AT29,IF(LEFT(AL7,2)="MR",AT26,IF(OR(AL7="Disket",AL7="Udmeldt"),0,BK29)))),"")</f>
        <v>3</v>
      </c>
      <c r="AM29" s="219"/>
      <c r="AN29" s="219">
        <f>IF(AT21=13,IF(LEFT(AN7,3)="Res",AT23,IF(LEFT(AN7,4)="MR -",AT29,IF(LEFT(AN7,2)="MR",AT26,IF(OR(AN7="Disket",AN7="Udmeldt"),0,BL29)))),"")</f>
        <v>3</v>
      </c>
      <c r="AO29" s="219"/>
      <c r="AP29" s="219">
        <f>IF(AT21=13,IF(LEFT(AP7,3)="Res",AT23,IF(LEFT(AP7,4)="MR -",AT29,IF(LEFT(AP7,2)="MR",AT26,IF(OR(AP7="Disket",AP7="Udmeldt"),0,BM29)))),"")</f>
        <v>3</v>
      </c>
      <c r="AQ29" s="219"/>
      <c r="AR29" s="219">
        <f>IF(AT21=13,IF(LEFT(AR7,3)="Res",AT23,IF(LEFT(AR7,4)="MR -",AT29,IF(LEFT(AR7,2)="MR",AT26,IF(OR(AR7="Disket",AR7="Udmeldt"),0,BN29)))),"")</f>
        <v>2</v>
      </c>
      <c r="AS29" s="220"/>
      <c r="AT29" s="21">
        <f>IF(AT26=0,AT26,AT26-1)</f>
        <v>1</v>
      </c>
      <c r="AU29" s="21">
        <f t="shared" ref="AU29:BN29" si="83">IF(AU24=0,SUM(AU26:AU27),"")</f>
        <v>3</v>
      </c>
      <c r="AV29" s="21">
        <f t="shared" si="83"/>
        <v>3</v>
      </c>
      <c r="AW29" s="21">
        <f t="shared" si="83"/>
        <v>3</v>
      </c>
      <c r="AX29" s="21">
        <f t="shared" si="83"/>
        <v>3</v>
      </c>
      <c r="AY29" s="21">
        <f t="shared" si="83"/>
        <v>3</v>
      </c>
      <c r="AZ29" s="21" t="str">
        <f t="shared" si="83"/>
        <v/>
      </c>
      <c r="BA29" s="21">
        <f t="shared" si="83"/>
        <v>3</v>
      </c>
      <c r="BB29" s="21">
        <f t="shared" si="83"/>
        <v>4</v>
      </c>
      <c r="BC29" s="21">
        <f t="shared" si="83"/>
        <v>3</v>
      </c>
      <c r="BD29" s="21">
        <f t="shared" si="83"/>
        <v>3</v>
      </c>
      <c r="BE29" s="21">
        <f t="shared" si="83"/>
        <v>2</v>
      </c>
      <c r="BF29" s="21">
        <f t="shared" si="83"/>
        <v>2</v>
      </c>
      <c r="BG29" s="21">
        <f t="shared" si="83"/>
        <v>3</v>
      </c>
      <c r="BH29" s="21">
        <f t="shared" si="83"/>
        <v>2</v>
      </c>
      <c r="BI29" s="21">
        <f t="shared" si="83"/>
        <v>3</v>
      </c>
      <c r="BJ29" s="21">
        <f t="shared" si="83"/>
        <v>3</v>
      </c>
      <c r="BK29" s="21">
        <f t="shared" si="83"/>
        <v>3</v>
      </c>
      <c r="BL29" s="21">
        <f t="shared" si="83"/>
        <v>3</v>
      </c>
      <c r="BM29" s="21">
        <f t="shared" si="83"/>
        <v>3</v>
      </c>
      <c r="BN29" s="21">
        <f t="shared" si="83"/>
        <v>2</v>
      </c>
    </row>
    <row r="30" spans="1:206" ht="21.6" customHeight="1">
      <c r="A30" s="177" t="s">
        <v>54</v>
      </c>
      <c r="B30" s="178"/>
      <c r="C30" s="178"/>
      <c r="D30" s="178"/>
      <c r="E30" s="179"/>
      <c r="F30" s="206">
        <f>DB!AF52</f>
        <v>42</v>
      </c>
      <c r="G30" s="206"/>
      <c r="H30" s="206">
        <f>DB!AF53</f>
        <v>42</v>
      </c>
      <c r="I30" s="206"/>
      <c r="J30" s="206">
        <f>DB!AF54</f>
        <v>41</v>
      </c>
      <c r="K30" s="206"/>
      <c r="L30" s="206">
        <f>DB!AF55</f>
        <v>41</v>
      </c>
      <c r="M30" s="206"/>
      <c r="N30" s="206">
        <f>DB!AF56</f>
        <v>40</v>
      </c>
      <c r="O30" s="206"/>
      <c r="P30" s="206">
        <f>DB!AF57</f>
        <v>40</v>
      </c>
      <c r="Q30" s="206"/>
      <c r="R30" s="206">
        <f>DB!AF58</f>
        <v>39</v>
      </c>
      <c r="S30" s="206"/>
      <c r="T30" s="206">
        <f>DB!AF59</f>
        <v>40</v>
      </c>
      <c r="U30" s="206"/>
      <c r="V30" s="206">
        <f>DB!AF60</f>
        <v>40</v>
      </c>
      <c r="W30" s="206"/>
      <c r="X30" s="206">
        <f>DB!AF61</f>
        <v>33</v>
      </c>
      <c r="Y30" s="206"/>
      <c r="Z30" s="206">
        <f>DB!AF62</f>
        <v>39</v>
      </c>
      <c r="AA30" s="206"/>
      <c r="AB30" s="206">
        <f>DB!AF63</f>
        <v>39</v>
      </c>
      <c r="AC30" s="206"/>
      <c r="AD30" s="206">
        <f>DB!AF64</f>
        <v>37</v>
      </c>
      <c r="AE30" s="206"/>
      <c r="AF30" s="206">
        <f>DB!AF65</f>
        <v>38</v>
      </c>
      <c r="AG30" s="206"/>
      <c r="AH30" s="206">
        <f>DB!AF66</f>
        <v>36</v>
      </c>
      <c r="AI30" s="206"/>
      <c r="AJ30" s="206">
        <f>DB!AF67</f>
        <v>35</v>
      </c>
      <c r="AK30" s="206"/>
      <c r="AL30" s="206">
        <f>DB!AF68</f>
        <v>37</v>
      </c>
      <c r="AM30" s="206"/>
      <c r="AN30" s="206">
        <f>DB!AF69</f>
        <v>34</v>
      </c>
      <c r="AO30" s="206"/>
      <c r="AP30" s="206">
        <f>DB!AF70</f>
        <v>37</v>
      </c>
      <c r="AQ30" s="206"/>
      <c r="AR30" s="206">
        <f>DB!AF71</f>
        <v>35</v>
      </c>
      <c r="AS30" s="207"/>
      <c r="AT30" s="21">
        <f>IF(AT27=0,AT27,AT27-1)</f>
        <v>7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2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2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180" t="s">
        <v>27</v>
      </c>
      <c r="B31" s="181"/>
      <c r="C31" s="181"/>
      <c r="D31" s="181"/>
      <c r="E31" s="182"/>
      <c r="F31" s="217">
        <f>DB!AG52</f>
        <v>1</v>
      </c>
      <c r="G31" s="217"/>
      <c r="H31" s="217">
        <f>DB!AG53</f>
        <v>1</v>
      </c>
      <c r="I31" s="217"/>
      <c r="J31" s="217">
        <f>DB!AG54</f>
        <v>3</v>
      </c>
      <c r="K31" s="217"/>
      <c r="L31" s="217">
        <f>DB!AG55</f>
        <v>3</v>
      </c>
      <c r="M31" s="217"/>
      <c r="N31" s="217">
        <f>DB!AG56</f>
        <v>5</v>
      </c>
      <c r="O31" s="217"/>
      <c r="P31" s="217">
        <f>DB!AG57</f>
        <v>5</v>
      </c>
      <c r="Q31" s="217"/>
      <c r="R31" s="217">
        <f>DB!AG58</f>
        <v>9</v>
      </c>
      <c r="S31" s="217"/>
      <c r="T31" s="217">
        <f>DB!AG59</f>
        <v>5</v>
      </c>
      <c r="U31" s="217"/>
      <c r="V31" s="217">
        <f>DB!AG60</f>
        <v>5</v>
      </c>
      <c r="W31" s="217"/>
      <c r="X31" s="217">
        <f>DB!AG61</f>
        <v>20</v>
      </c>
      <c r="Y31" s="217"/>
      <c r="Z31" s="217">
        <f>DB!AG62</f>
        <v>9</v>
      </c>
      <c r="AA31" s="217"/>
      <c r="AB31" s="217">
        <f>DB!AG63</f>
        <v>9</v>
      </c>
      <c r="AC31" s="217"/>
      <c r="AD31" s="217">
        <f>DB!AG64</f>
        <v>13</v>
      </c>
      <c r="AE31" s="217"/>
      <c r="AF31" s="217">
        <f>DB!AG65</f>
        <v>12</v>
      </c>
      <c r="AG31" s="217"/>
      <c r="AH31" s="217">
        <f>DB!AG66</f>
        <v>16</v>
      </c>
      <c r="AI31" s="217"/>
      <c r="AJ31" s="217">
        <f>DB!AG67</f>
        <v>17</v>
      </c>
      <c r="AK31" s="217"/>
      <c r="AL31" s="217">
        <f>DB!AG68</f>
        <v>13</v>
      </c>
      <c r="AM31" s="217"/>
      <c r="AN31" s="217">
        <f>DB!AG69</f>
        <v>19</v>
      </c>
      <c r="AO31" s="217"/>
      <c r="AP31" s="217">
        <f>DB!AG70</f>
        <v>13</v>
      </c>
      <c r="AQ31" s="217"/>
      <c r="AR31" s="217">
        <f>DB!AG71</f>
        <v>17</v>
      </c>
      <c r="AS31" s="218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2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2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2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3" t="s">
        <v>55</v>
      </c>
      <c r="B32" s="178"/>
      <c r="C32" s="178"/>
      <c r="D32" s="178"/>
      <c r="E32" s="179"/>
      <c r="F32" s="215">
        <f>IF(AT21=13,DB!AI52,"")</f>
        <v>45</v>
      </c>
      <c r="G32" s="215"/>
      <c r="H32" s="215">
        <f>IF(AT21=13,DB!AI53,"")</f>
        <v>45</v>
      </c>
      <c r="I32" s="215"/>
      <c r="J32" s="215">
        <f>IF(AT21=13,DB!AI54,"")</f>
        <v>44</v>
      </c>
      <c r="K32" s="215"/>
      <c r="L32" s="215">
        <f>IF(AT21=13,DB!AI55,"")</f>
        <v>44</v>
      </c>
      <c r="M32" s="215"/>
      <c r="N32" s="215">
        <f>IF(AT21=13,DB!AI56,"")</f>
        <v>43</v>
      </c>
      <c r="O32" s="215"/>
      <c r="P32" s="215">
        <f>IF(AT21=13,DB!AI57,"")</f>
        <v>43</v>
      </c>
      <c r="Q32" s="215"/>
      <c r="R32" s="215">
        <f>IF(AT21=13,DB!AI58,"")</f>
        <v>42</v>
      </c>
      <c r="S32" s="215"/>
      <c r="T32" s="215">
        <f>IF(AT21=13,DB!AI59,"")</f>
        <v>44</v>
      </c>
      <c r="U32" s="215"/>
      <c r="V32" s="215">
        <f>IF(AT21=13,DB!AI60,"")</f>
        <v>43</v>
      </c>
      <c r="W32" s="215"/>
      <c r="X32" s="215">
        <f>IF(AT21=13,DB!AI61,"")</f>
        <v>36</v>
      </c>
      <c r="Y32" s="215"/>
      <c r="Z32" s="215">
        <f>IF(AT21=13,DB!AI62,"")</f>
        <v>41</v>
      </c>
      <c r="AA32" s="215"/>
      <c r="AB32" s="215">
        <f>IF(AT21=13,DB!AI63,"")</f>
        <v>41</v>
      </c>
      <c r="AC32" s="215"/>
      <c r="AD32" s="215">
        <f>IF(AT21=13,DB!AI64,"")</f>
        <v>40</v>
      </c>
      <c r="AE32" s="215"/>
      <c r="AF32" s="215">
        <f>IF(AT21=13,DB!AI65,"")</f>
        <v>40</v>
      </c>
      <c r="AG32" s="215"/>
      <c r="AH32" s="215">
        <f>IF(AT21=13,DB!AI66,"")</f>
        <v>39</v>
      </c>
      <c r="AI32" s="215"/>
      <c r="AJ32" s="215">
        <f>IF(AT21=13,DB!AI67,"")</f>
        <v>38</v>
      </c>
      <c r="AK32" s="215"/>
      <c r="AL32" s="215">
        <f>IF(AT21=13,DB!AI68,"")</f>
        <v>40</v>
      </c>
      <c r="AM32" s="215"/>
      <c r="AN32" s="215">
        <f>IF(AT21=13,DB!AI69,"")</f>
        <v>37</v>
      </c>
      <c r="AO32" s="215"/>
      <c r="AP32" s="215">
        <f>IF(AT21=13,DB!AI70,"")</f>
        <v>40</v>
      </c>
      <c r="AQ32" s="215"/>
      <c r="AR32" s="215">
        <f>IF(AT21=13,DB!AI71,"")</f>
        <v>37</v>
      </c>
      <c r="AS32" s="216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2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3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2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80" t="s">
        <v>56</v>
      </c>
      <c r="B33" s="181"/>
      <c r="C33" s="181"/>
      <c r="D33" s="181"/>
      <c r="E33" s="182"/>
      <c r="F33" s="184">
        <f>IF(AT21=13,DB!AJ52,"")</f>
        <v>1</v>
      </c>
      <c r="G33" s="184"/>
      <c r="H33" s="184">
        <f>IF(AT21=13,DB!AJ53,"")</f>
        <v>1</v>
      </c>
      <c r="I33" s="184"/>
      <c r="J33" s="184">
        <f>IF(AT21=13,DB!AJ54,"")</f>
        <v>3</v>
      </c>
      <c r="K33" s="184"/>
      <c r="L33" s="184">
        <f>IF(AT21=13,DB!AJ55,"")</f>
        <v>3</v>
      </c>
      <c r="M33" s="184"/>
      <c r="N33" s="184">
        <f>IF(AT21=13,DB!AJ56,"")</f>
        <v>6</v>
      </c>
      <c r="O33" s="184"/>
      <c r="P33" s="184">
        <f>IF(AT21=13,DB!AJ57,"")</f>
        <v>6</v>
      </c>
      <c r="Q33" s="184"/>
      <c r="R33" s="184">
        <f>IF(AT21=13,DB!AJ58,"")</f>
        <v>9</v>
      </c>
      <c r="S33" s="184"/>
      <c r="T33" s="184">
        <f>IF(AT21=13,DB!AJ59,"")</f>
        <v>3</v>
      </c>
      <c r="U33" s="184"/>
      <c r="V33" s="184">
        <f>IF(AT21=13,DB!AJ60,"")</f>
        <v>6</v>
      </c>
      <c r="W33" s="184"/>
      <c r="X33" s="184">
        <f>IF(AT21=13,DB!AJ61,"")</f>
        <v>20</v>
      </c>
      <c r="Y33" s="184"/>
      <c r="Z33" s="184">
        <f>IF(AT21=13,DB!AJ62,"")</f>
        <v>10</v>
      </c>
      <c r="AA33" s="184"/>
      <c r="AB33" s="184">
        <f>IF(AT21=13,DB!AJ63,"")</f>
        <v>10</v>
      </c>
      <c r="AC33" s="184"/>
      <c r="AD33" s="184">
        <f>IF(AT21=13,DB!AJ64,"")</f>
        <v>12</v>
      </c>
      <c r="AE33" s="184"/>
      <c r="AF33" s="184">
        <f>IF(AT21=13,DB!AJ65,"")</f>
        <v>12</v>
      </c>
      <c r="AG33" s="184"/>
      <c r="AH33" s="184">
        <f>IF(AT21=13,DB!AJ66,"")</f>
        <v>16</v>
      </c>
      <c r="AI33" s="184"/>
      <c r="AJ33" s="184">
        <f>IF(AT21=13,DB!AJ67,"")</f>
        <v>17</v>
      </c>
      <c r="AK33" s="184"/>
      <c r="AL33" s="184">
        <f>IF(AT21=13,DB!AJ68,"")</f>
        <v>12</v>
      </c>
      <c r="AM33" s="184"/>
      <c r="AN33" s="184">
        <f>IF(AT21=13,DB!AJ69,"")</f>
        <v>18</v>
      </c>
      <c r="AO33" s="184"/>
      <c r="AP33" s="184">
        <f>IF(AT21=13,DB!AJ70,"")</f>
        <v>12</v>
      </c>
      <c r="AQ33" s="184"/>
      <c r="AR33" s="208">
        <f>IF(AT21=13,DB!AJ71,"")</f>
        <v>18</v>
      </c>
      <c r="AS33" s="209"/>
      <c r="AU33" s="21">
        <f>IF(G21="1x",IF(OR(E21=1,E21="x"),IF(F21=E21,0,1),0),0)+IF(G21=12,IF(OR(E21=1,E21=2),IF(F21=E21,0,1),0),0)+IF(G21="x2",IF(OR(E21="x",E21=2),IF(F21=E21,0,1),0),0)+IF(G21="1x2",IF(F21=E21,0,1),0)</f>
        <v>1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1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186"/>
      <c r="B34" s="187"/>
      <c r="C34" s="187"/>
      <c r="D34" s="187"/>
      <c r="E34" s="18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37"/>
      <c r="AU34" s="21">
        <f t="shared" ref="AU34:BN34" si="84">IF(AU24=0,AU28+SUM(AU30:AU33),"")</f>
        <v>11</v>
      </c>
      <c r="AV34" s="21">
        <f t="shared" si="84"/>
        <v>8</v>
      </c>
      <c r="AW34" s="21">
        <f t="shared" si="84"/>
        <v>11</v>
      </c>
      <c r="AX34" s="21">
        <f t="shared" si="84"/>
        <v>9</v>
      </c>
      <c r="AY34" s="21">
        <f t="shared" si="84"/>
        <v>9</v>
      </c>
      <c r="AZ34" s="21" t="str">
        <f t="shared" si="84"/>
        <v/>
      </c>
      <c r="BA34" s="21">
        <f t="shared" si="84"/>
        <v>8</v>
      </c>
      <c r="BB34" s="21">
        <f t="shared" si="84"/>
        <v>8</v>
      </c>
      <c r="BC34" s="21">
        <f t="shared" si="84"/>
        <v>11</v>
      </c>
      <c r="BD34" s="21">
        <f t="shared" si="84"/>
        <v>9</v>
      </c>
      <c r="BE34" s="21">
        <f t="shared" si="84"/>
        <v>8</v>
      </c>
      <c r="BF34" s="21">
        <f t="shared" si="84"/>
        <v>9</v>
      </c>
      <c r="BG34" s="21">
        <f t="shared" si="84"/>
        <v>11</v>
      </c>
      <c r="BH34" s="21">
        <f t="shared" si="84"/>
        <v>9</v>
      </c>
      <c r="BI34" s="21">
        <f t="shared" si="84"/>
        <v>10</v>
      </c>
      <c r="BJ34" s="21">
        <f t="shared" si="84"/>
        <v>9</v>
      </c>
      <c r="BK34" s="21">
        <f t="shared" si="84"/>
        <v>10</v>
      </c>
      <c r="BL34" s="21">
        <f t="shared" si="84"/>
        <v>11</v>
      </c>
      <c r="BM34" s="21">
        <f t="shared" si="84"/>
        <v>8</v>
      </c>
      <c r="BN34" s="21">
        <f t="shared" si="84"/>
        <v>9</v>
      </c>
    </row>
    <row r="35" spans="1:75" ht="21.6" customHeight="1" thickBot="1">
      <c r="A35" s="191" t="s">
        <v>58</v>
      </c>
      <c r="B35" s="192"/>
      <c r="C35" s="192"/>
      <c r="D35" s="192"/>
      <c r="E35" s="193"/>
      <c r="F35" s="219">
        <f>IF(AT21=13,IF(LEFT(F7,3)="Res",AT24,IF(LEFT(F7,4)="MR -",AT30,IF(LEFT(F7,2)="MR",AT27,IF(OR(F7="Disket",F7="Udmeldt"),0,AU34)))),"")</f>
        <v>11</v>
      </c>
      <c r="G35" s="219"/>
      <c r="H35" s="219">
        <f>IF(AT21=13,IF(LEFT(H7,3)="Res",AT24,IF(LEFT(H7,4)="MR -",AT30,IF(LEFT(H7,2)="MR",AT27,IF(OR(H7="Disket",H7="Udmeldt"),0,AV34)))),"")</f>
        <v>8</v>
      </c>
      <c r="I35" s="219"/>
      <c r="J35" s="219">
        <f>IF(AT21=13,IF(LEFT(J7,3)="Res",AT24,IF(LEFT(J7,4)="MR -",AT30,IF(LEFT(J7,2)="MR",AT27,IF(OR(J7="Disket",J7="Udmeldt"),0,AW34)))),"")</f>
        <v>11</v>
      </c>
      <c r="K35" s="219"/>
      <c r="L35" s="219">
        <f>IF(AT21=13,IF(LEFT(L7,3)="Res",AT24,IF(LEFT(L7,4)="MR -",AT30,IF(LEFT(L7,2)="MR",AT27,IF(OR(L7="Disket",L7="Udmeldt"),0,AX34)))),"")</f>
        <v>9</v>
      </c>
      <c r="M35" s="219"/>
      <c r="N35" s="219">
        <f>IF(AT21=13,IF(LEFT(N7,3)="Res",AT24,IF(LEFT(N7,4)="MR -",AT30,IF(LEFT(N7,2)="MR",AT27,IF(OR(N7="Disket",N7="Udmeldt"),0,AY34)))),"")</f>
        <v>9</v>
      </c>
      <c r="O35" s="219"/>
      <c r="P35" s="219">
        <f>IF(AT21=13,IF(LEFT(P7,3)="Res",AT24,IF(LEFT(P7,4)="MR -",AT30,IF(LEFT(P7,2)="MR",AT27,IF(OR(P7="Disket",P7="Udmeldt"),0,AZ34)))),"")</f>
        <v>9</v>
      </c>
      <c r="Q35" s="219"/>
      <c r="R35" s="219">
        <f>IF(AT21=13,IF(LEFT(R7,3)="Res",AT24,IF(LEFT(R7,4)="MR -",AT30,IF(LEFT(R7,2)="MR",AT27,IF(OR(R7="Disket",R7="Udmeldt"),0,BA34)))),"")</f>
        <v>8</v>
      </c>
      <c r="S35" s="219"/>
      <c r="T35" s="219">
        <f>IF(AT21=13,IF(LEFT(T7,3)="Res",AT24,IF(LEFT(T7,4)="MR -",AT30,IF(LEFT(T7,2)="MR",AT27,IF(OR(T7="Disket",T7="Udmeldt"),0,BB34)))),"")</f>
        <v>8</v>
      </c>
      <c r="U35" s="219"/>
      <c r="V35" s="219">
        <f>IF(AT21=13,IF(LEFT(V7,3)="Res",AT24,IF(LEFT(V7,4)="MR -",AT30,IF(LEFT(V7,2)="MR",AT27,IF(OR(V7="Disket",V7="Udmeldt"),0,BC34)))),"")</f>
        <v>11</v>
      </c>
      <c r="W35" s="219"/>
      <c r="X35" s="219">
        <f>IF(AT21=13,IF(LEFT(X7,3)="Res",AT24,IF(LEFT(X7,4)="MR -",AT30,IF(LEFT(X7,2)="MR",AT27,IF(OR(X7="Disket",X7="Udmeldt"),0,BD34)))),"")</f>
        <v>9</v>
      </c>
      <c r="Y35" s="219"/>
      <c r="Z35" s="219">
        <f>IF(AT21=13,IF(LEFT(Z7,3)="Res",AT24,IF(LEFT(Z7,4)="MR -",AT30,IF(LEFT(Z7,2)="MR",AT27,IF(OR(Z7="Disket",Z7="Udmeldt"),0,BE34)))),"")</f>
        <v>8</v>
      </c>
      <c r="AA35" s="219"/>
      <c r="AB35" s="219">
        <f>IF(AT21=13,IF(LEFT(AB7,3)="Res",AT24,IF(LEFT(AB7,4)="MR -",AT30,IF(LEFT(AB7,2)="MR",AT27,IF(OR(AB7="Disket",AB7="Udmeldt"),0,BF34)))),"")</f>
        <v>9</v>
      </c>
      <c r="AC35" s="219"/>
      <c r="AD35" s="219">
        <f>IF(AT21=13,IF(LEFT(AD7,3)="Res",AT24,IF(LEFT(AD7,4)="MR -",AT30,IF(LEFT(AD7,2)="MR",AT27,IF(OR(AD7="Disket",AD7="Udmeldt"),0,BG34)))),"")</f>
        <v>11</v>
      </c>
      <c r="AE35" s="219"/>
      <c r="AF35" s="219">
        <f>IF(AT21=13,IF(LEFT(AF7,3)="Res",AT24,IF(LEFT(AF7,4)="MR -",AT30,IF(LEFT(AF7,2)="MR",AT27,IF(OR(AF7="Disket",AF7="Udmeldt"),0,BH34)))),"")</f>
        <v>9</v>
      </c>
      <c r="AG35" s="219"/>
      <c r="AH35" s="219">
        <f>IF(AT21=13,IF(LEFT(AH7,3)="Res",AT24,IF(LEFT(AH7,4)="MR -",AT30,IF(LEFT(AH7,2)="MR",AT27,IF(OR(AH7="Disket",AH7="Udmeldt"),0,BI34)))),"")</f>
        <v>10</v>
      </c>
      <c r="AI35" s="219"/>
      <c r="AJ35" s="219">
        <f>IF(AT21=13,IF(LEFT(AJ7,3)="Res",AT24,IF(LEFT(AJ7,4)="MR -",AT30,IF(LEFT(AJ7,2)="MR",AT27,IF(OR(AJ7="Disket",AJ7="Udmeldt"),0,BJ34)))),"")</f>
        <v>9</v>
      </c>
      <c r="AK35" s="219"/>
      <c r="AL35" s="219">
        <f>IF(AT21=13,IF(LEFT(AL7,3)="Res",AT24,IF(LEFT(AL7,4)="MR -",AT30,IF(LEFT(AL7,2)="MR",AT27,IF(OR(AL7="Disket",AL7="Udmeldt"),0,BK34)))),"")</f>
        <v>10</v>
      </c>
      <c r="AM35" s="219"/>
      <c r="AN35" s="219">
        <f>IF(AT21=13,IF(LEFT(AN7,3)="Res",AT24,IF(LEFT(AN7,4)="MR -",AT30,IF(LEFT(AN7,2)="MR",AT27,IF(OR(AN7="Disket",AN7="Udmeldt"),0,BL34)))),"")</f>
        <v>11</v>
      </c>
      <c r="AO35" s="219"/>
      <c r="AP35" s="219">
        <f>IF(AT21=13,IF(LEFT(AP7,3)="Res",AT24,IF(LEFT(AP7,4)="MR -",AT30,IF(LEFT(AP7,2)="MR",AT27,IF(OR(AP7="Disket",AP7="Udmeldt"),0,BM34)))),"")</f>
        <v>8</v>
      </c>
      <c r="AQ35" s="219"/>
      <c r="AR35" s="219">
        <f>IF(AT21=13,IF(LEFT(AR7,3)="Res",AT24,IF(LEFT(AR7,4)="MR -",AT30,IF(LEFT(AR7,2)="MR",AT27,IF(OR(AR7="Disket",AR7="Udmeldt"),0,BN34)))),"")</f>
        <v>9</v>
      </c>
      <c r="AS35" s="220"/>
    </row>
    <row r="36" spans="1:75" ht="21.6" customHeight="1">
      <c r="A36" s="177" t="s">
        <v>54</v>
      </c>
      <c r="B36" s="178"/>
      <c r="C36" s="178"/>
      <c r="D36" s="178"/>
      <c r="E36" s="179"/>
      <c r="F36" s="206">
        <f>DB!AK52</f>
        <v>140</v>
      </c>
      <c r="G36" s="206"/>
      <c r="H36" s="206">
        <f>DB!AK53</f>
        <v>139</v>
      </c>
      <c r="I36" s="206"/>
      <c r="J36" s="206">
        <f>DB!AK54</f>
        <v>140</v>
      </c>
      <c r="K36" s="206"/>
      <c r="L36" s="206">
        <f>DB!AK55</f>
        <v>133</v>
      </c>
      <c r="M36" s="206"/>
      <c r="N36" s="206">
        <f>DB!AK56</f>
        <v>139</v>
      </c>
      <c r="O36" s="206"/>
      <c r="P36" s="206">
        <f>DB!AK57</f>
        <v>140</v>
      </c>
      <c r="Q36" s="206"/>
      <c r="R36" s="206">
        <f>DB!AK58</f>
        <v>134</v>
      </c>
      <c r="S36" s="206"/>
      <c r="T36" s="206">
        <f>DB!AK59</f>
        <v>133</v>
      </c>
      <c r="U36" s="206"/>
      <c r="V36" s="206">
        <f>DB!AK60</f>
        <v>131</v>
      </c>
      <c r="W36" s="206"/>
      <c r="X36" s="206">
        <f>DB!AK61</f>
        <v>141</v>
      </c>
      <c r="Y36" s="206"/>
      <c r="Z36" s="206">
        <f>DB!AK62</f>
        <v>132</v>
      </c>
      <c r="AA36" s="206"/>
      <c r="AB36" s="206">
        <f>DB!AK63</f>
        <v>132</v>
      </c>
      <c r="AC36" s="206"/>
      <c r="AD36" s="206">
        <f>DB!AK64</f>
        <v>133</v>
      </c>
      <c r="AE36" s="206"/>
      <c r="AF36" s="206">
        <f>DB!AK65</f>
        <v>133</v>
      </c>
      <c r="AG36" s="206"/>
      <c r="AH36" s="206">
        <f>DB!AK66</f>
        <v>129</v>
      </c>
      <c r="AI36" s="206"/>
      <c r="AJ36" s="206">
        <f>DB!AK67</f>
        <v>131</v>
      </c>
      <c r="AK36" s="206"/>
      <c r="AL36" s="206">
        <f>DB!AK68</f>
        <v>131</v>
      </c>
      <c r="AM36" s="206"/>
      <c r="AN36" s="206">
        <f>DB!AK69</f>
        <v>131</v>
      </c>
      <c r="AO36" s="206"/>
      <c r="AP36" s="206">
        <f>DB!AK70</f>
        <v>126</v>
      </c>
      <c r="AQ36" s="206"/>
      <c r="AR36" s="206">
        <f>DB!AK71</f>
        <v>126</v>
      </c>
      <c r="AS36" s="207"/>
    </row>
    <row r="37" spans="1:75" ht="21.6" customHeight="1" thickBot="1">
      <c r="A37" s="180" t="s">
        <v>27</v>
      </c>
      <c r="B37" s="181"/>
      <c r="C37" s="181"/>
      <c r="D37" s="181"/>
      <c r="E37" s="182"/>
      <c r="F37" s="217">
        <f>DB!AL52</f>
        <v>2</v>
      </c>
      <c r="G37" s="217"/>
      <c r="H37" s="217">
        <f>DB!AL53</f>
        <v>5</v>
      </c>
      <c r="I37" s="217"/>
      <c r="J37" s="217">
        <f>DB!AL54</f>
        <v>2</v>
      </c>
      <c r="K37" s="217"/>
      <c r="L37" s="217">
        <f>DB!AL55</f>
        <v>8</v>
      </c>
      <c r="M37" s="217"/>
      <c r="N37" s="217">
        <f>DB!AL56</f>
        <v>5</v>
      </c>
      <c r="O37" s="217"/>
      <c r="P37" s="217">
        <f>DB!AL57</f>
        <v>2</v>
      </c>
      <c r="Q37" s="217"/>
      <c r="R37" s="217">
        <f>DB!AL58</f>
        <v>7</v>
      </c>
      <c r="S37" s="217"/>
      <c r="T37" s="217">
        <f>DB!AL59</f>
        <v>8</v>
      </c>
      <c r="U37" s="217"/>
      <c r="V37" s="217">
        <f>DB!AL60</f>
        <v>14</v>
      </c>
      <c r="W37" s="217"/>
      <c r="X37" s="217">
        <f>DB!AL61</f>
        <v>1</v>
      </c>
      <c r="Y37" s="217"/>
      <c r="Z37" s="217">
        <f>DB!AL62</f>
        <v>12</v>
      </c>
      <c r="AA37" s="217"/>
      <c r="AB37" s="217">
        <f>DB!AL63</f>
        <v>12</v>
      </c>
      <c r="AC37" s="217"/>
      <c r="AD37" s="217">
        <f>DB!AL64</f>
        <v>8</v>
      </c>
      <c r="AE37" s="217"/>
      <c r="AF37" s="217">
        <f>DB!AL65</f>
        <v>8</v>
      </c>
      <c r="AG37" s="217"/>
      <c r="AH37" s="217">
        <f>DB!AL66</f>
        <v>18</v>
      </c>
      <c r="AI37" s="217"/>
      <c r="AJ37" s="217">
        <f>DB!AL67</f>
        <v>14</v>
      </c>
      <c r="AK37" s="217"/>
      <c r="AL37" s="217">
        <f>DB!AL68</f>
        <v>14</v>
      </c>
      <c r="AM37" s="217"/>
      <c r="AN37" s="217">
        <f>DB!AL69</f>
        <v>14</v>
      </c>
      <c r="AO37" s="217"/>
      <c r="AP37" s="217">
        <f>DB!AL70</f>
        <v>19</v>
      </c>
      <c r="AQ37" s="217"/>
      <c r="AR37" s="217">
        <f>DB!AL71</f>
        <v>19</v>
      </c>
      <c r="AS37" s="218"/>
    </row>
    <row r="38" spans="1:75" ht="21.6" customHeight="1">
      <c r="A38" s="183" t="s">
        <v>55</v>
      </c>
      <c r="B38" s="178"/>
      <c r="C38" s="178"/>
      <c r="D38" s="178"/>
      <c r="E38" s="179"/>
      <c r="F38" s="215">
        <f>IF(AT21=13,DB!AN52,"")</f>
        <v>151</v>
      </c>
      <c r="G38" s="215"/>
      <c r="H38" s="215">
        <f>IF(AT21=13,DB!AN53,"")</f>
        <v>147</v>
      </c>
      <c r="I38" s="215"/>
      <c r="J38" s="215">
        <f>IF(AT21=13,DB!AN54,"")</f>
        <v>151</v>
      </c>
      <c r="K38" s="215"/>
      <c r="L38" s="215">
        <f>IF(AT21=13,DB!AN55,"")</f>
        <v>142</v>
      </c>
      <c r="M38" s="215"/>
      <c r="N38" s="215">
        <f>IF(AT21=13,DB!AN56,"")</f>
        <v>148</v>
      </c>
      <c r="O38" s="215"/>
      <c r="P38" s="215">
        <f>IF(AT21=13,DB!AN57,"")</f>
        <v>149</v>
      </c>
      <c r="Q38" s="215"/>
      <c r="R38" s="215">
        <f>IF(AT21=13,DB!AN58,"")</f>
        <v>142</v>
      </c>
      <c r="S38" s="215"/>
      <c r="T38" s="215">
        <f>IF(AT21=13,DB!AN59,"")</f>
        <v>141</v>
      </c>
      <c r="U38" s="215"/>
      <c r="V38" s="215">
        <f>IF(AT21=13,DB!AN60,"")</f>
        <v>142</v>
      </c>
      <c r="W38" s="215"/>
      <c r="X38" s="215">
        <f>IF(AT21=13,DB!AN61,"")</f>
        <v>150</v>
      </c>
      <c r="Y38" s="215"/>
      <c r="Z38" s="215">
        <f>IF(AT21=13,DB!AN62,"")</f>
        <v>140</v>
      </c>
      <c r="AA38" s="215"/>
      <c r="AB38" s="215">
        <f>IF(AT21=13,DB!AN63,"")</f>
        <v>141</v>
      </c>
      <c r="AC38" s="215"/>
      <c r="AD38" s="215">
        <f>IF(AT21=13,DB!AN64,"")</f>
        <v>144</v>
      </c>
      <c r="AE38" s="215"/>
      <c r="AF38" s="215">
        <f>IF(AT21=13,DB!AN65,"")</f>
        <v>142</v>
      </c>
      <c r="AG38" s="215"/>
      <c r="AH38" s="215">
        <f>IF(AT21=13,DB!AN66,"")</f>
        <v>139</v>
      </c>
      <c r="AI38" s="215"/>
      <c r="AJ38" s="215">
        <f>IF(AT21=13,DB!AN67,"")</f>
        <v>140</v>
      </c>
      <c r="AK38" s="215"/>
      <c r="AL38" s="215">
        <f>IF(AT21=13,DB!AN68,"")</f>
        <v>141</v>
      </c>
      <c r="AM38" s="215"/>
      <c r="AN38" s="215">
        <f>IF(AT21=13,DB!AN69,"")</f>
        <v>142</v>
      </c>
      <c r="AO38" s="215"/>
      <c r="AP38" s="215">
        <f>IF(AT21=13,DB!AN70,"")</f>
        <v>134</v>
      </c>
      <c r="AQ38" s="215"/>
      <c r="AR38" s="215">
        <f>IF(AT21=13,DB!AN71,"")</f>
        <v>135</v>
      </c>
      <c r="AS38" s="216"/>
    </row>
    <row r="39" spans="1:75" ht="21.6" customHeight="1" thickBot="1">
      <c r="A39" s="180" t="s">
        <v>56</v>
      </c>
      <c r="B39" s="181"/>
      <c r="C39" s="181"/>
      <c r="D39" s="181"/>
      <c r="E39" s="182"/>
      <c r="F39" s="184">
        <f>IF(AT21=13,DB!AO52,"")</f>
        <v>1</v>
      </c>
      <c r="G39" s="184"/>
      <c r="H39" s="184">
        <f>IF(AT21=13,DB!AO53,"")</f>
        <v>6</v>
      </c>
      <c r="I39" s="184"/>
      <c r="J39" s="184">
        <f>IF(AT21=13,DB!AO54,"")</f>
        <v>1</v>
      </c>
      <c r="K39" s="184"/>
      <c r="L39" s="184">
        <f>IF(AT21=13,DB!AO55,"")</f>
        <v>8</v>
      </c>
      <c r="M39" s="184"/>
      <c r="N39" s="184">
        <f>IF(AT21=13,DB!AO56,"")</f>
        <v>5</v>
      </c>
      <c r="O39" s="184"/>
      <c r="P39" s="184">
        <f>IF(AT21=13,DB!AO57,"")</f>
        <v>4</v>
      </c>
      <c r="Q39" s="184"/>
      <c r="R39" s="184">
        <f>IF(AT21=13,DB!AO58,"")</f>
        <v>8</v>
      </c>
      <c r="S39" s="184"/>
      <c r="T39" s="184">
        <f>IF(AT21=13,DB!AO59,"")</f>
        <v>13</v>
      </c>
      <c r="U39" s="184"/>
      <c r="V39" s="184">
        <f>IF(AT21=13,DB!AO60,"")</f>
        <v>8</v>
      </c>
      <c r="W39" s="184"/>
      <c r="X39" s="184">
        <f>IF(AT21=13,DB!AO61,"")</f>
        <v>3</v>
      </c>
      <c r="Y39" s="184"/>
      <c r="Z39" s="184">
        <f>IF(AT21=13,DB!AO62,"")</f>
        <v>16</v>
      </c>
      <c r="AA39" s="184"/>
      <c r="AB39" s="184">
        <f>IF(AT21=13,DB!AO63,"")</f>
        <v>13</v>
      </c>
      <c r="AC39" s="184"/>
      <c r="AD39" s="184">
        <f>IF(AT21=13,DB!AO64,"")</f>
        <v>7</v>
      </c>
      <c r="AE39" s="184"/>
      <c r="AF39" s="184">
        <f>IF(AT21=13,DB!AO65,"")</f>
        <v>8</v>
      </c>
      <c r="AG39" s="184"/>
      <c r="AH39" s="184">
        <f>IF(AT21=13,DB!AO66,"")</f>
        <v>18</v>
      </c>
      <c r="AI39" s="184"/>
      <c r="AJ39" s="184">
        <f>IF(AT21=13,DB!AO67,"")</f>
        <v>16</v>
      </c>
      <c r="AK39" s="184"/>
      <c r="AL39" s="184">
        <f>IF(AT21=13,DB!AO68,"")</f>
        <v>13</v>
      </c>
      <c r="AM39" s="184"/>
      <c r="AN39" s="184">
        <f>IF(AT21=13,DB!AO69,"")</f>
        <v>8</v>
      </c>
      <c r="AO39" s="184"/>
      <c r="AP39" s="184">
        <f>IF(AT21=13,DB!AO70,"")</f>
        <v>20</v>
      </c>
      <c r="AQ39" s="184"/>
      <c r="AR39" s="208">
        <f>IF(AT21=13,DB!AO71,"")</f>
        <v>19</v>
      </c>
      <c r="AS39" s="209"/>
    </row>
    <row r="40" spans="1:75" ht="5.45" customHeight="1" thickBot="1">
      <c r="A40" s="186"/>
      <c r="B40" s="187"/>
      <c r="C40" s="187"/>
      <c r="D40" s="187"/>
      <c r="E40" s="18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37"/>
    </row>
    <row r="41" spans="1:75" ht="21.6" customHeight="1">
      <c r="A41" s="183" t="s">
        <v>26</v>
      </c>
      <c r="B41" s="178"/>
      <c r="C41" s="178"/>
      <c r="D41" s="178"/>
      <c r="E41" s="179"/>
      <c r="F41" s="206">
        <f>DB!AP52</f>
        <v>5</v>
      </c>
      <c r="G41" s="206"/>
      <c r="H41" s="206">
        <f>DB!AP53</f>
        <v>7</v>
      </c>
      <c r="I41" s="206"/>
      <c r="J41" s="206">
        <f>DB!AP54</f>
        <v>7</v>
      </c>
      <c r="K41" s="206"/>
      <c r="L41" s="206">
        <f>DB!AP55</f>
        <v>17</v>
      </c>
      <c r="M41" s="206"/>
      <c r="N41" s="206">
        <f>DB!AP56</f>
        <v>18</v>
      </c>
      <c r="O41" s="206"/>
      <c r="P41" s="206">
        <f>DB!AP57</f>
        <v>21</v>
      </c>
      <c r="Q41" s="206"/>
      <c r="R41" s="206">
        <f>DB!AP58</f>
        <v>22</v>
      </c>
      <c r="S41" s="206"/>
      <c r="T41" s="206">
        <f>DB!AP59</f>
        <v>22</v>
      </c>
      <c r="U41" s="206"/>
      <c r="V41" s="206">
        <f>DB!AP60</f>
        <v>23</v>
      </c>
      <c r="W41" s="206"/>
      <c r="X41" s="206">
        <f>DB!AP61</f>
        <v>26</v>
      </c>
      <c r="Y41" s="206"/>
      <c r="Z41" s="206">
        <f>DB!AP62</f>
        <v>30</v>
      </c>
      <c r="AA41" s="206"/>
      <c r="AB41" s="206">
        <f>DB!AP63</f>
        <v>33</v>
      </c>
      <c r="AC41" s="206"/>
      <c r="AD41" s="206">
        <f>DB!AP64</f>
        <v>33</v>
      </c>
      <c r="AE41" s="206"/>
      <c r="AF41" s="206">
        <f>DB!AP65</f>
        <v>35</v>
      </c>
      <c r="AG41" s="206"/>
      <c r="AH41" s="206">
        <f>DB!AP66</f>
        <v>43</v>
      </c>
      <c r="AI41" s="206"/>
      <c r="AJ41" s="206">
        <f>DB!AP67</f>
        <v>46</v>
      </c>
      <c r="AK41" s="206"/>
      <c r="AL41" s="206">
        <f>DB!AP68</f>
        <v>47</v>
      </c>
      <c r="AM41" s="206"/>
      <c r="AN41" s="206">
        <f>DB!AP69</f>
        <v>50</v>
      </c>
      <c r="AO41" s="206"/>
      <c r="AP41" s="206">
        <f>DB!AP70</f>
        <v>50</v>
      </c>
      <c r="AQ41" s="206"/>
      <c r="AR41" s="206">
        <f>DB!AP71</f>
        <v>54</v>
      </c>
      <c r="AS41" s="207"/>
      <c r="BV41" s="25"/>
      <c r="BW41" s="25"/>
    </row>
    <row r="42" spans="1:75" ht="21.6" customHeight="1">
      <c r="A42" s="212" t="s">
        <v>59</v>
      </c>
      <c r="B42" s="213"/>
      <c r="C42" s="213"/>
      <c r="D42" s="213"/>
      <c r="E42" s="214"/>
      <c r="F42" s="185">
        <f>IF(AT21=13,DB!AQ52,"")</f>
        <v>4</v>
      </c>
      <c r="G42" s="185"/>
      <c r="H42" s="185">
        <f>IF(AT21=13,DB!AQ53,"")</f>
        <v>8</v>
      </c>
      <c r="I42" s="185"/>
      <c r="J42" s="185">
        <f>IF(AT21=13,DB!AQ54,"")</f>
        <v>7</v>
      </c>
      <c r="K42" s="185"/>
      <c r="L42" s="185">
        <f>IF(AT21=13,DB!AQ55,"")</f>
        <v>17</v>
      </c>
      <c r="M42" s="185"/>
      <c r="N42" s="185">
        <f>IF(AT21=13,DB!AQ56,"")</f>
        <v>19</v>
      </c>
      <c r="O42" s="185"/>
      <c r="P42" s="185">
        <f>IF(AT21=13,DB!AQ57,"")</f>
        <v>24</v>
      </c>
      <c r="Q42" s="185"/>
      <c r="R42" s="185">
        <f>IF(AT21=13,DB!AQ58,"")</f>
        <v>24</v>
      </c>
      <c r="S42" s="185"/>
      <c r="T42" s="185">
        <f>IF(AT21=13,DB!AQ59,"")</f>
        <v>27</v>
      </c>
      <c r="U42" s="185"/>
      <c r="V42" s="185">
        <f>IF(AT21=13,DB!AQ60,"")</f>
        <v>18</v>
      </c>
      <c r="W42" s="185"/>
      <c r="X42" s="185">
        <f>IF(AT21=13,DB!AQ61,"")</f>
        <v>28</v>
      </c>
      <c r="Y42" s="185"/>
      <c r="Z42" s="185">
        <f>IF(AT21=13,DB!AQ62,"")</f>
        <v>37</v>
      </c>
      <c r="AA42" s="185"/>
      <c r="AB42" s="185">
        <f>IF(AT21=13,DB!AQ63,"")</f>
        <v>34</v>
      </c>
      <c r="AC42" s="185"/>
      <c r="AD42" s="185">
        <f>IF(AT21=13,DB!AQ64,"")</f>
        <v>27</v>
      </c>
      <c r="AE42" s="185"/>
      <c r="AF42" s="185">
        <f>IF(AT21=13,DB!AQ65,"")</f>
        <v>35</v>
      </c>
      <c r="AG42" s="185"/>
      <c r="AH42" s="185">
        <f>IF(AT21=13,DB!AQ66,"")</f>
        <v>42</v>
      </c>
      <c r="AI42" s="185"/>
      <c r="AJ42" s="185">
        <f>IF(AT21=13,DB!AQ67,"")</f>
        <v>48</v>
      </c>
      <c r="AK42" s="185"/>
      <c r="AL42" s="185">
        <f>IF(AT21=13,DB!AQ68,"")</f>
        <v>45</v>
      </c>
      <c r="AM42" s="185"/>
      <c r="AN42" s="185">
        <f>IF(AT21=13,DB!AQ69,"")</f>
        <v>43</v>
      </c>
      <c r="AO42" s="185"/>
      <c r="AP42" s="185">
        <f>IF(AT21=13,DB!AQ70,"")</f>
        <v>51</v>
      </c>
      <c r="AQ42" s="185"/>
      <c r="AR42" s="210">
        <f>IF(AT21=13,DB!AQ71,"")</f>
        <v>55</v>
      </c>
      <c r="AS42" s="211"/>
      <c r="BV42" s="25"/>
      <c r="BW42" s="25"/>
    </row>
    <row r="43" spans="1:75" ht="21.6" customHeight="1" thickBot="1">
      <c r="A43" s="180" t="s">
        <v>56</v>
      </c>
      <c r="B43" s="181"/>
      <c r="C43" s="181"/>
      <c r="D43" s="181"/>
      <c r="E43" s="182"/>
      <c r="F43" s="184">
        <f>IF(AT21=13,DB!AS52,"")</f>
        <v>1</v>
      </c>
      <c r="G43" s="184"/>
      <c r="H43" s="184">
        <f>IF(AT21=13,DB!AS53,"")</f>
        <v>3</v>
      </c>
      <c r="I43" s="184"/>
      <c r="J43" s="184">
        <f>IF(AT21=13,DB!AS54,"")</f>
        <v>2</v>
      </c>
      <c r="K43" s="184"/>
      <c r="L43" s="184">
        <f>IF(AT21=13,DB!AS55,"")</f>
        <v>4</v>
      </c>
      <c r="M43" s="184"/>
      <c r="N43" s="184">
        <f>IF(AT21=13,DB!AS56,"")</f>
        <v>6</v>
      </c>
      <c r="O43" s="184"/>
      <c r="P43" s="184">
        <f>IF(AT21=13,DB!AS57,"")</f>
        <v>8</v>
      </c>
      <c r="Q43" s="184"/>
      <c r="R43" s="184">
        <f>IF(AT21=13,DB!AS58,"")</f>
        <v>7</v>
      </c>
      <c r="S43" s="184"/>
      <c r="T43" s="184">
        <f>IF(AT21=13,DB!AS59,"")</f>
        <v>10</v>
      </c>
      <c r="U43" s="184"/>
      <c r="V43" s="184">
        <f>IF(AT21=13,DB!AS60,"")</f>
        <v>5</v>
      </c>
      <c r="W43" s="184"/>
      <c r="X43" s="184">
        <f>IF(AT21=13,DB!AS61,"")</f>
        <v>11</v>
      </c>
      <c r="Y43" s="184"/>
      <c r="Z43" s="184">
        <f>IF(AT21=13,DB!AS62,"")</f>
        <v>14</v>
      </c>
      <c r="AA43" s="184"/>
      <c r="AB43" s="184">
        <f>IF(AT21=13,DB!AS63,"")</f>
        <v>12</v>
      </c>
      <c r="AC43" s="184"/>
      <c r="AD43" s="184">
        <f>IF(AT21=13,DB!AS64,"")</f>
        <v>9</v>
      </c>
      <c r="AE43" s="184"/>
      <c r="AF43" s="184">
        <f>IF(AT21=13,DB!AS65,"")</f>
        <v>13</v>
      </c>
      <c r="AG43" s="184"/>
      <c r="AH43" s="184">
        <f>IF(AT21=13,DB!AS66,"")</f>
        <v>15</v>
      </c>
      <c r="AI43" s="184"/>
      <c r="AJ43" s="184">
        <f>IF(AT21=13,DB!AS67,"")</f>
        <v>18</v>
      </c>
      <c r="AK43" s="184"/>
      <c r="AL43" s="184">
        <f>IF(AT21=13,DB!AS68,"")</f>
        <v>17</v>
      </c>
      <c r="AM43" s="184"/>
      <c r="AN43" s="184">
        <f>IF(AT21=13,DB!AS69,"")</f>
        <v>16</v>
      </c>
      <c r="AO43" s="184"/>
      <c r="AP43" s="184">
        <f>IF(AT21=13,DB!AS70,"")</f>
        <v>19</v>
      </c>
      <c r="AQ43" s="184"/>
      <c r="AR43" s="208">
        <f>IF(AT21=13,DB!AS71,"")</f>
        <v>20</v>
      </c>
      <c r="AS43" s="209"/>
    </row>
    <row r="44" spans="1:75" ht="5.45" customHeight="1" thickBot="1">
      <c r="A44" s="171"/>
      <c r="B44" s="172"/>
      <c r="C44" s="172"/>
      <c r="D44" s="172"/>
      <c r="E44" s="172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37"/>
    </row>
    <row r="45" spans="1:75" ht="19.5" customHeight="1" thickTop="1">
      <c r="A45" s="173" t="s">
        <v>60</v>
      </c>
      <c r="B45" s="174"/>
      <c r="C45" s="174"/>
      <c r="D45" s="174"/>
      <c r="E45" s="174"/>
      <c r="F45" s="174"/>
      <c r="G45" s="174"/>
      <c r="H45" s="174"/>
      <c r="I45" s="174"/>
      <c r="J45" s="234" t="str">
        <f>CONCATENATE("Tips til ",[1]Sæsonstart!R4)</f>
        <v>Tips til Flemming Jensen</v>
      </c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 t="s">
        <v>61</v>
      </c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</row>
    <row r="46" spans="1:75" ht="19.5" customHeight="1">
      <c r="A46" s="175" t="s">
        <v>62</v>
      </c>
      <c r="B46" s="176"/>
      <c r="C46" s="176"/>
      <c r="D46" s="176"/>
      <c r="E46" s="176"/>
      <c r="F46" s="176"/>
      <c r="G46" s="176"/>
      <c r="H46" s="176"/>
      <c r="I46" s="176"/>
      <c r="J46" s="233" t="str">
        <f>CONCATENATE("senest ",[1]Sæsonstart!A22," kl. ",[1]Sæsonstart!A24)</f>
        <v>senest onsdag kl. 23.00</v>
      </c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5" t="s">
        <v>63</v>
      </c>
      <c r="B47" s="176"/>
      <c r="C47" s="176"/>
      <c r="D47" s="176"/>
      <c r="E47" s="176"/>
      <c r="F47" s="176"/>
      <c r="G47" s="176"/>
      <c r="H47" s="176"/>
      <c r="I47" s="176"/>
      <c r="J47" s="233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6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N27:AO27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Z25:AA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93D2-6106-464E-B050-2141D26A06FD}">
  <sheetPr>
    <pageSetUpPr fitToPage="1"/>
  </sheetPr>
  <dimension ref="A1:AG79"/>
  <sheetViews>
    <sheetView showGridLines="0" topLeftCell="A9" zoomScale="93" workbookViewId="0">
      <selection activeCell="L8" sqref="L8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70" t="str">
        <f>IF('1. Division'!AT21=13,CONCATENATE("Månedens Tipper i ",DB!D3," (uge ",DB!D1," af ",DB!D2,")"),DB!U1)</f>
        <v>Månedens Tipper i april (uge 4 af 4)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54"/>
      <c r="N1" s="61"/>
      <c r="O1" s="270" t="s">
        <v>81</v>
      </c>
      <c r="P1" s="271"/>
      <c r="Q1" s="271"/>
      <c r="R1" s="271"/>
      <c r="S1" s="271"/>
      <c r="T1" s="271"/>
      <c r="U1" s="272"/>
    </row>
    <row r="2" spans="1:33" ht="13.5" customHeight="1">
      <c r="A2" s="2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  <c r="N2" s="65"/>
      <c r="O2" s="276" t="s">
        <v>82</v>
      </c>
      <c r="P2" s="277"/>
      <c r="Q2" s="277"/>
      <c r="R2" s="277"/>
      <c r="S2" s="277"/>
      <c r="T2" s="277"/>
      <c r="U2" s="278"/>
    </row>
    <row r="3" spans="1:33" ht="13.5" customHeight="1">
      <c r="A3" s="287" t="s">
        <v>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 s="65"/>
      <c r="O3" s="276"/>
      <c r="P3" s="277"/>
      <c r="Q3" s="277"/>
      <c r="R3" s="277"/>
      <c r="S3" s="277"/>
      <c r="T3" s="277"/>
      <c r="U3" s="278"/>
    </row>
    <row r="4" spans="1:33" ht="13.5" customHeight="1">
      <c r="A4" s="288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  <c r="N4" s="65"/>
      <c r="O4" s="279" t="str">
        <f>IF('1. Division'!AT21=13,Rækker!A1,CONCATENATE("Uge ",DB!B5-1))</f>
        <v>Uge 17</v>
      </c>
      <c r="P4" s="280"/>
      <c r="Q4" s="280"/>
      <c r="R4" s="280"/>
      <c r="S4" s="280"/>
      <c r="T4" s="280"/>
      <c r="U4" s="281"/>
    </row>
    <row r="5" spans="1:33" ht="13.5" customHeight="1" thickBot="1">
      <c r="A5" s="288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  <c r="N5" s="65"/>
      <c r="O5" s="282"/>
      <c r="P5" s="283"/>
      <c r="Q5" s="283"/>
      <c r="R5" s="283"/>
      <c r="S5" s="283"/>
      <c r="T5" s="283"/>
      <c r="U5" s="284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>Månedens Tipper i april:</v>
      </c>
      <c r="M6" s="68"/>
      <c r="N6" s="65"/>
      <c r="O6" s="101" t="s">
        <v>83</v>
      </c>
      <c r="P6" s="102" t="s">
        <v>48</v>
      </c>
      <c r="Q6" s="289" t="s">
        <v>85</v>
      </c>
      <c r="R6" s="289"/>
      <c r="S6" s="290"/>
      <c r="T6" s="289" t="s">
        <v>86</v>
      </c>
      <c r="U6" s="304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Stoke</v>
      </c>
      <c r="D8" s="64">
        <f>IF('1. Division'!AT21=13,DB!BH76,DB!Y76)</f>
        <v>30</v>
      </c>
      <c r="E8" s="64">
        <f>RANK(D8,D8:D27,0)</f>
        <v>4</v>
      </c>
      <c r="F8" s="64">
        <f>IF('1. Division'!AT21=13,DB!BI76,DB!AD76)</f>
        <v>12</v>
      </c>
      <c r="G8" s="64">
        <f>RANK(F8,F8:F27,0)</f>
        <v>1</v>
      </c>
      <c r="H8" s="64">
        <f>IF('1. Division'!AT21=13,DB!BJ76,DB!AI76)</f>
        <v>37</v>
      </c>
      <c r="I8" s="64">
        <f>RANK(H8,H8:H27,0)</f>
        <v>4</v>
      </c>
      <c r="J8" s="64">
        <f>IF('1. Division'!AT21=13,DB!BK76,DB!AN76)</f>
        <v>9</v>
      </c>
      <c r="K8" s="64"/>
      <c r="L8" s="81" t="str">
        <f>IF('1. Division'!AT21=13,IF(DB!D1=DB!D2,DB!BO76,""),DB!CP76)</f>
        <v>Stoke</v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Cork</v>
      </c>
      <c r="Q8" s="273" t="str">
        <f>IF('1. Division'!AT21=13,IF(DB!DJ10&lt;&gt;0,CONCATENATE(DB!DJ10," point    "),""),IF(DB!BV10&lt;&gt;0,CONCATENATE(DB!BV10," point    "),""))</f>
        <v xml:space="preserve">3 point    </v>
      </c>
      <c r="R8" s="274"/>
      <c r="S8" s="275"/>
      <c r="T8" s="273" t="str">
        <f>IF('1. Division'!AT21=13,IF(DB!DV10&lt;&gt;0,CONCATENATE(DB!DV10," point   "),""),IF(DB!CI10&lt;&gt;0,CONCATENATE(DB!CI10," point   "),""))</f>
        <v xml:space="preserve">37 point   </v>
      </c>
      <c r="U8" s="285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United</v>
      </c>
      <c r="D9" s="64">
        <f>IF('1. Division'!AT21=13,DB!BH77,DB!Y77)</f>
        <v>31</v>
      </c>
      <c r="E9" s="64">
        <f>RANK(D9,D8:D27,0)</f>
        <v>1</v>
      </c>
      <c r="F9" s="64">
        <f>IF('1. Division'!AT21=13,DB!BI77,DB!AD77)</f>
        <v>12</v>
      </c>
      <c r="G9" s="64">
        <f>RANK(F9,F8:F27,0)</f>
        <v>1</v>
      </c>
      <c r="H9" s="64">
        <f>IF('1. Division'!AT21=13,DB!BJ77,DB!AI77)</f>
        <v>36</v>
      </c>
      <c r="I9" s="64">
        <f>RANK(H9,H8:H27,0)</f>
        <v>8</v>
      </c>
      <c r="J9" s="64">
        <f>IF('1. Division'!AT21=13,DB!BK77,DB!AN77)</f>
        <v>10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1.</v>
      </c>
      <c r="P9" s="72" t="str">
        <f>IF('1. Division'!AT21=13,IF(DB!DV11&lt;&gt;0,DB!CX11,""),IF(DB!CI11&lt;&gt;0,DB!BM11,""))</f>
        <v>Galway</v>
      </c>
      <c r="Q9" s="273" t="str">
        <f>IF('1. Division'!AT21=13,IF(DB!DJ11&lt;&gt;0,CONCATENATE(DB!DJ11," point    "),""),IF(DB!BV11&lt;&gt;0,CONCATENATE(DB!BV11," point    "),""))</f>
        <v xml:space="preserve">3 point    </v>
      </c>
      <c r="R9" s="274"/>
      <c r="S9" s="275"/>
      <c r="T9" s="273" t="str">
        <f>IF('1. Division'!AT21=13,IF(DB!DV11&lt;&gt;0,CONCATENATE(DB!DV11," point   "),""),IF(DB!CI11&lt;&gt;0,CONCATENATE(DB!CI11," point   "),""))</f>
        <v xml:space="preserve">37 point   </v>
      </c>
      <c r="U9" s="285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3.</v>
      </c>
      <c r="C10" s="72" t="str">
        <f>IF('1. Division'!AT21=13,DB!AZ78,DB!L78)</f>
        <v>Frydkær</v>
      </c>
      <c r="D10" s="64">
        <f>IF('1. Division'!AT21=13,DB!BH78,DB!Y78)</f>
        <v>31</v>
      </c>
      <c r="E10" s="64">
        <f>RANK(D10,D8:D27,0)</f>
        <v>1</v>
      </c>
      <c r="F10" s="64">
        <f>IF('1. Division'!AT21=13,DB!BI78,DB!AD78)</f>
        <v>12</v>
      </c>
      <c r="G10" s="64">
        <f>RANK(F10,F8:F27,0)</f>
        <v>1</v>
      </c>
      <c r="H10" s="64">
        <f>IF('1. Division'!AT21=13,DB!BJ78,DB!AI78)</f>
        <v>35</v>
      </c>
      <c r="I10" s="64">
        <f>RANK(H10,H8:H27,0)</f>
        <v>12</v>
      </c>
      <c r="J10" s="64">
        <f>IF('1. Division'!AT21=13,DB!BK78,DB!AN78)</f>
        <v>14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3.</v>
      </c>
      <c r="P10" s="72" t="str">
        <f>IF('1. Division'!AT21=13,IF(DB!DV12&lt;&gt;0,DB!CX12,""),IF(DB!CI12&lt;&gt;0,DB!BM12,""))</f>
        <v>Anderup</v>
      </c>
      <c r="Q10" s="273" t="str">
        <f>IF('1. Division'!AT21=13,IF(DB!DJ12&lt;&gt;0,CONCATENATE(DB!DJ12," point    "),""),IF(DB!BV12&lt;&gt;0,CONCATENATE(DB!BV12," point    "),""))</f>
        <v/>
      </c>
      <c r="R10" s="274"/>
      <c r="S10" s="275"/>
      <c r="T10" s="273" t="str">
        <f>IF('1. Division'!AT21=13,IF(DB!DV12&lt;&gt;0,CONCATENATE(DB!DV12," point   "),""),IF(DB!CI12&lt;&gt;0,CONCATENATE(DB!CI12," point   "),""))</f>
        <v xml:space="preserve">36 point   </v>
      </c>
      <c r="U10" s="285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Far</v>
      </c>
      <c r="D11" s="64">
        <f>IF('1. Division'!AT21=13,DB!BH79,DB!Y79)</f>
        <v>28</v>
      </c>
      <c r="E11" s="64">
        <f>RANK(D11,D8:D27,0)</f>
        <v>12</v>
      </c>
      <c r="F11" s="64">
        <f>IF('1. Division'!AT21=13,DB!BI79,DB!AD79)</f>
        <v>12</v>
      </c>
      <c r="G11" s="64">
        <f>RANK(F11,F8:F27,0)</f>
        <v>1</v>
      </c>
      <c r="H11" s="64">
        <f>IF('1. Division'!AT21=13,DB!BJ79,DB!AI79)</f>
        <v>38</v>
      </c>
      <c r="I11" s="64">
        <f>RANK(H11,H8:H27,0)</f>
        <v>2</v>
      </c>
      <c r="J11" s="64">
        <f>IF('1. Division'!AT21=13,DB!BK79,DB!AN79)</f>
        <v>15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Nemelig</v>
      </c>
      <c r="Q11" s="273" t="str">
        <f>IF('1. Division'!AT21=13,IF(DB!DJ13&lt;&gt;0,CONCATENATE(DB!DJ13," point    "),""),IF(DB!BV13&lt;&gt;0,CONCATENATE(DB!BV13," point    "),""))</f>
        <v/>
      </c>
      <c r="R11" s="274"/>
      <c r="S11" s="275"/>
      <c r="T11" s="273" t="str">
        <f>IF('1. Division'!AT21=13,IF(DB!DV13&lt;&gt;0,CONCATENATE(DB!DV13," point   "),""),IF(DB!CI13&lt;&gt;0,CONCATENATE(DB!CI13," point   "),""))</f>
        <v xml:space="preserve">35 point   </v>
      </c>
      <c r="U11" s="285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5.</v>
      </c>
      <c r="C12" s="72" t="str">
        <f>IF('1. Division'!AT21=13,DB!AZ80,DB!L80)</f>
        <v>Himbo</v>
      </c>
      <c r="D12" s="64">
        <f>IF('1. Division'!AT21=13,DB!BH80,DB!Y80)</f>
        <v>30</v>
      </c>
      <c r="E12" s="64">
        <f>RANK(D12,D8:D27,0)</f>
        <v>4</v>
      </c>
      <c r="F12" s="64">
        <f>IF('1. Division'!AT21=13,DB!BI80,DB!AD80)</f>
        <v>12</v>
      </c>
      <c r="G12" s="64">
        <f>RANK(F12,F8:F27,0)</f>
        <v>1</v>
      </c>
      <c r="H12" s="64">
        <f>IF('1. Division'!AT21=13,DB!BJ80,DB!AI80)</f>
        <v>35</v>
      </c>
      <c r="I12" s="64">
        <f>RANK(H12,H8:H27,0)</f>
        <v>12</v>
      </c>
      <c r="J12" s="64">
        <f>IF('1. Division'!AT21=13,DB!BK80,DB!AN80)</f>
        <v>17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2toNone</v>
      </c>
      <c r="Q12" s="273" t="str">
        <f>IF('1. Division'!AT21=13,IF(DB!DJ14&lt;&gt;0,CONCATENATE(DB!DJ14," point    "),""),IF(DB!BV14&lt;&gt;0,CONCATENATE(DB!BV14," point    "),""))</f>
        <v/>
      </c>
      <c r="R12" s="274"/>
      <c r="S12" s="275"/>
      <c r="T12" s="273" t="str">
        <f>IF('1. Division'!AT21=13,IF(DB!DV14&lt;&gt;0,CONCATENATE(DB!DV14," point   "),""),IF(DB!CI14&lt;&gt;0,CONCATENATE(DB!CI14," point   "),""))</f>
        <v xml:space="preserve">30 point   </v>
      </c>
      <c r="U12" s="285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Derby</v>
      </c>
      <c r="D13" s="64">
        <f>IF('1. Division'!AT21=13,DB!BH81,DB!Y81)</f>
        <v>30</v>
      </c>
      <c r="E13" s="64">
        <f>RANK(D13,D8:D27,0)</f>
        <v>4</v>
      </c>
      <c r="F13" s="64">
        <f>IF('1. Division'!AT21=13,DB!BI81,DB!AD81)</f>
        <v>11</v>
      </c>
      <c r="G13" s="64">
        <f>RANK(F13,F8:F27,0)</f>
        <v>11</v>
      </c>
      <c r="H13" s="64">
        <f>IF('1. Division'!AT21=13,DB!BJ81,DB!AI81)</f>
        <v>38</v>
      </c>
      <c r="I13" s="64">
        <f>RANK(H13,H8:H27,0)</f>
        <v>2</v>
      </c>
      <c r="J13" s="64">
        <f>IF('1. Division'!AT21=13,DB!BK81,DB!AN81)</f>
        <v>17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SPVK</v>
      </c>
      <c r="Q13" s="273" t="str">
        <f>IF('1. Division'!AT21=13,IF(DB!DJ15&lt;&gt;0,CONCATENATE(DB!DJ15," point    "),""),IF(DB!BV15&lt;&gt;0,CONCATENATE(DB!BV15," point    "),""))</f>
        <v/>
      </c>
      <c r="R13" s="274"/>
      <c r="S13" s="275"/>
      <c r="T13" s="273" t="str">
        <f>IF('1. Division'!AT21=13,IF(DB!DV15&lt;&gt;0,CONCATENATE(DB!DV15," point   "),""),IF(DB!CI15&lt;&gt;0,CONCATENATE(DB!CI15," point   "),""))</f>
        <v xml:space="preserve">26 point   </v>
      </c>
      <c r="U13" s="285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Cork</v>
      </c>
      <c r="D14" s="64">
        <f>IF('1. Division'!AT21=13,DB!BH82,DB!Y82)</f>
        <v>29</v>
      </c>
      <c r="E14" s="64">
        <f>RANK(D14,D8:D27,0)</f>
        <v>9</v>
      </c>
      <c r="F14" s="64">
        <f>IF('1. Division'!AT21=13,DB!BI82,DB!AD82)</f>
        <v>12</v>
      </c>
      <c r="G14" s="64">
        <f>RANK(F14,F8:F27,0)</f>
        <v>1</v>
      </c>
      <c r="H14" s="64">
        <f>IF('1. Division'!AT21=13,DB!BJ82,DB!AI82)</f>
        <v>36</v>
      </c>
      <c r="I14" s="64">
        <f>RANK(H14,H8:H27,0)</f>
        <v>8</v>
      </c>
      <c r="J14" s="64">
        <f>IF('1. Division'!AT21=13,DB!BK82,DB!AN82)</f>
        <v>18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Degnen</v>
      </c>
      <c r="Q14" s="273" t="str">
        <f>IF('1. Division'!AT21=13,IF(DB!DJ16&lt;&gt;0,CONCATENATE(DB!DJ16," point    "),""),IF(DB!BV16&lt;&gt;0,CONCATENATE(DB!BV16," point    "),""))</f>
        <v/>
      </c>
      <c r="R14" s="274"/>
      <c r="S14" s="275"/>
      <c r="T14" s="273" t="str">
        <f>IF('1. Division'!AT21=13,IF(DB!DV16&lt;&gt;0,CONCATENATE(DB!DV16," point   "),""),IF(DB!CI16&lt;&gt;0,CONCATENATE(DB!CI16," point   "),""))</f>
        <v xml:space="preserve">26 point   </v>
      </c>
      <c r="U14" s="285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8.</v>
      </c>
      <c r="C15" s="72" t="str">
        <f>IF('1. Division'!AT21=13,DB!AZ83,DB!L83)</f>
        <v>Flinca</v>
      </c>
      <c r="D15" s="64">
        <f>IF('1. Division'!AT21=13,DB!BH83,DB!Y83)</f>
        <v>30</v>
      </c>
      <c r="E15" s="64">
        <f>RANK(D15,D8:D27,0)</f>
        <v>4</v>
      </c>
      <c r="F15" s="64">
        <f>IF('1. Division'!AT21=13,DB!BI83,DB!AD83)</f>
        <v>11</v>
      </c>
      <c r="G15" s="64">
        <f>RANK(F15,F8:F27,0)</f>
        <v>11</v>
      </c>
      <c r="H15" s="64">
        <f>IF('1. Division'!AT21=13,DB!BJ83,DB!AI83)</f>
        <v>37</v>
      </c>
      <c r="I15" s="64">
        <f>RANK(H15,H8:H27,0)</f>
        <v>4</v>
      </c>
      <c r="J15" s="64">
        <f>IF('1. Division'!AT21=13,DB!BK83,DB!AN83)</f>
        <v>19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8.</v>
      </c>
      <c r="P15" s="72" t="str">
        <f>IF('1. Division'!AT21=13,IF(DB!DV17&lt;&gt;0,DB!CX17,""),IF(DB!CI17&lt;&gt;0,DB!BM17,""))</f>
        <v>IanRush</v>
      </c>
      <c r="Q15" s="273" t="str">
        <f>IF('1. Division'!AT21=13,IF(DB!DJ17&lt;&gt;0,CONCATENATE(DB!DJ17," point    "),""),IF(DB!BV17&lt;&gt;0,CONCATENATE(DB!BV17," point    "),""))</f>
        <v/>
      </c>
      <c r="R15" s="274"/>
      <c r="S15" s="275"/>
      <c r="T15" s="273" t="str">
        <f>IF('1. Division'!AT21=13,IF(DB!DV17&lt;&gt;0,CONCATENATE(DB!DV17," point   "),""),IF(DB!CI17&lt;&gt;0,CONCATENATE(DB!CI17," point   "),""))</f>
        <v xml:space="preserve">25 point   </v>
      </c>
      <c r="U15" s="285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Arsenal</v>
      </c>
      <c r="D16" s="64">
        <f>IF('1. Division'!AT21=13,DB!BH84,DB!Y84)</f>
        <v>29</v>
      </c>
      <c r="E16" s="64">
        <f>RANK(D16,D8:D27,0)</f>
        <v>9</v>
      </c>
      <c r="F16" s="64">
        <f>IF('1. Division'!AT21=13,DB!BI84,DB!AD84)</f>
        <v>12</v>
      </c>
      <c r="G16" s="64">
        <f>RANK(F16,F8:F27,0)</f>
        <v>1</v>
      </c>
      <c r="H16" s="64">
        <f>IF('1. Division'!AT21=13,DB!BJ84,DB!AI84)</f>
        <v>35</v>
      </c>
      <c r="I16" s="64">
        <f>RANK(H16,H8:H27,0)</f>
        <v>12</v>
      </c>
      <c r="J16" s="64">
        <f>IF('1. Division'!AT21=13,DB!BK84,DB!AN84)</f>
        <v>22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Frydkær</v>
      </c>
      <c r="Q16" s="273" t="str">
        <f>IF('1. Division'!AT21=13,IF(DB!DJ18&lt;&gt;0,CONCATENATE(DB!DJ18," point    "),""),IF(DB!BV18&lt;&gt;0,CONCATENATE(DB!BV18," point    "),""))</f>
        <v/>
      </c>
      <c r="R16" s="274"/>
      <c r="S16" s="275"/>
      <c r="T16" s="273" t="str">
        <f>IF('1. Division'!AT21=13,IF(DB!DV18&lt;&gt;0,CONCATENATE(DB!DV18," point   "),""),IF(DB!CI18&lt;&gt;0,CONCATENATE(DB!CI18," point   "),""))</f>
        <v xml:space="preserve">24 point   </v>
      </c>
      <c r="U16" s="285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10.</v>
      </c>
      <c r="C17" s="72" t="str">
        <f>IF('1. Division'!AT21=13,DB!AZ85,DB!L85)</f>
        <v>Idskov</v>
      </c>
      <c r="D17" s="64">
        <f>IF('1. Division'!AT21=13,DB!BH85,DB!Y85)</f>
        <v>31</v>
      </c>
      <c r="E17" s="64">
        <f>RANK(D17,D8:D27,0)</f>
        <v>1</v>
      </c>
      <c r="F17" s="64">
        <f>IF('1. Division'!AT21=13,DB!BI85,DB!AD85)</f>
        <v>10</v>
      </c>
      <c r="G17" s="64">
        <f>RANK(F17,F8:F27,0)</f>
        <v>17</v>
      </c>
      <c r="H17" s="64">
        <f>IF('1. Division'!AT21=13,DB!BJ85,DB!AI85)</f>
        <v>36</v>
      </c>
      <c r="I17" s="64">
        <f>RANK(H17,H8:H27,0)</f>
        <v>8</v>
      </c>
      <c r="J17" s="64">
        <f>IF('1. Division'!AT21=13,DB!BK85,DB!AN85)</f>
        <v>26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Cottee</v>
      </c>
      <c r="Q17" s="273" t="str">
        <f>IF('1. Division'!AT21=13,IF(DB!DJ19&lt;&gt;0,CONCATENATE(DB!DJ19," point    "),""),IF(DB!BV19&lt;&gt;0,CONCATENATE(DB!BV19," point    "),""))</f>
        <v/>
      </c>
      <c r="R17" s="274"/>
      <c r="S17" s="275"/>
      <c r="T17" s="273" t="str">
        <f>IF('1. Division'!AT21=13,IF(DB!DV19&lt;&gt;0,CONCATENATE(DB!DV19," point   "),""),IF(DB!CI19&lt;&gt;0,CONCATENATE(DB!CI19," point   "),""))</f>
        <v xml:space="preserve">23 point   </v>
      </c>
      <c r="U17" s="285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Percy</v>
      </c>
      <c r="D18" s="64">
        <f>IF('1. Division'!AT21=13,DB!BH86,DB!Y86)</f>
        <v>30</v>
      </c>
      <c r="E18" s="64">
        <f>RANK(D18,D8:D27,0)</f>
        <v>4</v>
      </c>
      <c r="F18" s="64">
        <f>IF('1. Division'!AT21=13,DB!BI86,DB!AD86)</f>
        <v>11</v>
      </c>
      <c r="G18" s="64">
        <f>RANK(F18,F8:F27,0)</f>
        <v>11</v>
      </c>
      <c r="H18" s="64">
        <f>IF('1. Division'!AT21=13,DB!BJ86,DB!AI86)</f>
        <v>35</v>
      </c>
      <c r="I18" s="64">
        <f>RANK(H18,H8:H27,0)</f>
        <v>12</v>
      </c>
      <c r="J18" s="64">
        <f>IF('1. Division'!AT21=13,DB!BK86,DB!AN86)</f>
        <v>27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Søknud</v>
      </c>
      <c r="Q18" s="273" t="str">
        <f>IF('1. Division'!AT21=13,IF(DB!DJ20&lt;&gt;0,CONCATENATE(DB!DJ20," point    "),""),IF(DB!BV20&lt;&gt;0,CONCATENATE(DB!BV20," point    "),""))</f>
        <v xml:space="preserve">3 point    </v>
      </c>
      <c r="R18" s="274"/>
      <c r="S18" s="275"/>
      <c r="T18" s="273" t="str">
        <f>IF('1. Division'!AT21=13,IF(DB!DV20&lt;&gt;0,CONCATENATE(DB!DV20," point   "),""),IF(DB!CI20&lt;&gt;0,CONCATENATE(DB!CI20," point   "),""))</f>
        <v xml:space="preserve">22 point   </v>
      </c>
      <c r="U18" s="285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Degnen</v>
      </c>
      <c r="D19" s="64">
        <f>IF('1. Division'!AT21=13,DB!BH87,DB!Y87)</f>
        <v>27</v>
      </c>
      <c r="E19" s="64">
        <f>RANK(D19,D8:D27,0)</f>
        <v>14</v>
      </c>
      <c r="F19" s="64">
        <f>IF('1. Division'!AT21=13,DB!BI87,DB!AD87)</f>
        <v>11</v>
      </c>
      <c r="G19" s="64">
        <f>RANK(F19,F8:F27,0)</f>
        <v>11</v>
      </c>
      <c r="H19" s="64">
        <f>IF('1. Division'!AT21=13,DB!BJ87,DB!AI87)</f>
        <v>37</v>
      </c>
      <c r="I19" s="64">
        <f>RANK(H19,H8:H27,0)</f>
        <v>4</v>
      </c>
      <c r="J19" s="64">
        <f>IF('1. Division'!AT21=13,DB!BK87,DB!AN87)</f>
        <v>29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Stoke</v>
      </c>
      <c r="Q19" s="273" t="str">
        <f>IF('1. Division'!AT21=13,IF(DB!DJ21&lt;&gt;0,CONCATENATE(DB!DJ21," point    "),""),IF(DB!BV21&lt;&gt;0,CONCATENATE(DB!BV21," point    "),""))</f>
        <v xml:space="preserve">3 point    </v>
      </c>
      <c r="R19" s="274"/>
      <c r="S19" s="275"/>
      <c r="T19" s="273" t="str">
        <f>IF('1. Division'!AT21=13,IF(DB!DV21&lt;&gt;0,CONCATENATE(DB!DV21," point   "),""),IF(DB!CI21&lt;&gt;0,CONCATENATE(DB!CI21," point   "),""))</f>
        <v xml:space="preserve">20 point   </v>
      </c>
      <c r="U19" s="285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13.</v>
      </c>
      <c r="C20" s="72" t="str">
        <f>IF('1. Division'!AT21=13,DB!AZ88,DB!L88)</f>
        <v>Kinks</v>
      </c>
      <c r="D20" s="64">
        <f>IF('1. Division'!AT21=13,DB!BH88,DB!Y88)</f>
        <v>26</v>
      </c>
      <c r="E20" s="64">
        <f>RANK(D20,D8:D27,0)</f>
        <v>16</v>
      </c>
      <c r="F20" s="64">
        <f>IF('1. Division'!AT21=13,DB!BI88,DB!AD88)</f>
        <v>12</v>
      </c>
      <c r="G20" s="64">
        <f>RANK(F20,F8:F27,0)</f>
        <v>1</v>
      </c>
      <c r="H20" s="64">
        <f>IF('1. Division'!AT21=13,DB!BJ88,DB!AI88)</f>
        <v>35</v>
      </c>
      <c r="I20" s="64">
        <f>RANK(H20,H8:H27,0)</f>
        <v>12</v>
      </c>
      <c r="J20" s="64">
        <f>IF('1. Division'!AT21=13,DB!BK88,DB!AN88)</f>
        <v>29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13.</v>
      </c>
      <c r="P20" s="72" t="str">
        <f>IF('1. Division'!AT21=13,IF(DB!DV22&lt;&gt;0,DB!CX22,""),IF(DB!CI22&lt;&gt;0,DB!BM22,""))</f>
        <v>Lund</v>
      </c>
      <c r="Q20" s="273" t="str">
        <f>IF('1. Division'!AT21=13,IF(DB!DJ22&lt;&gt;0,CONCATENATE(DB!DJ22," point    "),""),IF(DB!BV22&lt;&gt;0,CONCATENATE(DB!BV22," point    "),""))</f>
        <v/>
      </c>
      <c r="R20" s="274"/>
      <c r="S20" s="275"/>
      <c r="T20" s="273" t="str">
        <f>IF('1. Division'!AT21=13,IF(DB!DV22&lt;&gt;0,CONCATENATE(DB!DV22," point   "),""),IF(DB!CI22&lt;&gt;0,CONCATENATE(DB!CI22," point   "),""))</f>
        <v xml:space="preserve">20 point   </v>
      </c>
      <c r="U20" s="285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Lund</v>
      </c>
      <c r="D21" s="64">
        <f>IF('1. Division'!AT21=13,DB!BH89,DB!Y89)</f>
        <v>29</v>
      </c>
      <c r="E21" s="64">
        <f>RANK(D21,D8:D27,0)</f>
        <v>9</v>
      </c>
      <c r="F21" s="64">
        <f>IF('1. Division'!AT21=13,DB!BI89,DB!AD89)</f>
        <v>10</v>
      </c>
      <c r="G21" s="64">
        <f>RANK(F21,F8:F27,0)</f>
        <v>17</v>
      </c>
      <c r="H21" s="64">
        <f>IF('1. Division'!AT21=13,DB!BJ89,DB!AI89)</f>
        <v>37</v>
      </c>
      <c r="I21" s="64">
        <f>RANK(H21,H8:H27,0)</f>
        <v>4</v>
      </c>
      <c r="J21" s="64">
        <f>IF('1. Division'!AT21=13,DB!BK89,DB!AN89)</f>
        <v>30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Nuser</v>
      </c>
      <c r="Q21" s="273" t="str">
        <f>IF('1. Division'!AT21=13,IF(DB!DJ23&lt;&gt;0,CONCATENATE(DB!DJ23," point    "),""),IF(DB!BV23&lt;&gt;0,CONCATENATE(DB!BV23," point    "),""))</f>
        <v/>
      </c>
      <c r="R21" s="274"/>
      <c r="S21" s="275"/>
      <c r="T21" s="273" t="str">
        <f>IF('1. Division'!AT21=13,IF(DB!DV23&lt;&gt;0,CONCATENATE(DB!DV23," point   "),""),IF(DB!CI23&lt;&gt;0,CONCATENATE(DB!CI23," point   "),""))</f>
        <v xml:space="preserve">19 point   </v>
      </c>
      <c r="U21" s="285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Futte</v>
      </c>
      <c r="D22" s="64">
        <f>IF('1. Division'!AT21=13,DB!BH90,DB!Y90)</f>
        <v>28</v>
      </c>
      <c r="E22" s="64">
        <f>RANK(D22,D8:D27,0)</f>
        <v>12</v>
      </c>
      <c r="F22" s="64">
        <f>IF('1. Division'!AT21=13,DB!BI90,DB!AD90)</f>
        <v>10</v>
      </c>
      <c r="G22" s="64">
        <f>RANK(F22,F8:F27,0)</f>
        <v>17</v>
      </c>
      <c r="H22" s="64">
        <f>IF('1. Division'!AT21=13,DB!BJ90,DB!AI90)</f>
        <v>39</v>
      </c>
      <c r="I22" s="64">
        <f>RANK(H22,H8:H27,0)</f>
        <v>1</v>
      </c>
      <c r="J22" s="64">
        <f>IF('1. Division'!AT21=13,DB!BK90,DB!AN90)</f>
        <v>30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14.</v>
      </c>
      <c r="P22" s="72" t="str">
        <f>IF('1. Division'!AT21=13,IF(DB!DV24&lt;&gt;0,DB!CX24,""),IF(DB!CI24&lt;&gt;0,DB!BM24,""))</f>
        <v>ÅZÆTZØW</v>
      </c>
      <c r="Q22" s="273" t="str">
        <f>IF('1. Division'!AT21=13,IF(DB!DJ24&lt;&gt;0,CONCATENATE(DB!DJ24," point    "),""),IF(DB!BV24&lt;&gt;0,CONCATENATE(DB!BV24," point    "),""))</f>
        <v/>
      </c>
      <c r="R22" s="274"/>
      <c r="S22" s="275"/>
      <c r="T22" s="273" t="str">
        <f>IF('1. Division'!AT21=13,IF(DB!DV24&lt;&gt;0,CONCATENATE(DB!DV24," point   "),""),IF(DB!CI24&lt;&gt;0,CONCATENATE(DB!CI24," point   "),""))</f>
        <v xml:space="preserve">19 point   </v>
      </c>
      <c r="U22" s="285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Kailua</v>
      </c>
      <c r="D23" s="64">
        <f>IF('1. Division'!AT21=13,DB!BH91,DB!Y91)</f>
        <v>26</v>
      </c>
      <c r="E23" s="64">
        <f>RANK(D23,D8:D27,0)</f>
        <v>16</v>
      </c>
      <c r="F23" s="64">
        <f>IF('1. Division'!AT21=13,DB!BI91,DB!AD91)</f>
        <v>12</v>
      </c>
      <c r="G23" s="64">
        <f>RANK(F23,F8:F27,0)</f>
        <v>1</v>
      </c>
      <c r="H23" s="64">
        <f>IF('1. Division'!AT21=13,DB!BJ91,DB!AI91)</f>
        <v>34</v>
      </c>
      <c r="I23" s="64">
        <f>RANK(H23,H8:H27,0)</f>
        <v>17</v>
      </c>
      <c r="J23" s="64">
        <f>IF('1. Division'!AT21=13,DB!BK91,DB!AN91)</f>
        <v>34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16.</v>
      </c>
      <c r="P23" s="72" t="str">
        <f>IF('1. Division'!AT21=13,IF(DB!DV25&lt;&gt;0,DB!CX25,""),IF(DB!CI25&lt;&gt;0,DB!BM25,""))</f>
        <v>McCoist</v>
      </c>
      <c r="Q23" s="273" t="str">
        <f>IF('1. Division'!AT21=13,IF(DB!DJ25&lt;&gt;0,CONCATENATE(DB!DJ25," point    "),""),IF(DB!BV25&lt;&gt;0,CONCATENATE(DB!BV25," point    "),""))</f>
        <v xml:space="preserve">3 point    </v>
      </c>
      <c r="R23" s="274"/>
      <c r="S23" s="275"/>
      <c r="T23" s="273" t="str">
        <f>IF('1. Division'!AT21=13,IF(DB!DV25&lt;&gt;0,CONCATENATE(DB!DV25," point   "),""),IF(DB!CI25&lt;&gt;0,CONCATENATE(DB!CI25," point   "),""))</f>
        <v xml:space="preserve">19 point   </v>
      </c>
      <c r="U23" s="285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Chelsea</v>
      </c>
      <c r="D24" s="64">
        <f>IF('1. Division'!AT21=13,DB!BH92,DB!Y92)</f>
        <v>26</v>
      </c>
      <c r="E24" s="64">
        <f>RANK(D24,D8:D27,0)</f>
        <v>16</v>
      </c>
      <c r="F24" s="64">
        <f>IF('1. Division'!AT21=13,DB!BI92,DB!AD92)</f>
        <v>12</v>
      </c>
      <c r="G24" s="64">
        <f>RANK(F24,F8:F27,0)</f>
        <v>1</v>
      </c>
      <c r="H24" s="64">
        <f>IF('1. Division'!AT21=13,DB!BJ92,DB!AI92)</f>
        <v>33</v>
      </c>
      <c r="I24" s="64">
        <f>RANK(H24,H8:H27,0)</f>
        <v>18</v>
      </c>
      <c r="J24" s="64">
        <f>IF('1. Division'!AT21=13,DB!BK92,DB!AN92)</f>
        <v>35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Jesper</v>
      </c>
      <c r="Q24" s="273" t="str">
        <f>IF('1. Division'!AT21=13,IF(DB!DJ26&lt;&gt;0,CONCATENATE(DB!DJ26," point    "),""),IF(DB!BV26&lt;&gt;0,CONCATENATE(DB!BV26," point    "),""))</f>
        <v/>
      </c>
      <c r="R24" s="274"/>
      <c r="S24" s="275"/>
      <c r="T24" s="273" t="str">
        <f>IF('1. Division'!AT21=13,IF(DB!DV26&lt;&gt;0,CONCATENATE(DB!DV26," point   "),""),IF(DB!CI26&lt;&gt;0,CONCATENATE(DB!CI26," point   "),""))</f>
        <v xml:space="preserve">18 point   </v>
      </c>
      <c r="U24" s="285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Fox</v>
      </c>
      <c r="D25" s="64">
        <f>IF('1. Division'!AT21=13,DB!BH93,DB!Y93)</f>
        <v>25</v>
      </c>
      <c r="E25" s="64">
        <f>RANK(D25,D8:D27,0)</f>
        <v>19</v>
      </c>
      <c r="F25" s="64">
        <f>IF('1. Division'!AT21=13,DB!BI93,DB!AD93)</f>
        <v>11</v>
      </c>
      <c r="G25" s="64">
        <f>RANK(F25,F8:F27,0)</f>
        <v>11</v>
      </c>
      <c r="H25" s="64">
        <f>IF('1. Division'!AT21=13,DB!BJ93,DB!AI93)</f>
        <v>36</v>
      </c>
      <c r="I25" s="64">
        <f>RANK(H25,H8:H27,0)</f>
        <v>8</v>
      </c>
      <c r="J25" s="64">
        <f>IF('1. Division'!AT21=13,DB!BK93,DB!AN93)</f>
        <v>38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17.</v>
      </c>
      <c r="P25" s="72" t="str">
        <f>IF('1. Division'!AT21=13,IF(DB!DV27&lt;&gt;0,DB!CX27,""),IF(DB!CI27&lt;&gt;0,DB!BM27,""))</f>
        <v>Randers</v>
      </c>
      <c r="Q25" s="273" t="str">
        <f>IF('1. Division'!AT21=13,IF(DB!DJ27&lt;&gt;0,CONCATENATE(DB!DJ27," point    "),""),IF(DB!BV27&lt;&gt;0,CONCATENATE(DB!BV27," point    "),""))</f>
        <v/>
      </c>
      <c r="R25" s="274"/>
      <c r="S25" s="275"/>
      <c r="T25" s="273" t="str">
        <f>IF('1. Division'!AT21=13,IF(DB!DV27&lt;&gt;0,CONCATENATE(DB!DV27," point   "),""),IF(DB!CI27&lt;&gt;0,CONCATENATE(DB!CI27," point   "),""))</f>
        <v xml:space="preserve">18 point   </v>
      </c>
      <c r="U25" s="285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Select</v>
      </c>
      <c r="D26" s="64">
        <f>IF('1. Division'!AT21=13,DB!BH94,DB!Y94)</f>
        <v>27</v>
      </c>
      <c r="E26" s="64">
        <f>RANK(D26,D8:D27,0)</f>
        <v>14</v>
      </c>
      <c r="F26" s="64">
        <f>IF('1. Division'!AT21=13,DB!BI94,DB!AD94)</f>
        <v>11</v>
      </c>
      <c r="G26" s="64">
        <f>RANK(F26,F8:F27,0)</f>
        <v>11</v>
      </c>
      <c r="H26" s="64">
        <f>IF('1. Division'!AT21=13,DB!BJ94,DB!AI94)</f>
        <v>33</v>
      </c>
      <c r="I26" s="64">
        <f>RANK(H26,H8:H27,0)</f>
        <v>18</v>
      </c>
      <c r="J26" s="64">
        <f>IF('1. Division'!AT21=13,DB!BK94,DB!AN94)</f>
        <v>43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LPHJ</v>
      </c>
      <c r="Q26" s="273" t="str">
        <f>IF('1. Division'!AT21=13,IF(DB!DJ28&lt;&gt;0,CONCATENATE(DB!DJ28," point    "),""),IF(DB!BV28&lt;&gt;0,CONCATENATE(DB!BV28," point    "),""))</f>
        <v/>
      </c>
      <c r="R26" s="274"/>
      <c r="S26" s="275"/>
      <c r="T26" s="273" t="str">
        <f>IF('1. Division'!AT21=13,IF(DB!DV28&lt;&gt;0,CONCATENATE(DB!DV28," point   "),""),IF(DB!CI28&lt;&gt;0,CONCATENATE(DB!CI28," point   "),""))</f>
        <v xml:space="preserve">17 point   </v>
      </c>
      <c r="U26" s="285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Zico</v>
      </c>
      <c r="D27" s="64">
        <f>IF('1. Division'!AT21=13,DB!BH95,DB!Y95)</f>
        <v>24</v>
      </c>
      <c r="E27" s="64">
        <f>RANK(D27,D8:D27,0)</f>
        <v>20</v>
      </c>
      <c r="F27" s="64">
        <f>IF('1. Division'!AT21=13,DB!BI95,DB!AD95)</f>
        <v>10</v>
      </c>
      <c r="G27" s="64">
        <f>RANK(F27,F8:F27,0)</f>
        <v>17</v>
      </c>
      <c r="H27" s="64">
        <f>IF('1. Division'!AT21=13,DB!BJ95,DB!AI95)</f>
        <v>33</v>
      </c>
      <c r="I27" s="64">
        <f>RANK(H27,H8:H27,0)</f>
        <v>18</v>
      </c>
      <c r="J27" s="64">
        <f>IF('1. Division'!AT21=13,DB!BK95,DB!AN95)</f>
        <v>55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Kinks</v>
      </c>
      <c r="Q27" s="273" t="str">
        <f>IF('1. Division'!AT21=13,IF(DB!DJ29&lt;&gt;0,CONCATENATE(DB!DJ29," point    "),""),IF(DB!BV29&lt;&gt;0,CONCATENATE(DB!BV29," point    "),""))</f>
        <v/>
      </c>
      <c r="R27" s="274"/>
      <c r="S27" s="275"/>
      <c r="T27" s="273" t="str">
        <f>IF('1. Division'!AT21=13,IF(DB!DV29&lt;&gt;0,CONCATENATE(DB!DV29," point   "),""),IF(DB!CI29&lt;&gt;0,CONCATENATE(DB!CI29," point   "),""))</f>
        <v xml:space="preserve">16 point   </v>
      </c>
      <c r="U27" s="285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87" t="s">
        <v>14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8"/>
      <c r="N28" s="65"/>
      <c r="O28" s="86" t="str">
        <f>IF('1. Division'!AT21=13,IF(DB!DV30&lt;&gt;0,CONCATENATE(DB!CV30,"."),""),IF(DB!CI30&lt;&gt;0,CONCATENATE(DB!CP30,"."),""))</f>
        <v>21.</v>
      </c>
      <c r="P28" s="72" t="str">
        <f>IF('1. Division'!AT21=13,IF(DB!DV30&lt;&gt;0,DB!CX30,""),IF(DB!CI30&lt;&gt;0,DB!BM30,""))</f>
        <v>Schøn</v>
      </c>
      <c r="Q28" s="273" t="str">
        <f>IF('1. Division'!AT21=13,IF(DB!DJ30&lt;&gt;0,CONCATENATE(DB!DJ30," point    "),""),IF(DB!BV30&lt;&gt;0,CONCATENATE(DB!BV30," point    "),""))</f>
        <v/>
      </c>
      <c r="R28" s="274"/>
      <c r="S28" s="275"/>
      <c r="T28" s="273" t="str">
        <f>IF('1. Division'!AT21=13,IF(DB!DV30&lt;&gt;0,CONCATENATE(DB!DV30," point   "),""),IF(DB!CI30&lt;&gt;0,CONCATENATE(DB!CI30," point   "),""))</f>
        <v xml:space="preserve">15 point   </v>
      </c>
      <c r="U28" s="285"/>
    </row>
    <row r="29" spans="1:33" ht="13.5" customHeight="1">
      <c r="A29" s="288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8"/>
      <c r="N29" s="65"/>
      <c r="O29" s="86" t="str">
        <f>IF('1. Division'!AT21=13,IF(DB!DV31&lt;&gt;0,CONCATENATE(DB!CV31,"."),""),IF(DB!CI31&lt;&gt;0,CONCATENATE(DB!CP31,"."),""))</f>
        <v>21.</v>
      </c>
      <c r="P29" s="72" t="str">
        <f>IF('1. Division'!AT21=13,IF(DB!DV31&lt;&gt;0,DB!CX31,""),IF(DB!CI31&lt;&gt;0,DB!BM31,""))</f>
        <v>Tynde</v>
      </c>
      <c r="Q29" s="273" t="str">
        <f>IF('1. Division'!AT21=13,IF(DB!DJ31&lt;&gt;0,CONCATENATE(DB!DJ31," point    "),""),IF(DB!BV31&lt;&gt;0,CONCATENATE(DB!BV31," point    "),""))</f>
        <v/>
      </c>
      <c r="R29" s="274"/>
      <c r="S29" s="275"/>
      <c r="T29" s="273" t="str">
        <f>IF('1. Division'!AT21=13,IF(DB!DV31&lt;&gt;0,CONCATENATE(DB!DV31," point   "),""),IF(DB!CI31&lt;&gt;0,CONCATENATE(DB!CI31," point   "),""))</f>
        <v xml:space="preserve">15 point   </v>
      </c>
      <c r="U29" s="285"/>
    </row>
    <row r="30" spans="1:33" ht="13.5" customHeight="1" thickBot="1">
      <c r="A30" s="288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8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Flinca</v>
      </c>
      <c r="Q30" s="273" t="str">
        <f>IF('1. Division'!AT21=13,IF(DB!DJ32&lt;&gt;0,CONCATENATE(DB!DJ32," point    "),""),IF(DB!BV32&lt;&gt;0,CONCATENATE(DB!BV32," point    "),""))</f>
        <v/>
      </c>
      <c r="R30" s="274"/>
      <c r="S30" s="275"/>
      <c r="T30" s="273" t="str">
        <f>IF('1. Division'!AT21=13,IF(DB!DV32&lt;&gt;0,CONCATENATE(DB!DV32," point   "),""),IF(DB!CI32&lt;&gt;0,CONCATENATE(DB!CI32," point   "),""))</f>
        <v xml:space="preserve">15 point   </v>
      </c>
      <c r="U30" s="285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>Månedens Tipper i april:</v>
      </c>
      <c r="M31" s="68"/>
      <c r="N31" s="65"/>
      <c r="O31" s="86" t="str">
        <f>IF('1. Division'!AT21=13,IF(DB!DV33&lt;&gt;0,CONCATENATE(DB!CV33,"."),""),IF(DB!CI33&lt;&gt;0,CONCATENATE(DB!CP33,"."),""))</f>
        <v>23.</v>
      </c>
      <c r="P31" s="72" t="str">
        <f>IF('1. Division'!AT21=13,IF(DB!DV33&lt;&gt;0,DB!CX33,""),IF(DB!CI33&lt;&gt;0,DB!BM33,""))</f>
        <v>Hede</v>
      </c>
      <c r="Q31" s="273" t="str">
        <f>IF('1. Division'!AT21=13,IF(DB!DJ33&lt;&gt;0,CONCATENATE(DB!DJ33," point    "),""),IF(DB!BV33&lt;&gt;0,CONCATENATE(DB!BV33," point    "),""))</f>
        <v/>
      </c>
      <c r="R31" s="274"/>
      <c r="S31" s="275"/>
      <c r="T31" s="273" t="str">
        <f>IF('1. Division'!AT21=13,IF(DB!DV33&lt;&gt;0,CONCATENATE(DB!DV33," point   "),""),IF(DB!CI33&lt;&gt;0,CONCATENATE(DB!CI33," point   "),""))</f>
        <v xml:space="preserve">15 point   </v>
      </c>
      <c r="U31" s="285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23.</v>
      </c>
      <c r="P32" s="72" t="str">
        <f>IF('1. Division'!AT21=13,IF(DB!DV34&lt;&gt;0,DB!CX34,""),IF(DB!CI34&lt;&gt;0,DB!BM34,""))</f>
        <v>Idskov</v>
      </c>
      <c r="Q32" s="273" t="str">
        <f>IF('1. Division'!AT21=13,IF(DB!DJ34&lt;&gt;0,CONCATENATE(DB!DJ34," point    "),""),IF(DB!BV34&lt;&gt;0,CONCATENATE(DB!BV34," point    "),""))</f>
        <v/>
      </c>
      <c r="R32" s="274"/>
      <c r="S32" s="275"/>
      <c r="T32" s="273" t="str">
        <f>IF('1. Division'!AT21=13,IF(DB!DV34&lt;&gt;0,CONCATENATE(DB!DV34," point   "),""),IF(DB!CI34&lt;&gt;0,CONCATENATE(DB!CI34," point   "),""))</f>
        <v xml:space="preserve">15 point   </v>
      </c>
      <c r="U32" s="285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Culopip</v>
      </c>
      <c r="D33" s="64">
        <f>IF('1. Division'!AT21=13,DB!BH97,DB!Y97)</f>
        <v>30</v>
      </c>
      <c r="E33" s="64">
        <f>RANK(D33,D33:D52,0)</f>
        <v>2</v>
      </c>
      <c r="F33" s="64">
        <f>IF('1. Division'!AT21=13,DB!BI97,DB!AD97)</f>
        <v>11</v>
      </c>
      <c r="G33" s="64">
        <f>RANK(F33,F33:F52,0)</f>
        <v>5</v>
      </c>
      <c r="H33" s="64">
        <f>IF('1. Division'!AT21=13,DB!BJ97,DB!AI97)</f>
        <v>36</v>
      </c>
      <c r="I33" s="64">
        <f>RANK(H33,H33:H52,0)</f>
        <v>3</v>
      </c>
      <c r="J33" s="64">
        <f>IF('1. Division'!AT21=13,DB!BK97,DB!AN97)</f>
        <v>10</v>
      </c>
      <c r="K33" s="64"/>
      <c r="L33" s="64" t="str">
        <f>IF('1. Division'!AT21=13,IF(DB!D1=DB!D2,DB!BO97,""),DB!CP97)</f>
        <v>Culopip</v>
      </c>
      <c r="M33" s="73"/>
      <c r="N33" s="65"/>
      <c r="O33" s="86" t="str">
        <f>IF('1. Division'!AT21=13,IF(DB!DV35&lt;&gt;0,CONCATENATE(DB!CV35,"."),""),IF(DB!CI35&lt;&gt;0,CONCATENATE(DB!CP35,"."),""))</f>
        <v>23.</v>
      </c>
      <c r="P33" s="72" t="str">
        <f>IF('1. Division'!AT21=13,IF(DB!DV35&lt;&gt;0,DB!CX35,""),IF(DB!CI35&lt;&gt;0,DB!BM35,""))</f>
        <v>Malthe</v>
      </c>
      <c r="Q33" s="273" t="str">
        <f>IF('1. Division'!AT21=13,IF(DB!DJ35&lt;&gt;0,CONCATENATE(DB!DJ35," point    "),""),IF(DB!BV35&lt;&gt;0,CONCATENATE(DB!BV35," point    "),""))</f>
        <v/>
      </c>
      <c r="R33" s="274"/>
      <c r="S33" s="275"/>
      <c r="T33" s="273" t="str">
        <f>IF('1. Division'!AT21=13,IF(DB!DV35&lt;&gt;0,CONCATENATE(DB!DV35," point   "),""),IF(DB!CI35&lt;&gt;0,CONCATENATE(DB!CI35," point   "),""))</f>
        <v xml:space="preserve">15 point   </v>
      </c>
      <c r="U33" s="285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IanRush</v>
      </c>
      <c r="D34" s="64">
        <f>IF('1. Division'!AT21=13,DB!BH98,DB!Y98)</f>
        <v>29</v>
      </c>
      <c r="E34" s="64">
        <f>RANK(D34,D33:D52,0)</f>
        <v>6</v>
      </c>
      <c r="F34" s="64">
        <f>IF('1. Division'!AT21=13,DB!BI98,DB!AD98)</f>
        <v>12</v>
      </c>
      <c r="G34" s="64">
        <f>RANK(F34,F33:F52,0)</f>
        <v>2</v>
      </c>
      <c r="H34" s="64">
        <f>IF('1. Division'!AT21=13,DB!BJ98,DB!AI98)</f>
        <v>37</v>
      </c>
      <c r="I34" s="64">
        <f>RANK(H34,H33:H52,0)</f>
        <v>2</v>
      </c>
      <c r="J34" s="64">
        <f>IF('1. Division'!AT21=13,DB!BK98,DB!AN98)</f>
        <v>10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27.</v>
      </c>
      <c r="P34" s="72" t="str">
        <f>IF('1. Division'!AT21=13,IF(DB!DV36&lt;&gt;0,DB!CX36,""),IF(DB!CI36&lt;&gt;0,DB!BM36,""))</f>
        <v>Harry</v>
      </c>
      <c r="Q34" s="273" t="str">
        <f>IF('1. Division'!AT21=13,IF(DB!DJ36&lt;&gt;0,CONCATENATE(DB!DJ36," point    "),""),IF(DB!BV36&lt;&gt;0,CONCATENATE(DB!BV36," point    "),""))</f>
        <v/>
      </c>
      <c r="R34" s="274"/>
      <c r="S34" s="275"/>
      <c r="T34" s="273" t="str">
        <f>IF('1. Division'!AT21=13,IF(DB!DV36&lt;&gt;0,CONCATENATE(DB!DV36," point   "),""),IF(DB!CI36&lt;&gt;0,CONCATENATE(DB!CI36," point   "),""))</f>
        <v xml:space="preserve">15 point   </v>
      </c>
      <c r="U34" s="285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Malthe</v>
      </c>
      <c r="D35" s="64">
        <f>IF('1. Division'!AT21=13,DB!BH99,DB!Y99)</f>
        <v>31</v>
      </c>
      <c r="E35" s="64">
        <f>RANK(D35,D33:D52,0)</f>
        <v>1</v>
      </c>
      <c r="F35" s="64">
        <f>IF('1. Division'!AT21=13,DB!BI99,DB!AD99)</f>
        <v>10</v>
      </c>
      <c r="G35" s="64">
        <f>RANK(F35,F33:F52,0)</f>
        <v>10</v>
      </c>
      <c r="H35" s="64">
        <f>IF('1. Division'!AT21=13,DB!BJ99,DB!AI99)</f>
        <v>36</v>
      </c>
      <c r="I35" s="64">
        <f>RANK(H35,H33:H52,0)</f>
        <v>3</v>
      </c>
      <c r="J35" s="64">
        <f>IF('1. Division'!AT21=13,DB!BK99,DB!AN99)</f>
        <v>14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28.</v>
      </c>
      <c r="P35" s="72" t="str">
        <f>IF('1. Division'!AT21=13,IF(DB!DV37&lt;&gt;0,DB!CX37,""),IF(DB!CI37&lt;&gt;0,DB!BM37,""))</f>
        <v>Agger</v>
      </c>
      <c r="Q35" s="273" t="str">
        <f>IF('1. Division'!AT21=13,IF(DB!DJ37&lt;&gt;0,CONCATENATE(DB!DJ37," point    "),""),IF(DB!BV37&lt;&gt;0,CONCATENATE(DB!BV37," point    "),""))</f>
        <v/>
      </c>
      <c r="R35" s="274"/>
      <c r="S35" s="275"/>
      <c r="T35" s="273" t="str">
        <f>IF('1. Division'!AT21=13,IF(DB!DV37&lt;&gt;0,CONCATENATE(DB!DV37," point   "),""),IF(DB!CI37&lt;&gt;0,CONCATENATE(DB!CI37," point   "),""))</f>
        <v xml:space="preserve">14 point   </v>
      </c>
      <c r="U35" s="285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Watson</v>
      </c>
      <c r="D36" s="64">
        <f>IF('1. Division'!AT21=13,DB!BH100,DB!Y100)</f>
        <v>30</v>
      </c>
      <c r="E36" s="64">
        <f>RANK(D36,D33:D52,0)</f>
        <v>2</v>
      </c>
      <c r="F36" s="64">
        <f>IF('1. Division'!AT21=13,DB!BI100,DB!AD100)</f>
        <v>11</v>
      </c>
      <c r="G36" s="64">
        <f>RANK(F36,F33:F52,0)</f>
        <v>5</v>
      </c>
      <c r="H36" s="64">
        <f>IF('1. Division'!AT21=13,DB!BJ100,DB!AI100)</f>
        <v>35</v>
      </c>
      <c r="I36" s="64">
        <f>RANK(H36,H33:H52,0)</f>
        <v>8</v>
      </c>
      <c r="J36" s="64">
        <f>IF('1. Division'!AT21=13,DB!BK100,DB!AN100)</f>
        <v>15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29.</v>
      </c>
      <c r="P36" s="72" t="str">
        <f>IF('1. Division'!AT21=13,IF(DB!DV38&lt;&gt;0,DB!CX38,""),IF(DB!CI38&lt;&gt;0,DB!BM38,""))</f>
        <v>Percy</v>
      </c>
      <c r="Q36" s="273" t="str">
        <f>IF('1. Division'!AT21=13,IF(DB!DJ38&lt;&gt;0,CONCATENATE(DB!DJ38," point    "),""),IF(DB!BV38&lt;&gt;0,CONCATENATE(DB!BV38," point    "),""))</f>
        <v/>
      </c>
      <c r="R36" s="274"/>
      <c r="S36" s="275"/>
      <c r="T36" s="273" t="str">
        <f>IF('1. Division'!AT21=13,IF(DB!DV38&lt;&gt;0,CONCATENATE(DB!DV38," point   "),""),IF(DB!CI38&lt;&gt;0,CONCATENATE(DB!CI38," point   "),""))</f>
        <v xml:space="preserve">14 point   </v>
      </c>
      <c r="U36" s="285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McCoist</v>
      </c>
      <c r="D37" s="64">
        <f>IF('1. Division'!AT21=13,DB!BH101,DB!Y101)</f>
        <v>30</v>
      </c>
      <c r="E37" s="64">
        <f>RANK(D37,D33:D52,0)</f>
        <v>2</v>
      </c>
      <c r="F37" s="64">
        <f>IF('1. Division'!AT21=13,DB!BI101,DB!AD101)</f>
        <v>13</v>
      </c>
      <c r="G37" s="64">
        <f>RANK(F37,F33:F52,0)</f>
        <v>1</v>
      </c>
      <c r="H37" s="64">
        <f>IF('1. Division'!AT21=13,DB!BJ101,DB!AI101)</f>
        <v>34</v>
      </c>
      <c r="I37" s="64">
        <f>RANK(H37,H33:H52,0)</f>
        <v>13</v>
      </c>
      <c r="J37" s="64">
        <f>IF('1. Division'!AT21=13,DB!BK101,DB!AN101)</f>
        <v>16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29.</v>
      </c>
      <c r="P37" s="72" t="str">
        <f>IF('1. Division'!AT21=13,IF(DB!DV39&lt;&gt;0,DB!CX39,""),IF(DB!CI39&lt;&gt;0,DB!BM39,""))</f>
        <v>Watson</v>
      </c>
      <c r="Q37" s="273" t="str">
        <f>IF('1. Division'!AT21=13,IF(DB!DJ39&lt;&gt;0,CONCATENATE(DB!DJ39," point    "),""),IF(DB!BV39&lt;&gt;0,CONCATENATE(DB!BV39," point    "),""))</f>
        <v/>
      </c>
      <c r="R37" s="274"/>
      <c r="S37" s="275"/>
      <c r="T37" s="273" t="str">
        <f>IF('1. Division'!AT21=13,IF(DB!DV39&lt;&gt;0,CONCATENATE(DB!DV39," point   "),""),IF(DB!CI39&lt;&gt;0,CONCATENATE(DB!CI39," point   "),""))</f>
        <v xml:space="preserve">14 point   </v>
      </c>
      <c r="U37" s="285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Lions</v>
      </c>
      <c r="D38" s="64">
        <f>IF('1. Division'!AT21=13,DB!BH102,DB!Y102)</f>
        <v>28</v>
      </c>
      <c r="E38" s="64">
        <f>RANK(D38,D33:D52,0)</f>
        <v>8</v>
      </c>
      <c r="F38" s="64">
        <f>IF('1. Division'!AT21=13,DB!BI102,DB!AD102)</f>
        <v>10</v>
      </c>
      <c r="G38" s="64">
        <f>RANK(F38,F33:F52,0)</f>
        <v>10</v>
      </c>
      <c r="H38" s="64">
        <f>IF('1. Division'!AT21=13,DB!BJ102,DB!AI102)</f>
        <v>39</v>
      </c>
      <c r="I38" s="64">
        <f>RANK(H38,H33:H52,0)</f>
        <v>1</v>
      </c>
      <c r="J38" s="64">
        <f>IF('1. Division'!AT21=13,DB!BK102,DB!AN102)</f>
        <v>19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Sergio</v>
      </c>
      <c r="Q38" s="273" t="str">
        <f>IF('1. Division'!AT21=13,IF(DB!DJ40&lt;&gt;0,CONCATENATE(DB!DJ40," point    "),""),IF(DB!BV40&lt;&gt;0,CONCATENATE(DB!BV40," point    "),""))</f>
        <v/>
      </c>
      <c r="R38" s="274"/>
      <c r="S38" s="275"/>
      <c r="T38" s="273" t="str">
        <f>IF('1. Division'!AT21=13,IF(DB!DV40&lt;&gt;0,CONCATENATE(DB!DV40," point   "),""),IF(DB!CI40&lt;&gt;0,CONCATENATE(DB!CI40," point   "),""))</f>
        <v xml:space="preserve">13 point   </v>
      </c>
      <c r="U38" s="285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Anderup</v>
      </c>
      <c r="D39" s="64">
        <f>IF('1. Division'!AT21=13,DB!BH103,DB!Y103)</f>
        <v>30</v>
      </c>
      <c r="E39" s="64">
        <f>RANK(D39,D33:D52,0)</f>
        <v>2</v>
      </c>
      <c r="F39" s="64">
        <f>IF('1. Division'!AT21=13,DB!BI103,DB!AD103)</f>
        <v>10</v>
      </c>
      <c r="G39" s="64">
        <f>RANK(F39,F33:F52,0)</f>
        <v>10</v>
      </c>
      <c r="H39" s="64">
        <f>IF('1. Division'!AT21=13,DB!BJ103,DB!AI103)</f>
        <v>35</v>
      </c>
      <c r="I39" s="64">
        <f>RANK(H39,H33:H52,0)</f>
        <v>8</v>
      </c>
      <c r="J39" s="64">
        <f>IF('1. Division'!AT21=13,DB!BK103,DB!AN103)</f>
        <v>20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31.</v>
      </c>
      <c r="P39" s="72" t="str">
        <f>IF('1. Division'!AT21=13,IF(DB!DV41&lt;&gt;0,DB!CX41,""),IF(DB!CI41&lt;&gt;0,DB!BM41,""))</f>
        <v>Zico</v>
      </c>
      <c r="Q39" s="273" t="str">
        <f>IF('1. Division'!AT21=13,IF(DB!DJ41&lt;&gt;0,CONCATENATE(DB!DJ41," point    "),""),IF(DB!BV41&lt;&gt;0,CONCATENATE(DB!BV41," point    "),""))</f>
        <v/>
      </c>
      <c r="R39" s="274"/>
      <c r="S39" s="275"/>
      <c r="T39" s="273" t="str">
        <f>IF('1. Division'!AT21=13,IF(DB!DV41&lt;&gt;0,CONCATENATE(DB!DV41," point   "),""),IF(DB!CI41&lt;&gt;0,CONCATENATE(DB!CI41," point   "),""))</f>
        <v xml:space="preserve">13 point   </v>
      </c>
      <c r="U39" s="285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Forest</v>
      </c>
      <c r="D40" s="64">
        <f>IF('1. Division'!AT21=13,DB!BH104,DB!Y104)</f>
        <v>27</v>
      </c>
      <c r="E40" s="64">
        <f>RANK(D40,D33:D52,0)</f>
        <v>10</v>
      </c>
      <c r="F40" s="64">
        <f>IF('1. Division'!AT21=13,DB!BI104,DB!AD104)</f>
        <v>12</v>
      </c>
      <c r="G40" s="64">
        <f>RANK(F40,F33:F52,0)</f>
        <v>2</v>
      </c>
      <c r="H40" s="64">
        <f>IF('1. Division'!AT21=13,DB!BJ104,DB!AI104)</f>
        <v>35</v>
      </c>
      <c r="I40" s="64">
        <f>RANK(H40,H33:H52,0)</f>
        <v>8</v>
      </c>
      <c r="J40" s="64">
        <f>IF('1. Division'!AT21=13,DB!BK104,DB!AN104)</f>
        <v>20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Fox</v>
      </c>
      <c r="Q40" s="273" t="str">
        <f>IF('1. Division'!AT21=13,IF(DB!DJ42&lt;&gt;0,CONCATENATE(DB!DJ42," point    "),""),IF(DB!BV42&lt;&gt;0,CONCATENATE(DB!BV42," point    "),""))</f>
        <v xml:space="preserve">3 point    </v>
      </c>
      <c r="R40" s="274"/>
      <c r="S40" s="275"/>
      <c r="T40" s="273" t="str">
        <f>IF('1. Division'!AT21=13,IF(DB!DV42&lt;&gt;0,CONCATENATE(DB!DV42," point   "),""),IF(DB!CI42&lt;&gt;0,CONCATENATE(DB!CI42," point   "),""))</f>
        <v xml:space="preserve">12 point   </v>
      </c>
      <c r="U40" s="285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Piquet</v>
      </c>
      <c r="D41" s="64">
        <f>IF('1. Division'!AT21=13,DB!BH105,DB!Y105)</f>
        <v>25</v>
      </c>
      <c r="E41" s="64">
        <f>RANK(D41,D33:D52,0)</f>
        <v>14</v>
      </c>
      <c r="F41" s="64">
        <f>IF('1. Division'!AT21=13,DB!BI105,DB!AD105)</f>
        <v>11</v>
      </c>
      <c r="G41" s="64">
        <f>RANK(F41,F33:F52,0)</f>
        <v>5</v>
      </c>
      <c r="H41" s="64">
        <f>IF('1. Division'!AT21=13,DB!BJ105,DB!AI105)</f>
        <v>36</v>
      </c>
      <c r="I41" s="64">
        <f>RANK(H41,H33:H52,0)</f>
        <v>3</v>
      </c>
      <c r="J41" s="64">
        <f>IF('1. Division'!AT21=13,DB!BK105,DB!AN105)</f>
        <v>22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33.</v>
      </c>
      <c r="P41" s="72" t="str">
        <f>IF('1. Division'!AT21=13,IF(DB!DV43&lt;&gt;0,DB!CX43,""),IF(DB!CI43&lt;&gt;0,DB!BM43,""))</f>
        <v>Piquet</v>
      </c>
      <c r="Q41" s="273" t="str">
        <f>IF('1. Division'!AT21=13,IF(DB!DJ43&lt;&gt;0,CONCATENATE(DB!DJ43," point    "),""),IF(DB!BV43&lt;&gt;0,CONCATENATE(DB!BV43," point    "),""))</f>
        <v xml:space="preserve">3 point    </v>
      </c>
      <c r="R41" s="274"/>
      <c r="S41" s="275"/>
      <c r="T41" s="273" t="str">
        <f>IF('1. Division'!AT21=13,IF(DB!DV43&lt;&gt;0,CONCATENATE(DB!DV43," point   "),""),IF(DB!CI43&lt;&gt;0,CONCATENATE(DB!CI43," point   "),""))</f>
        <v xml:space="preserve">12 point   </v>
      </c>
      <c r="U41" s="285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MFP</v>
      </c>
      <c r="D42" s="64">
        <f>IF('1. Division'!AT21=13,DB!BH106,DB!Y106)</f>
        <v>27</v>
      </c>
      <c r="E42" s="64">
        <f>RANK(D42,D33:D52,0)</f>
        <v>10</v>
      </c>
      <c r="F42" s="64">
        <f>IF('1. Division'!AT21=13,DB!BI106,DB!AD106)</f>
        <v>11</v>
      </c>
      <c r="G42" s="64">
        <f>RANK(F42,F33:F52,0)</f>
        <v>5</v>
      </c>
      <c r="H42" s="64">
        <f>IF('1. Division'!AT21=13,DB!BJ106,DB!AI106)</f>
        <v>35</v>
      </c>
      <c r="I42" s="64">
        <f>RANK(H42,H33:H52,0)</f>
        <v>8</v>
      </c>
      <c r="J42" s="64">
        <f>IF('1. Division'!AT21=13,DB!BK106,DB!AN106)</f>
        <v>23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Forest</v>
      </c>
      <c r="Q42" s="273" t="str">
        <f>IF('1. Division'!AT21=13,IF(DB!DJ44&lt;&gt;0,CONCATENATE(DB!DJ44," point    "),""),IF(DB!BV44&lt;&gt;0,CONCATENATE(DB!BV44," point    "),""))</f>
        <v/>
      </c>
      <c r="R42" s="274"/>
      <c r="S42" s="275"/>
      <c r="T42" s="273" t="str">
        <f>IF('1. Division'!AT21=13,IF(DB!DV44&lt;&gt;0,CONCATENATE(DB!DV44," point   "),""),IF(DB!CI44&lt;&gt;0,CONCATENATE(DB!CI44," point   "),""))</f>
        <v xml:space="preserve">11 point   </v>
      </c>
      <c r="U42" s="285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LUFCMOT</v>
      </c>
      <c r="D43" s="64">
        <f>IF('1. Division'!AT21=13,DB!BH107,DB!Y107)</f>
        <v>24</v>
      </c>
      <c r="E43" s="64">
        <f>RANK(D43,D33:D52,0)</f>
        <v>18</v>
      </c>
      <c r="F43" s="64">
        <f>IF('1. Division'!AT21=13,DB!BI107,DB!AD107)</f>
        <v>12</v>
      </c>
      <c r="G43" s="64">
        <f>RANK(F43,F33:F52,0)</f>
        <v>2</v>
      </c>
      <c r="H43" s="64">
        <f>IF('1. Division'!AT21=13,DB!BJ107,DB!AI107)</f>
        <v>36</v>
      </c>
      <c r="I43" s="64">
        <f>RANK(H43,H33:H52,0)</f>
        <v>3</v>
      </c>
      <c r="J43" s="64">
        <f>IF('1. Division'!AT21=13,DB!BK107,DB!AN107)</f>
        <v>23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36.</v>
      </c>
      <c r="P43" s="72" t="str">
        <f>IF('1. Division'!AT21=13,IF(DB!DV45&lt;&gt;0,DB!CX45,""),IF(DB!CI45&lt;&gt;0,DB!BM45,""))</f>
        <v>Derby</v>
      </c>
      <c r="Q43" s="273" t="str">
        <f>IF('1. Division'!AT21=13,IF(DB!DJ45&lt;&gt;0,CONCATENATE(DB!DJ45," point    "),""),IF(DB!BV45&lt;&gt;0,CONCATENATE(DB!BV45," point    "),""))</f>
        <v xml:space="preserve">10 point    </v>
      </c>
      <c r="R43" s="274"/>
      <c r="S43" s="275"/>
      <c r="T43" s="273" t="str">
        <f>IF('1. Division'!AT21=13,IF(DB!DV45&lt;&gt;0,CONCATENATE(DB!DV45," point   "),""),IF(DB!CI45&lt;&gt;0,CONCATENATE(DB!CI45," point   "),""))</f>
        <v xml:space="preserve">10 point   </v>
      </c>
      <c r="U43" s="285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Tynde</v>
      </c>
      <c r="D44" s="64">
        <f>IF('1. Division'!AT21=13,DB!BH108,DB!Y108)</f>
        <v>25</v>
      </c>
      <c r="E44" s="64">
        <f>RANK(D44,D33:D52,0)</f>
        <v>14</v>
      </c>
      <c r="F44" s="64">
        <f>IF('1. Division'!AT21=13,DB!BI108,DB!AD108)</f>
        <v>10</v>
      </c>
      <c r="G44" s="64">
        <f>RANK(F44,F33:F52,0)</f>
        <v>10</v>
      </c>
      <c r="H44" s="64">
        <f>IF('1. Division'!AT21=13,DB!BJ108,DB!AI108)</f>
        <v>36</v>
      </c>
      <c r="I44" s="64">
        <f>RANK(H44,H33:H52,0)</f>
        <v>3</v>
      </c>
      <c r="J44" s="64">
        <f>IF('1. Division'!AT21=13,DB!BK108,DB!AN108)</f>
        <v>27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36.</v>
      </c>
      <c r="P44" s="72" t="str">
        <f>IF('1. Division'!AT21=13,IF(DB!DV46&lt;&gt;0,DB!CX46,""),IF(DB!CI46&lt;&gt;0,DB!BM46,""))</f>
        <v>Kailua</v>
      </c>
      <c r="Q44" s="273" t="str">
        <f>IF('1. Division'!AT21=13,IF(DB!DJ46&lt;&gt;0,CONCATENATE(DB!DJ46," point    "),""),IF(DB!BV46&lt;&gt;0,CONCATENATE(DB!BV46," point    "),""))</f>
        <v/>
      </c>
      <c r="R44" s="274"/>
      <c r="S44" s="275"/>
      <c r="T44" s="273" t="str">
        <f>IF('1. Division'!AT21=13,IF(DB!DV46&lt;&gt;0,CONCATENATE(DB!DV46," point   "),""),IF(DB!CI46&lt;&gt;0,CONCATENATE(DB!CI46," point   "),""))</f>
        <v xml:space="preserve">10 point   </v>
      </c>
      <c r="U44" s="285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Harry</v>
      </c>
      <c r="D45" s="64">
        <f>IF('1. Division'!AT21=13,DB!BH109,DB!Y109)</f>
        <v>26</v>
      </c>
      <c r="E45" s="64">
        <f>RANK(D45,D33:D52,0)</f>
        <v>12</v>
      </c>
      <c r="F45" s="64">
        <f>IF('1. Division'!AT21=13,DB!BI109,DB!AD109)</f>
        <v>11</v>
      </c>
      <c r="G45" s="64">
        <f>RANK(F45,F33:F52,0)</f>
        <v>5</v>
      </c>
      <c r="H45" s="64">
        <f>IF('1. Division'!AT21=13,DB!BJ109,DB!AI109)</f>
        <v>33</v>
      </c>
      <c r="I45" s="64">
        <f>RANK(H45,H33:H52,0)</f>
        <v>17</v>
      </c>
      <c r="J45" s="64">
        <f>IF('1. Division'!AT21=13,DB!BK109,DB!AN109)</f>
        <v>34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38.</v>
      </c>
      <c r="P45" s="72" t="str">
        <f>IF('1. Division'!AT21=13,IF(DB!DV47&lt;&gt;0,DB!CX47,""),IF(DB!CI47&lt;&gt;0,DB!BM47,""))</f>
        <v>Culopip</v>
      </c>
      <c r="Q45" s="273" t="str">
        <f>IF('1. Division'!AT21=13,IF(DB!DJ47&lt;&gt;0,CONCATENATE(DB!DJ47," point    "),""),IF(DB!BV47&lt;&gt;0,CONCATENATE(DB!BV47," point    "),""))</f>
        <v/>
      </c>
      <c r="R45" s="274"/>
      <c r="S45" s="275"/>
      <c r="T45" s="273" t="str">
        <f>IF('1. Division'!AT21=13,IF(DB!DV47&lt;&gt;0,CONCATENATE(DB!DV47," point   "),""),IF(DB!CI47&lt;&gt;0,CONCATENATE(DB!CI47," point   "),""))</f>
        <v xml:space="preserve">10 point   </v>
      </c>
      <c r="U45" s="285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Nielsen</v>
      </c>
      <c r="D46" s="64">
        <f>IF('1. Division'!AT21=13,DB!BH110,DB!Y110)</f>
        <v>26</v>
      </c>
      <c r="E46" s="64">
        <f>RANK(D46,D33:D52,0)</f>
        <v>12</v>
      </c>
      <c r="F46" s="64">
        <f>IF('1. Division'!AT21=13,DB!BI110,DB!AD110)</f>
        <v>10</v>
      </c>
      <c r="G46" s="64">
        <f>RANK(F46,F33:F52,0)</f>
        <v>10</v>
      </c>
      <c r="H46" s="64">
        <f>IF('1. Division'!AT21=13,DB!BJ110,DB!AI110)</f>
        <v>34</v>
      </c>
      <c r="I46" s="64">
        <f>RANK(H46,H33:H52,0)</f>
        <v>13</v>
      </c>
      <c r="J46" s="64">
        <f>IF('1. Division'!AT21=13,DB!BK110,DB!AN110)</f>
        <v>35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39.</v>
      </c>
      <c r="P46" s="72" t="str">
        <f>IF('1. Division'!AT21=13,IF(DB!DV48&lt;&gt;0,DB!CX48,""),IF(DB!CI48&lt;&gt;0,DB!BM48,""))</f>
        <v>Barca</v>
      </c>
      <c r="Q46" s="273" t="str">
        <f>IF('1. Division'!AT21=13,IF(DB!DJ48&lt;&gt;0,CONCATENATE(DB!DJ48," point    "),""),IF(DB!BV48&lt;&gt;0,CONCATENATE(DB!BV48," point    "),""))</f>
        <v/>
      </c>
      <c r="R46" s="274"/>
      <c r="S46" s="275"/>
      <c r="T46" s="273" t="str">
        <f>IF('1. Division'!AT21=13,IF(DB!DV48&lt;&gt;0,CONCATENATE(DB!DV48," point   "),""),IF(DB!CI48&lt;&gt;0,CONCATENATE(DB!CI48," point   "),""))</f>
        <v xml:space="preserve">9 point   </v>
      </c>
      <c r="U46" s="285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Højgård</v>
      </c>
      <c r="D47" s="64">
        <f>IF('1. Division'!AT21=13,DB!BH111,DB!Y111)</f>
        <v>25</v>
      </c>
      <c r="E47" s="64">
        <f>RANK(D47,D33:D52,0)</f>
        <v>14</v>
      </c>
      <c r="F47" s="64">
        <f>IF('1. Division'!AT21=13,DB!BI111,DB!AD111)</f>
        <v>9</v>
      </c>
      <c r="G47" s="64">
        <f>RANK(F47,F33:F52,0)</f>
        <v>17</v>
      </c>
      <c r="H47" s="64">
        <f>IF('1. Division'!AT21=13,DB!BJ111,DB!AI111)</f>
        <v>35</v>
      </c>
      <c r="I47" s="64">
        <f>RANK(H47,H33:H52,0)</f>
        <v>8</v>
      </c>
      <c r="J47" s="64">
        <f>IF('1. Division'!AT21=13,DB!BK111,DB!AN111)</f>
        <v>39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39.</v>
      </c>
      <c r="P47" s="72" t="str">
        <f>IF('1. Division'!AT21=13,IF(DB!DV49&lt;&gt;0,DB!CX49,""),IF(DB!CI49&lt;&gt;0,DB!BM49,""))</f>
        <v>Chelsea</v>
      </c>
      <c r="Q47" s="273" t="str">
        <f>IF('1. Division'!AT21=13,IF(DB!DJ49&lt;&gt;0,CONCATENATE(DB!DJ49," point    "),""),IF(DB!BV49&lt;&gt;0,CONCATENATE(DB!BV49," point    "),""))</f>
        <v/>
      </c>
      <c r="R47" s="274"/>
      <c r="S47" s="275"/>
      <c r="T47" s="273" t="str">
        <f>IF('1. Division'!AT21=13,IF(DB!DV49&lt;&gt;0,CONCATENATE(DB!DV49," point   "),""),IF(DB!CI49&lt;&gt;0,CONCATENATE(DB!CI49," point   "),""))</f>
        <v xml:space="preserve">9 point   </v>
      </c>
      <c r="U47" s="285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SPVK</v>
      </c>
      <c r="D48" s="64">
        <f>IF('1. Division'!AT21=13,DB!BH112,DB!Y112)</f>
        <v>29</v>
      </c>
      <c r="E48" s="64">
        <f>RANK(D48,D33:D52,0)</f>
        <v>6</v>
      </c>
      <c r="F48" s="64">
        <f>IF('1. Division'!AT21=13,DB!BI112,DB!AD112)</f>
        <v>9</v>
      </c>
      <c r="G48" s="64">
        <f>RANK(F48,F33:F52,0)</f>
        <v>17</v>
      </c>
      <c r="H48" s="64">
        <f>IF('1. Division'!AT21=13,DB!BJ112,DB!AI112)</f>
        <v>33</v>
      </c>
      <c r="I48" s="64">
        <f>RANK(H48,H33:H52,0)</f>
        <v>17</v>
      </c>
      <c r="J48" s="64">
        <f>IF('1. Division'!AT21=13,DB!BK112,DB!AN112)</f>
        <v>40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41.</v>
      </c>
      <c r="P48" s="72" t="str">
        <f>IF('1. Division'!AT21=13,IF(DB!DV50&lt;&gt;0,DB!CX50,""),IF(DB!CI50&lt;&gt;0,DB!BM50,""))</f>
        <v>United</v>
      </c>
      <c r="Q48" s="273" t="str">
        <f>IF('1. Division'!AT21=13,IF(DB!DJ50&lt;&gt;0,CONCATENATE(DB!DJ50," point    "),""),IF(DB!BV50&lt;&gt;0,CONCATENATE(DB!BV50," point    "),""))</f>
        <v/>
      </c>
      <c r="R48" s="274"/>
      <c r="S48" s="275"/>
      <c r="T48" s="273" t="str">
        <f>IF('1. Division'!AT21=13,IF(DB!DV50&lt;&gt;0,CONCATENATE(DB!DV50," point   "),""),IF(DB!CI50&lt;&gt;0,CONCATENATE(DB!CI50," point   "),""))</f>
        <v xml:space="preserve">9 point   </v>
      </c>
      <c r="U48" s="285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17.</v>
      </c>
      <c r="C49" s="72" t="str">
        <f>IF('1. Division'!AT21=13,DB!AZ113,DB!L113)</f>
        <v>Livpool</v>
      </c>
      <c r="D49" s="64">
        <f>IF('1. Division'!AT21=13,DB!BH113,DB!Y113)</f>
        <v>28</v>
      </c>
      <c r="E49" s="64">
        <f>RANK(D49,D33:D52,0)</f>
        <v>8</v>
      </c>
      <c r="F49" s="64">
        <f>IF('1. Division'!AT21=13,DB!BI113,DB!AD113)</f>
        <v>7</v>
      </c>
      <c r="G49" s="64">
        <f>RANK(F49,F33:F52,0)</f>
        <v>20</v>
      </c>
      <c r="H49" s="64">
        <f>IF('1. Division'!AT21=13,DB!BJ113,DB!AI113)</f>
        <v>34</v>
      </c>
      <c r="I49" s="64">
        <f>RANK(H49,H33:H52,0)</f>
        <v>13</v>
      </c>
      <c r="J49" s="64">
        <f>IF('1. Division'!AT21=13,DB!BK113,DB!AN113)</f>
        <v>41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Futte</v>
      </c>
      <c r="Q49" s="273" t="str">
        <f>IF('1. Division'!AT21=13,IF(DB!DJ51&lt;&gt;0,CONCATENATE(DB!DJ51," point    "),""),IF(DB!BV51&lt;&gt;0,CONCATENATE(DB!BV51," point    "),""))</f>
        <v xml:space="preserve">5 point    </v>
      </c>
      <c r="R49" s="274"/>
      <c r="S49" s="275"/>
      <c r="T49" s="273" t="str">
        <f>IF('1. Division'!AT21=13,IF(DB!DV51&lt;&gt;0,CONCATENATE(DB!DV51," point   "),""),IF(DB!CI51&lt;&gt;0,CONCATENATE(DB!CI51," point   "),""))</f>
        <v xml:space="preserve">8 point   </v>
      </c>
      <c r="U49" s="285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Cottee</v>
      </c>
      <c r="D50" s="64">
        <f>IF('1. Division'!AT21=13,DB!BH114,DB!Y114)</f>
        <v>25</v>
      </c>
      <c r="E50" s="64">
        <f>RANK(D50,D33:D52,0)</f>
        <v>14</v>
      </c>
      <c r="F50" s="64">
        <f>IF('1. Division'!AT21=13,DB!BI114,DB!AD114)</f>
        <v>10</v>
      </c>
      <c r="G50" s="64">
        <f>RANK(F50,F33:F52,0)</f>
        <v>10</v>
      </c>
      <c r="H50" s="64">
        <f>IF('1. Division'!AT21=13,DB!BJ114,DB!AI114)</f>
        <v>32</v>
      </c>
      <c r="I50" s="64">
        <f>RANK(H50,H33:H52,0)</f>
        <v>20</v>
      </c>
      <c r="J50" s="64">
        <f>IF('1. Division'!AT21=13,DB!BK114,DB!AN114)</f>
        <v>44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Lions</v>
      </c>
      <c r="Q50" s="273" t="str">
        <f>IF('1. Division'!AT21=13,IF(DB!DJ52&lt;&gt;0,CONCATENATE(DB!DJ52," point    "),""),IF(DB!BV52&lt;&gt;0,CONCATENATE(DB!BV52," point    "),""))</f>
        <v xml:space="preserve">5 point    </v>
      </c>
      <c r="R50" s="274"/>
      <c r="S50" s="275"/>
      <c r="T50" s="273" t="str">
        <f>IF('1. Division'!AT21=13,IF(DB!DV52&lt;&gt;0,CONCATENATE(DB!DV52," point   "),""),IF(DB!CI52&lt;&gt;0,CONCATENATE(DB!CI52," point   "),""))</f>
        <v xml:space="preserve">8 point   </v>
      </c>
      <c r="U50" s="285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Sergio</v>
      </c>
      <c r="D51" s="64">
        <f>IF('1. Division'!AT21=13,DB!BH115,DB!Y115)</f>
        <v>24</v>
      </c>
      <c r="E51" s="64">
        <f>RANK(D51,D33:D52,0)</f>
        <v>18</v>
      </c>
      <c r="F51" s="64">
        <f>IF('1. Division'!AT21=13,DB!BI115,DB!AD115)</f>
        <v>10</v>
      </c>
      <c r="G51" s="64">
        <f>RANK(F51,F33:F52,0)</f>
        <v>10</v>
      </c>
      <c r="H51" s="64">
        <f>IF('1. Division'!AT21=13,DB!BJ115,DB!AI115)</f>
        <v>33</v>
      </c>
      <c r="I51" s="64">
        <f>RANK(H51,H33:H52,0)</f>
        <v>17</v>
      </c>
      <c r="J51" s="64">
        <f>IF('1. Division'!AT21=13,DB!BK115,DB!AN115)</f>
        <v>45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42.</v>
      </c>
      <c r="P51" s="72" t="str">
        <f>IF('1. Division'!AT21=13,IF(DB!DV53&lt;&gt;0,DB!CX53,""),IF(DB!CI53&lt;&gt;0,DB!BM53,""))</f>
        <v>LUFCMOT</v>
      </c>
      <c r="Q51" s="273" t="str">
        <f>IF('1. Division'!AT21=13,IF(DB!DJ53&lt;&gt;0,CONCATENATE(DB!DJ53," point    "),""),IF(DB!BV53&lt;&gt;0,CONCATENATE(DB!BV53," point    "),""))</f>
        <v xml:space="preserve">3 point    </v>
      </c>
      <c r="R51" s="274"/>
      <c r="S51" s="275"/>
      <c r="T51" s="273" t="str">
        <f>IF('1. Division'!AT21=13,IF(DB!DV53&lt;&gt;0,CONCATENATE(DB!DV53," point   "),""),IF(DB!CI53&lt;&gt;0,CONCATENATE(DB!CI53," point   "),""))</f>
        <v xml:space="preserve">8 point   </v>
      </c>
      <c r="U51" s="285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Agger</v>
      </c>
      <c r="D52" s="64">
        <f>IF('1. Division'!AT21=13,DB!BH116,DB!Y116)</f>
        <v>24</v>
      </c>
      <c r="E52" s="64">
        <f>RANK(D52,D33:D52,0)</f>
        <v>18</v>
      </c>
      <c r="F52" s="64">
        <f>IF('1. Division'!AT21=13,DB!BI116,DB!AD116)</f>
        <v>8</v>
      </c>
      <c r="G52" s="64">
        <f>RANK(F52,F33:F52,0)</f>
        <v>19</v>
      </c>
      <c r="H52" s="64">
        <f>IF('1. Division'!AT21=13,DB!BJ116,DB!AI116)</f>
        <v>34</v>
      </c>
      <c r="I52" s="64">
        <f>RANK(H52,H33:H52,0)</f>
        <v>13</v>
      </c>
      <c r="J52" s="64">
        <f>IF('1. Division'!AT21=13,DB!BK116,DB!AN116)</f>
        <v>50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45.</v>
      </c>
      <c r="P52" s="72" t="str">
        <f>IF('1. Division'!AT21=13,IF(DB!DV54&lt;&gt;0,DB!CX54,""),IF(DB!CI54&lt;&gt;0,DB!BM54,""))</f>
        <v>MFP</v>
      </c>
      <c r="Q52" s="273" t="str">
        <f>IF('1. Division'!AT21=13,IF(DB!DJ54&lt;&gt;0,CONCATENATE(DB!DJ54," point    "),""),IF(DB!BV54&lt;&gt;0,CONCATENATE(DB!BV54," point    "),""))</f>
        <v/>
      </c>
      <c r="R52" s="274"/>
      <c r="S52" s="275"/>
      <c r="T52" s="273" t="str">
        <f>IF('1. Division'!AT21=13,IF(DB!DV54&lt;&gt;0,CONCATENATE(DB!DV54," point   "),""),IF(DB!CI54&lt;&gt;0,CONCATENATE(DB!CI54," point   "),""))</f>
        <v xml:space="preserve">8 point   </v>
      </c>
      <c r="U52" s="285"/>
    </row>
    <row r="53" spans="1:21" ht="13.5" customHeight="1">
      <c r="A53" s="287" t="s">
        <v>15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8"/>
      <c r="N53" s="65"/>
      <c r="O53" s="86" t="str">
        <f>IF('1. Division'!AT21=13,IF(DB!DV55&lt;&gt;0,CONCATENATE(DB!CV55,"."),""),IF(DB!CI55&lt;&gt;0,CONCATENATE(DB!CP55,"."),""))</f>
        <v>45.</v>
      </c>
      <c r="P53" s="72" t="str">
        <f>IF('1. Division'!AT21=13,IF(DB!DV55&lt;&gt;0,DB!CX55,""),IF(DB!CI55&lt;&gt;0,DB!BM55,""))</f>
        <v>Sebjoh</v>
      </c>
      <c r="Q53" s="273" t="str">
        <f>IF('1. Division'!AT21=13,IF(DB!DJ55&lt;&gt;0,CONCATENATE(DB!DJ55," point    "),""),IF(DB!BV55&lt;&gt;0,CONCATENATE(DB!BV55," point    "),""))</f>
        <v/>
      </c>
      <c r="R53" s="274"/>
      <c r="S53" s="275"/>
      <c r="T53" s="273" t="str">
        <f>IF('1. Division'!AT21=13,IF(DB!DV55&lt;&gt;0,CONCATENATE(DB!DV55," point   "),""),IF(DB!CI55&lt;&gt;0,CONCATENATE(DB!CI55," point   "),""))</f>
        <v xml:space="preserve">8 point   </v>
      </c>
      <c r="U53" s="285"/>
    </row>
    <row r="54" spans="1:21" ht="13.5" customHeight="1">
      <c r="A54" s="288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8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Select</v>
      </c>
      <c r="Q54" s="273" t="str">
        <f>IF('1. Division'!AT21=13,IF(DB!DJ56&lt;&gt;0,CONCATENATE(DB!DJ56," point    "),""),IF(DB!BV56&lt;&gt;0,CONCATENATE(DB!BV56," point    "),""))</f>
        <v/>
      </c>
      <c r="R54" s="274"/>
      <c r="S54" s="275"/>
      <c r="T54" s="273" t="str">
        <f>IF('1. Division'!AT21=13,IF(DB!DV56&lt;&gt;0,CONCATENATE(DB!DV56," point   "),""),IF(DB!CI56&lt;&gt;0,CONCATENATE(DB!CI56," point   "),""))</f>
        <v xml:space="preserve">7 point   </v>
      </c>
      <c r="U54" s="285"/>
    </row>
    <row r="55" spans="1:21" ht="13.5" customHeight="1" thickBot="1">
      <c r="A55" s="288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  <c r="N55" s="65"/>
      <c r="O55" s="86" t="str">
        <f>IF('1. Division'!AT21=13,IF(DB!DV57&lt;&gt;0,CONCATENATE(DB!CV57,"."),""),IF(DB!CI57&lt;&gt;0,CONCATENATE(DB!CP57,"."),""))</f>
        <v>47.</v>
      </c>
      <c r="P55" s="72" t="str">
        <f>IF('1. Division'!AT21=13,IF(DB!DV57&lt;&gt;0,DB!CX57,""),IF(DB!CI57&lt;&gt;0,DB!BM57,""))</f>
        <v>Steam</v>
      </c>
      <c r="Q55" s="273" t="str">
        <f>IF('1. Division'!AT21=13,IF(DB!DJ57&lt;&gt;0,CONCATENATE(DB!DJ57," point    "),""),IF(DB!BV57&lt;&gt;0,CONCATENATE(DB!BV57," point    "),""))</f>
        <v/>
      </c>
      <c r="R55" s="274"/>
      <c r="S55" s="275"/>
      <c r="T55" s="273" t="str">
        <f>IF('1. Division'!AT21=13,IF(DB!DV57&lt;&gt;0,CONCATENATE(DB!DV57," point   "),""),IF(DB!CI57&lt;&gt;0,CONCATENATE(DB!CI57," point   "),""))</f>
        <v xml:space="preserve">7 point   </v>
      </c>
      <c r="U55" s="285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>Månedens Tipper i april:</v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Himbo</v>
      </c>
      <c r="Q56" s="273" t="str">
        <f>IF('1. Division'!AT21=13,IF(DB!DJ58&lt;&gt;0,CONCATENATE(DB!DJ58," point    "),""),IF(DB!BV58&lt;&gt;0,CONCATENATE(DB!BV58," point    "),""))</f>
        <v/>
      </c>
      <c r="R56" s="274"/>
      <c r="S56" s="275"/>
      <c r="T56" s="273" t="str">
        <f>IF('1. Division'!AT21=13,IF(DB!DV58&lt;&gt;0,CONCATENATE(DB!DV58," point   "),""),IF(DB!CI58&lt;&gt;0,CONCATENATE(DB!CI58," point   "),""))</f>
        <v xml:space="preserve">7 point   </v>
      </c>
      <c r="U56" s="285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Far</v>
      </c>
      <c r="Q57" s="273" t="str">
        <f>IF('1. Division'!AT21=13,IF(DB!DJ59&lt;&gt;0,CONCATENATE(DB!DJ59," point    "),""),IF(DB!BV59&lt;&gt;0,CONCATENATE(DB!BV59," point    "),""))</f>
        <v/>
      </c>
      <c r="R57" s="274"/>
      <c r="S57" s="275"/>
      <c r="T57" s="273" t="str">
        <f>IF('1. Division'!AT21=13,IF(DB!DV59&lt;&gt;0,CONCATENATE(DB!DV59," point   "),""),IF(DB!CI59&lt;&gt;0,CONCATENATE(DB!CI59," point   "),""))</f>
        <v xml:space="preserve">7 point   </v>
      </c>
      <c r="U57" s="285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Galway</v>
      </c>
      <c r="D58" s="64">
        <f>IF('1. Division'!AT21=13,DB!BH118,DB!Y118)</f>
        <v>29</v>
      </c>
      <c r="E58" s="64">
        <f>RANK(D58,D58:D77,0)</f>
        <v>2</v>
      </c>
      <c r="F58" s="64">
        <f>IF('1. Division'!AT21=13,DB!BI118,DB!AD118)</f>
        <v>12</v>
      </c>
      <c r="G58" s="64">
        <f>RANK(F58,F58:F77,0)</f>
        <v>1</v>
      </c>
      <c r="H58" s="64">
        <f>IF('1. Division'!AT21=13,DB!BJ118,DB!AI118)</f>
        <v>36</v>
      </c>
      <c r="I58" s="64">
        <f>RANK(H58,H58:H77,0)</f>
        <v>5</v>
      </c>
      <c r="J58" s="64">
        <f>IF('1. Division'!AT21=13,DB!BK118,DB!AN118)</f>
        <v>8</v>
      </c>
      <c r="K58" s="64"/>
      <c r="L58" s="64" t="str">
        <f>IF('1. Division'!AT21=13,IF(DB!D1=DB!D2,DB!BO118,""),DB!CP118)</f>
        <v>Galway</v>
      </c>
      <c r="M58" s="73"/>
      <c r="N58" s="65"/>
      <c r="O58" s="86" t="str">
        <f>IF('1. Division'!AT21=13,IF(DB!DV60&lt;&gt;0,CONCATENATE(DB!CV60,"."),""),IF(DB!CI60&lt;&gt;0,CONCATENATE(DB!CP60,"."),""))</f>
        <v>50.</v>
      </c>
      <c r="P58" s="72" t="str">
        <f>IF('1. Division'!AT21=13,IF(DB!DV60&lt;&gt;0,DB!CX60,""),IF(DB!CI60&lt;&gt;0,DB!BM60,""))</f>
        <v>Nielsen</v>
      </c>
      <c r="Q58" s="273" t="str">
        <f>IF('1. Division'!AT21=13,IF(DB!DJ60&lt;&gt;0,CONCATENATE(DB!DJ60," point    "),""),IF(DB!BV60&lt;&gt;0,CONCATENATE(DB!BV60," point    "),""))</f>
        <v/>
      </c>
      <c r="R58" s="274"/>
      <c r="S58" s="275"/>
      <c r="T58" s="273" t="str">
        <f>IF('1. Division'!AT21=13,IF(DB!DV60&lt;&gt;0,CONCATENATE(DB!DV60," point   "),""),IF(DB!CI60&lt;&gt;0,CONCATENATE(DB!CI60," point   "),""))</f>
        <v xml:space="preserve">7 point   </v>
      </c>
      <c r="U58" s="285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Hede</v>
      </c>
      <c r="D59" s="64">
        <f>IF('1. Division'!AT21=13,DB!BH119,DB!Y119)</f>
        <v>27</v>
      </c>
      <c r="E59" s="64">
        <f>RANK(D59,D58:D77,0)</f>
        <v>5</v>
      </c>
      <c r="F59" s="64">
        <f>IF('1. Division'!AT21=13,DB!BI119,DB!AD119)</f>
        <v>11</v>
      </c>
      <c r="G59" s="64">
        <f>RANK(F59,F58:F77,0)</f>
        <v>4</v>
      </c>
      <c r="H59" s="64">
        <f>IF('1. Division'!AT21=13,DB!BJ119,DB!AI119)</f>
        <v>39</v>
      </c>
      <c r="I59" s="64">
        <f>RANK(H59,H58:H77,0)</f>
        <v>1</v>
      </c>
      <c r="J59" s="64">
        <f>IF('1. Division'!AT21=13,DB!BK119,DB!AN119)</f>
        <v>10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Arsenal</v>
      </c>
      <c r="Q59" s="273" t="str">
        <f>IF('1. Division'!AT21=13,IF(DB!DJ61&lt;&gt;0,CONCATENATE(DB!DJ61," point    "),""),IF(DB!BV61&lt;&gt;0,CONCATENATE(DB!BV61," point    "),""))</f>
        <v/>
      </c>
      <c r="R59" s="274"/>
      <c r="S59" s="275"/>
      <c r="T59" s="273" t="str">
        <f>IF('1. Division'!AT21=13,IF(DB!DV61&lt;&gt;0,CONCATENATE(DB!DV61," point   "),""),IF(DB!CI61&lt;&gt;0,CONCATENATE(DB!CI61," point   "),""))</f>
        <v xml:space="preserve">6 point   </v>
      </c>
      <c r="U59" s="285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2.</v>
      </c>
      <c r="C60" s="72" t="str">
        <f>IF('1. Division'!AT21=13,DB!AZ120,DB!L120)</f>
        <v>LPHJ</v>
      </c>
      <c r="D60" s="64">
        <f>IF('1. Division'!AT21=13,DB!BH120,DB!Y120)</f>
        <v>27</v>
      </c>
      <c r="E60" s="64">
        <f>RANK(D60,D58:D77,0)</f>
        <v>5</v>
      </c>
      <c r="F60" s="64">
        <f>IF('1. Division'!AT21=13,DB!BI120,DB!AD120)</f>
        <v>11</v>
      </c>
      <c r="G60" s="64">
        <f>RANK(F60,F58:F77,0)</f>
        <v>4</v>
      </c>
      <c r="H60" s="64">
        <f>IF('1. Division'!AT21=13,DB!BJ120,DB!AI120)</f>
        <v>39</v>
      </c>
      <c r="I60" s="64">
        <f>RANK(H60,H58:H77,0)</f>
        <v>1</v>
      </c>
      <c r="J60" s="64">
        <f>IF('1. Division'!AT21=13,DB!BK120,DB!AN120)</f>
        <v>10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52.</v>
      </c>
      <c r="P60" s="72" t="str">
        <f>IF('1. Division'!AT21=13,IF(DB!DV62&lt;&gt;0,DB!CX62,""),IF(DB!CI62&lt;&gt;0,DB!BM62,""))</f>
        <v>Lucky</v>
      </c>
      <c r="Q60" s="273" t="str">
        <f>IF('1. Division'!AT21=13,IF(DB!DJ62&lt;&gt;0,CONCATENATE(DB!DJ62," point    "),""),IF(DB!BV62&lt;&gt;0,CONCATENATE(DB!BV62," point    "),""))</f>
        <v/>
      </c>
      <c r="R60" s="274"/>
      <c r="S60" s="275"/>
      <c r="T60" s="273" t="str">
        <f>IF('1. Division'!AT21=13,IF(DB!DV62&lt;&gt;0,CONCATENATE(DB!DV62," point   "),""),IF(DB!CI62&lt;&gt;0,CONCATENATE(DB!CI62," point   "),""))</f>
        <v xml:space="preserve">6 point   </v>
      </c>
      <c r="U60" s="285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Sebjoh</v>
      </c>
      <c r="D61" s="64">
        <f>IF('1. Division'!AT21=13,DB!BH121,DB!Y121)</f>
        <v>29</v>
      </c>
      <c r="E61" s="64">
        <f>RANK(D61,D58:D77,0)</f>
        <v>2</v>
      </c>
      <c r="F61" s="64">
        <f>IF('1. Division'!AT21=13,DB!BI121,DB!AD121)</f>
        <v>11</v>
      </c>
      <c r="G61" s="64">
        <f>RANK(F61,F58:F77,0)</f>
        <v>4</v>
      </c>
      <c r="H61" s="64">
        <f>IF('1. Division'!AT21=13,DB!BJ121,DB!AI121)</f>
        <v>36</v>
      </c>
      <c r="I61" s="64">
        <f>RANK(H61,H58:H77,0)</f>
        <v>5</v>
      </c>
      <c r="J61" s="64">
        <f>IF('1. Division'!AT21=13,DB!BK121,DB!AN121)</f>
        <v>11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Livpool</v>
      </c>
      <c r="Q61" s="273" t="str">
        <f>IF('1. Division'!AT21=13,IF(DB!DJ63&lt;&gt;0,CONCATENATE(DB!DJ63," point    "),""),IF(DB!BV63&lt;&gt;0,CONCATENATE(DB!BV63," point    "),""))</f>
        <v/>
      </c>
      <c r="R61" s="274"/>
      <c r="S61" s="275"/>
      <c r="T61" s="273" t="str">
        <f>IF('1. Division'!AT21=13,IF(DB!DV63&lt;&gt;0,CONCATENATE(DB!DV63," point   "),""),IF(DB!CI63&lt;&gt;0,CONCATENATE(DB!CI63," point   "),""))</f>
        <v xml:space="preserve">4 point   </v>
      </c>
      <c r="U61" s="285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Lucky</v>
      </c>
      <c r="D62" s="64">
        <f>IF('1. Division'!AT21=13,DB!BH122,DB!Y122)</f>
        <v>27</v>
      </c>
      <c r="E62" s="64">
        <f>RANK(D62,D58:D77,0)</f>
        <v>5</v>
      </c>
      <c r="F62" s="64">
        <f>IF('1. Division'!AT21=13,DB!BI122,DB!AD122)</f>
        <v>11</v>
      </c>
      <c r="G62" s="64">
        <f>RANK(F62,F58:F77,0)</f>
        <v>4</v>
      </c>
      <c r="H62" s="64">
        <f>IF('1. Division'!AT21=13,DB!BJ122,DB!AI122)</f>
        <v>38</v>
      </c>
      <c r="I62" s="64">
        <f>RANK(H62,H58:H77,0)</f>
        <v>3</v>
      </c>
      <c r="J62" s="64">
        <f>IF('1. Division'!AT21=13,DB!BK122,DB!AN122)</f>
        <v>12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Laplace</v>
      </c>
      <c r="Q62" s="273" t="str">
        <f>IF('1. Division'!AT21=13,IF(DB!DJ64&lt;&gt;0,CONCATENATE(DB!DJ64," point    "),""),IF(DB!BV64&lt;&gt;0,CONCATENATE(DB!BV64," point    "),""))</f>
        <v/>
      </c>
      <c r="R62" s="274"/>
      <c r="S62" s="275"/>
      <c r="T62" s="273" t="str">
        <f>IF('1. Division'!AT21=13,IF(DB!DV64&lt;&gt;0,CONCATENATE(DB!DV64," point   "),""),IF(DB!CI64&lt;&gt;0,CONCATENATE(DB!CI64," point   "),""))</f>
        <v xml:space="preserve">4 point   </v>
      </c>
      <c r="U62" s="285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Randers</v>
      </c>
      <c r="D63" s="64">
        <f>IF('1. Division'!AT21=13,DB!BH123,DB!Y123)</f>
        <v>27</v>
      </c>
      <c r="E63" s="64">
        <f>RANK(D63,D58:D77,0)</f>
        <v>5</v>
      </c>
      <c r="F63" s="64">
        <f>IF('1. Division'!AT21=13,DB!BI123,DB!AD123)</f>
        <v>11</v>
      </c>
      <c r="G63" s="64">
        <f>RANK(F63,F58:F77,0)</f>
        <v>4</v>
      </c>
      <c r="H63" s="64">
        <f>IF('1. Division'!AT21=13,DB!BJ123,DB!AI123)</f>
        <v>36</v>
      </c>
      <c r="I63" s="64">
        <f>RANK(H63,H58:H77,0)</f>
        <v>5</v>
      </c>
      <c r="J63" s="64">
        <f>IF('1. Division'!AT21=13,DB!BK123,DB!AN123)</f>
        <v>14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56.</v>
      </c>
      <c r="P63" s="72" t="str">
        <f>IF('1. Division'!AT21=13,IF(DB!DV65&lt;&gt;0,DB!CX65,""),IF(DB!CI65&lt;&gt;0,DB!BM65,""))</f>
        <v>brula</v>
      </c>
      <c r="Q63" s="273" t="str">
        <f>IF('1. Division'!AT21=13,IF(DB!DJ65&lt;&gt;0,CONCATENATE(DB!DJ65," point    "),""),IF(DB!BV65&lt;&gt;0,CONCATENATE(DB!BV65," point    "),""))</f>
        <v/>
      </c>
      <c r="R63" s="274"/>
      <c r="S63" s="275"/>
      <c r="T63" s="273" t="str">
        <f>IF('1. Division'!AT21=13,IF(DB!DV65&lt;&gt;0,CONCATENATE(DB!DV65," point   "),""),IF(DB!CI65&lt;&gt;0,CONCATENATE(DB!CI65," point   "),""))</f>
        <v xml:space="preserve">2 point   </v>
      </c>
      <c r="U63" s="285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Schøn</v>
      </c>
      <c r="D64" s="64">
        <f>IF('1. Division'!AT21=13,DB!BH124,DB!Y124)</f>
        <v>30</v>
      </c>
      <c r="E64" s="64">
        <f>RANK(D64,D58:D77,0)</f>
        <v>1</v>
      </c>
      <c r="F64" s="64">
        <f>IF('1. Division'!AT21=13,DB!BI124,DB!AD124)</f>
        <v>9</v>
      </c>
      <c r="G64" s="64">
        <f>RANK(F64,F58:F77,0)</f>
        <v>14</v>
      </c>
      <c r="H64" s="64">
        <f>IF('1. Division'!AT21=13,DB!BJ124,DB!AI124)</f>
        <v>36</v>
      </c>
      <c r="I64" s="64">
        <f>RANK(H64,H58:H77,0)</f>
        <v>5</v>
      </c>
      <c r="J64" s="64">
        <f>IF('1. Division'!AT21=13,DB!BK124,DB!AN124)</f>
        <v>20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56.</v>
      </c>
      <c r="P64" s="72" t="str">
        <f>IF('1. Division'!AT21=13,IF(DB!DV66&lt;&gt;0,DB!CX66,""),IF(DB!CI66&lt;&gt;0,DB!BM66,""))</f>
        <v>Kudsken</v>
      </c>
      <c r="Q64" s="273" t="str">
        <f>IF('1. Division'!AT21=13,IF(DB!DJ66&lt;&gt;0,CONCATENATE(DB!DJ66," point    "),""),IF(DB!BV66&lt;&gt;0,CONCATENATE(DB!BV66," point    "),""))</f>
        <v/>
      </c>
      <c r="R64" s="274"/>
      <c r="S64" s="275"/>
      <c r="T64" s="273" t="str">
        <f>IF('1. Division'!AT21=13,IF(DB!DV66&lt;&gt;0,CONCATENATE(DB!DV66," point   "),""),IF(DB!CI66&lt;&gt;0,CONCATENATE(DB!CI66," point   "),""))</f>
        <v xml:space="preserve">2 point   </v>
      </c>
      <c r="U64" s="285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Søknud</v>
      </c>
      <c r="D65" s="64">
        <f>IF('1. Division'!AT21=13,DB!BH125,DB!Y125)</f>
        <v>28</v>
      </c>
      <c r="E65" s="64">
        <f>RANK(D65,D58:D77,0)</f>
        <v>4</v>
      </c>
      <c r="F65" s="64">
        <f>IF('1. Division'!AT21=13,DB!BI125,DB!AD125)</f>
        <v>9</v>
      </c>
      <c r="G65" s="64">
        <f>RANK(F65,F58:F77,0)</f>
        <v>14</v>
      </c>
      <c r="H65" s="64">
        <f>IF('1. Division'!AT21=13,DB!BJ125,DB!AI125)</f>
        <v>36</v>
      </c>
      <c r="I65" s="64">
        <f>RANK(H65,H58:H77,0)</f>
        <v>5</v>
      </c>
      <c r="J65" s="64">
        <f>IF('1. Division'!AT21=13,DB!BK125,DB!AN125)</f>
        <v>23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/>
      </c>
      <c r="P65" s="72" t="str">
        <f>IF('1. Division'!AT21=13,IF(DB!DV67&lt;&gt;0,DB!CX67,""),IF(DB!CI67&lt;&gt;0,DB!BM67,""))</f>
        <v/>
      </c>
      <c r="Q65" s="273" t="str">
        <f>IF('1. Division'!AT21=13,IF(DB!DJ67&lt;&gt;0,CONCATENATE(DB!DJ67," point    "),""),IF(DB!BV67&lt;&gt;0,CONCATENATE(DB!BV67," point    "),""))</f>
        <v/>
      </c>
      <c r="R65" s="274"/>
      <c r="S65" s="275"/>
      <c r="T65" s="273" t="str">
        <f>IF('1. Division'!AT21=13,IF(DB!DV67&lt;&gt;0,CONCATENATE(DB!DV67," point   "),""),IF(DB!CI67&lt;&gt;0,CONCATENATE(DB!CI67," point   "),""))</f>
        <v/>
      </c>
      <c r="U65" s="285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Nemelig</v>
      </c>
      <c r="D66" s="64">
        <f>IF('1. Division'!AT21=13,DB!BH126,DB!Y126)</f>
        <v>27</v>
      </c>
      <c r="E66" s="64">
        <f>RANK(D66,D58:D77,0)</f>
        <v>5</v>
      </c>
      <c r="F66" s="64">
        <f>IF('1. Division'!AT21=13,DB!BI126,DB!AD126)</f>
        <v>10</v>
      </c>
      <c r="G66" s="64">
        <f>RANK(F66,F58:F77,0)</f>
        <v>11</v>
      </c>
      <c r="H66" s="64">
        <f>IF('1. Division'!AT21=13,DB!BJ126,DB!AI126)</f>
        <v>35</v>
      </c>
      <c r="I66" s="64">
        <f>RANK(H66,H58:H77,0)</f>
        <v>10</v>
      </c>
      <c r="J66" s="64">
        <f>IF('1. Division'!AT21=13,DB!BK126,DB!AN126)</f>
        <v>26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3" t="str">
        <f>IF('1. Division'!AT21=13,IF(DB!DJ68&lt;&gt;0,CONCATENATE(DB!DJ68," point    "),""),IF(DB!BV68&lt;&gt;0,CONCATENATE(DB!BV68," point    "),""))</f>
        <v/>
      </c>
      <c r="R66" s="274"/>
      <c r="S66" s="275"/>
      <c r="T66" s="273" t="str">
        <f>IF('1. Division'!AT21=13,IF(DB!DV68&lt;&gt;0,CONCATENATE(DB!DV68," point   "),""),IF(DB!CI68&lt;&gt;0,CONCATENATE(DB!CI68," point   "),""))</f>
        <v/>
      </c>
      <c r="U66" s="285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Laplace</v>
      </c>
      <c r="D67" s="64">
        <f>IF('1. Division'!AT21=13,DB!BH127,DB!Y127)</f>
        <v>26</v>
      </c>
      <c r="E67" s="64">
        <f>RANK(D67,D58:D77,0)</f>
        <v>12</v>
      </c>
      <c r="F67" s="64">
        <f>IF('1. Division'!AT21=13,DB!BI127,DB!AD127)</f>
        <v>12</v>
      </c>
      <c r="G67" s="64">
        <f>RANK(F67,F58:F77,0)</f>
        <v>1</v>
      </c>
      <c r="H67" s="64">
        <f>IF('1. Division'!AT21=13,DB!BJ127,DB!AI127)</f>
        <v>34</v>
      </c>
      <c r="I67" s="64">
        <f>RANK(H67,H58:H77,0)</f>
        <v>13</v>
      </c>
      <c r="J67" s="64">
        <f>IF('1. Division'!AT21=13,DB!BK127,DB!AN127)</f>
        <v>26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3" t="str">
        <f>IF('1. Division'!AT21=13,IF(DB!DJ69&lt;&gt;0,CONCATENATE(DB!DJ69," point    "),""),IF(DB!BV69&lt;&gt;0,CONCATENATE(DB!BV69," point    "),""))</f>
        <v/>
      </c>
      <c r="R67" s="274"/>
      <c r="S67" s="275"/>
      <c r="T67" s="273" t="str">
        <f>IF('1. Division'!AT21=13,IF(DB!DV69&lt;&gt;0,CONCATENATE(DB!DV69," point   "),""),IF(DB!CI69&lt;&gt;0,CONCATENATE(DB!CI69," point   "),""))</f>
        <v/>
      </c>
      <c r="U67" s="285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Barca</v>
      </c>
      <c r="D68" s="64">
        <f>IF('1. Division'!AT21=13,DB!BH128,DB!Y128)</f>
        <v>26</v>
      </c>
      <c r="E68" s="64">
        <f>RANK(D68,D58:D77,0)</f>
        <v>12</v>
      </c>
      <c r="F68" s="64">
        <f>IF('1. Division'!AT21=13,DB!BI128,DB!AD128)</f>
        <v>12</v>
      </c>
      <c r="G68" s="64">
        <f>RANK(F68,F58:F77,0)</f>
        <v>1</v>
      </c>
      <c r="H68" s="64">
        <f>IF('1. Division'!AT21=13,DB!BJ128,DB!AI128)</f>
        <v>33</v>
      </c>
      <c r="I68" s="64">
        <f>RANK(H68,H58:H77,0)</f>
        <v>17</v>
      </c>
      <c r="J68" s="64">
        <f>IF('1. Division'!AT21=13,DB!BK128,DB!AN128)</f>
        <v>30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Jesper</v>
      </c>
      <c r="D69" s="64">
        <f>IF('1. Division'!AT21=13,DB!BH129,DB!Y129)</f>
        <v>25</v>
      </c>
      <c r="E69" s="64">
        <f>RANK(D69,D58:D77,0)</f>
        <v>17</v>
      </c>
      <c r="F69" s="64">
        <f>IF('1. Division'!AT21=13,DB!BI129,DB!AD129)</f>
        <v>11</v>
      </c>
      <c r="G69" s="64">
        <f>RANK(F69,F58:F77,0)</f>
        <v>4</v>
      </c>
      <c r="H69" s="64">
        <f>IF('1. Division'!AT21=13,DB!BJ129,DB!AI129)</f>
        <v>35</v>
      </c>
      <c r="I69" s="64">
        <f>RANK(H69,H58:H77,0)</f>
        <v>10</v>
      </c>
      <c r="J69" s="64">
        <f>IF('1. Division'!AT21=13,DB!BK129,DB!AN129)</f>
        <v>31</v>
      </c>
      <c r="K69" s="64"/>
      <c r="L69" s="64" t="str">
        <f>IF('1. Division'!AT21=13,IF(DB!D1=DB!D2,DB!BO129,""),DB!CP129)</f>
        <v/>
      </c>
      <c r="M69" s="73"/>
      <c r="N69" s="63"/>
      <c r="O69" s="309" t="s">
        <v>87</v>
      </c>
      <c r="P69" s="310"/>
      <c r="Q69" s="310"/>
      <c r="R69" s="310"/>
      <c r="S69" s="310"/>
      <c r="T69" s="310"/>
      <c r="U69" s="311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brula</v>
      </c>
      <c r="D70" s="64">
        <f>IF('1. Division'!AT21=13,DB!BH130,DB!Y130)</f>
        <v>27</v>
      </c>
      <c r="E70" s="64">
        <f>RANK(D70,D58:D77,0)</f>
        <v>5</v>
      </c>
      <c r="F70" s="64">
        <f>IF('1. Division'!AT21=13,DB!BI130,DB!AD130)</f>
        <v>9</v>
      </c>
      <c r="G70" s="64">
        <f>RANK(F70,F58:F77,0)</f>
        <v>14</v>
      </c>
      <c r="H70" s="64">
        <f>IF('1. Division'!AT21=13,DB!BJ130,DB!AI130)</f>
        <v>34</v>
      </c>
      <c r="I70" s="64">
        <f>RANK(H70,H58:H77,0)</f>
        <v>13</v>
      </c>
      <c r="J70" s="64">
        <f>IF('1. Division'!AT21=13,DB!BK130,DB!AN130)</f>
        <v>32</v>
      </c>
      <c r="K70" s="64"/>
      <c r="L70" s="64" t="str">
        <f>IF('1. Division'!AT21=13,IF(DB!D1=DB!D2,DB!BO130,""),DB!CP130)</f>
        <v/>
      </c>
      <c r="M70" s="68"/>
      <c r="N70" s="63"/>
      <c r="O70" s="312" t="str">
        <f>O4</f>
        <v>Uge 17</v>
      </c>
      <c r="P70" s="313"/>
      <c r="Q70" s="314"/>
      <c r="R70" s="315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13.</v>
      </c>
      <c r="C71" s="72" t="str">
        <f>IF('1. Division'!AT21=13,DB!AZ131,DB!L131)</f>
        <v>Steam</v>
      </c>
      <c r="D71" s="64">
        <f>IF('1. Division'!AT21=13,DB!BH131,DB!Y131)</f>
        <v>27</v>
      </c>
      <c r="E71" s="64">
        <f>RANK(D71,D58:D77,0)</f>
        <v>5</v>
      </c>
      <c r="F71" s="64">
        <f>IF('1. Division'!AT21=13,DB!BI131,DB!AD131)</f>
        <v>9</v>
      </c>
      <c r="G71" s="64">
        <f>RANK(F71,F58:F77,0)</f>
        <v>14</v>
      </c>
      <c r="H71" s="64">
        <f>IF('1. Division'!AT21=13,DB!BJ131,DB!AI131)</f>
        <v>34</v>
      </c>
      <c r="I71" s="64">
        <f>RANK(H71,H58:H77,0)</f>
        <v>13</v>
      </c>
      <c r="J71" s="64">
        <f>IF('1. Division'!AT21=13,DB!BK131,DB!AN131)</f>
        <v>32</v>
      </c>
      <c r="K71" s="64"/>
      <c r="L71" s="64" t="str">
        <f>IF('1. Division'!AT21=13,IF(DB!D1=DB!D2,DB!BO131,""),DB!CP131)</f>
        <v/>
      </c>
      <c r="M71" s="68"/>
      <c r="N71" s="63"/>
      <c r="O71" s="305" t="s">
        <v>0</v>
      </c>
      <c r="P71" s="306"/>
      <c r="Q71" s="307"/>
      <c r="R71" s="308"/>
      <c r="S71" s="83">
        <f>IF('1. Division'!AT21=13,'1. Division'!AT22,DB!R1)</f>
        <v>7</v>
      </c>
      <c r="T71" s="83">
        <f>IF('1. Division'!AT21=13,'1. Division'!AT23,DB!S1)</f>
        <v>3</v>
      </c>
      <c r="U71" s="58">
        <f>IF('1. Division'!AT21=13,'1. Division'!AT24,DB!T1)</f>
        <v>10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ÅZÆTZØW</v>
      </c>
      <c r="D72" s="64">
        <f>IF('1. Division'!AT21=13,DB!BH132,DB!Y132)</f>
        <v>26</v>
      </c>
      <c r="E72" s="64">
        <f>RANK(D72,D58:D77,0)</f>
        <v>12</v>
      </c>
      <c r="F72" s="64">
        <f>IF('1. Division'!AT21=13,DB!BI132,DB!AD132)</f>
        <v>10</v>
      </c>
      <c r="G72" s="64">
        <f>RANK(F72,F58:F77,0)</f>
        <v>11</v>
      </c>
      <c r="H72" s="64">
        <f>IF('1. Division'!AT21=13,DB!BJ132,DB!AI132)</f>
        <v>35</v>
      </c>
      <c r="I72" s="64">
        <f>RANK(H72,H58:H77,0)</f>
        <v>10</v>
      </c>
      <c r="J72" s="64">
        <f>IF('1. Division'!AT21=13,DB!BK132,DB!AN132)</f>
        <v>33</v>
      </c>
      <c r="K72" s="64"/>
      <c r="L72" s="64" t="str">
        <f>IF('1. Division'!AT21=13,IF(DB!D1=DB!D2,DB!BO132,""),DB!CP132)</f>
        <v/>
      </c>
      <c r="M72" s="68"/>
      <c r="N72" s="63"/>
      <c r="O72" s="296" t="s">
        <v>14</v>
      </c>
      <c r="P72" s="297"/>
      <c r="Q72" s="298"/>
      <c r="R72" s="299"/>
      <c r="S72" s="84">
        <f>IF('1. Division'!AT21=13,'2. Division'!AT22,DB!R2)</f>
        <v>7</v>
      </c>
      <c r="T72" s="84">
        <f>IF('1. Division'!AT21=13,'2. Division'!AT23,DB!S2)</f>
        <v>3</v>
      </c>
      <c r="U72" s="59">
        <f>IF('1. Division'!AT21=13,'2. Division'!AT24,DB!T2)</f>
        <v>9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Murer</v>
      </c>
      <c r="D73" s="64">
        <f>IF('1. Division'!AT21=13,DB!BH133,DB!Y133)</f>
        <v>26</v>
      </c>
      <c r="E73" s="64">
        <f>RANK(D73,D58:D77,0)</f>
        <v>12</v>
      </c>
      <c r="F73" s="64">
        <f>IF('1. Division'!AT21=13,DB!BI133,DB!AD133)</f>
        <v>8</v>
      </c>
      <c r="G73" s="64">
        <f>RANK(F73,F58:F77,0)</f>
        <v>18</v>
      </c>
      <c r="H73" s="64">
        <f>IF('1. Division'!AT21=13,DB!BJ133,DB!AI133)</f>
        <v>37</v>
      </c>
      <c r="I73" s="64">
        <f>RANK(H73,H58:H77,0)</f>
        <v>4</v>
      </c>
      <c r="J73" s="64">
        <f>IF('1. Division'!AT21=13,DB!BK133,DB!AN133)</f>
        <v>34</v>
      </c>
      <c r="K73" s="64"/>
      <c r="L73" s="64" t="str">
        <f>IF('1. Division'!AT21=13,IF(DB!D1=DB!D2,DB!BO133,""),DB!CP133)</f>
        <v/>
      </c>
      <c r="M73" s="68"/>
      <c r="N73" s="63"/>
      <c r="O73" s="300" t="s">
        <v>15</v>
      </c>
      <c r="P73" s="301"/>
      <c r="Q73" s="302"/>
      <c r="R73" s="303"/>
      <c r="S73" s="85">
        <f>IF('1. Division'!AT21=13,'3. Division'!AT22,DB!R3)</f>
        <v>7</v>
      </c>
      <c r="T73" s="85">
        <f>IF('1. Division'!AT21=13,'3. Division'!AT23,DB!S3)</f>
        <v>3</v>
      </c>
      <c r="U73" s="60">
        <f>IF('1. Division'!AT21=13,'3. Division'!AT24,DB!T3)</f>
        <v>9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Nuser</v>
      </c>
      <c r="D74" s="64">
        <f>IF('1. Division'!AT21=13,DB!BH134,DB!Y134)</f>
        <v>26</v>
      </c>
      <c r="E74" s="64">
        <f>RANK(D74,D58:D77,0)</f>
        <v>12</v>
      </c>
      <c r="F74" s="64">
        <f>IF('1. Division'!AT21=13,DB!BI134,DB!AD134)</f>
        <v>8</v>
      </c>
      <c r="G74" s="64">
        <f>RANK(F74,F58:F77,0)</f>
        <v>18</v>
      </c>
      <c r="H74" s="64">
        <f>IF('1. Division'!AT21=13,DB!BJ134,DB!AI134)</f>
        <v>34</v>
      </c>
      <c r="I74" s="64">
        <f>RANK(H74,H58:H77,0)</f>
        <v>13</v>
      </c>
      <c r="J74" s="64">
        <f>IF('1. Division'!AT21=13,DB!BK134,DB!AN134)</f>
        <v>43</v>
      </c>
      <c r="K74" s="64"/>
      <c r="L74" s="64" t="str">
        <f>IF('1. Division'!AT21=13,IF(DB!D1=DB!D2,DB!BO134,""),DB!CP134)</f>
        <v/>
      </c>
      <c r="M74" s="68"/>
      <c r="N74" s="63"/>
      <c r="O74" s="295"/>
      <c r="P74" s="295"/>
      <c r="Q74" s="295"/>
      <c r="R74" s="295"/>
      <c r="S74" s="295"/>
      <c r="T74" s="295"/>
      <c r="U74" s="295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Kudsken</v>
      </c>
      <c r="D75" s="64">
        <f>IF('1. Division'!AT21=13,DB!BH135,DB!Y135)</f>
        <v>22</v>
      </c>
      <c r="E75" s="64">
        <f>RANK(D75,D58:D77,0)</f>
        <v>19</v>
      </c>
      <c r="F75" s="64">
        <f>IF('1. Division'!AT21=13,DB!BI135,DB!AD135)</f>
        <v>11</v>
      </c>
      <c r="G75" s="64">
        <f>RANK(F75,F58:F77,0)</f>
        <v>4</v>
      </c>
      <c r="H75" s="64">
        <f>IF('1. Division'!AT21=13,DB!BJ135,DB!AI135)</f>
        <v>29</v>
      </c>
      <c r="I75" s="64">
        <f>RANK(H75,H58:H77,0)</f>
        <v>20</v>
      </c>
      <c r="J75" s="64">
        <f>IF('1. Division'!AT21=13,DB!BK135,DB!AN135)</f>
        <v>43</v>
      </c>
      <c r="K75" s="64"/>
      <c r="L75" s="64" t="str">
        <f>IF('1. Division'!AT21=13,IF(DB!D1=DB!D2,DB!BO135,""),DB!CP135)</f>
        <v/>
      </c>
      <c r="M75" s="68"/>
      <c r="N75" s="63"/>
      <c r="O75" s="293"/>
      <c r="P75" s="294"/>
      <c r="Q75" s="294"/>
      <c r="R75" s="294"/>
      <c r="S75" s="294"/>
      <c r="T75" s="294"/>
      <c r="U75" s="294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Magpies</v>
      </c>
      <c r="D76" s="64">
        <f>IF('1. Division'!AT21=13,DB!BH136,DB!Y136)</f>
        <v>25</v>
      </c>
      <c r="E76" s="64">
        <f>RANK(D76,D58:D77,0)</f>
        <v>17</v>
      </c>
      <c r="F76" s="64">
        <f>IF('1. Division'!AT21=13,DB!BI136,DB!AD136)</f>
        <v>10</v>
      </c>
      <c r="G76" s="64">
        <f>RANK(F76,F58:F77,0)</f>
        <v>11</v>
      </c>
      <c r="H76" s="64">
        <f>IF('1. Division'!AT21=13,DB!BJ136,DB!AI136)</f>
        <v>33</v>
      </c>
      <c r="I76" s="64">
        <f>RANK(H76,H58:H77,0)</f>
        <v>17</v>
      </c>
      <c r="J76" s="64">
        <f>IF('1. Division'!AT21=13,DB!BK136,DB!AN136)</f>
        <v>45</v>
      </c>
      <c r="K76" s="64"/>
      <c r="L76" s="64" t="str">
        <f>IF('1. Division'!AT21=13,IF(DB!D1=DB!D2,DB!BO136,""),DB!CP136)</f>
        <v/>
      </c>
      <c r="M76" s="68"/>
      <c r="N76" s="63"/>
      <c r="O76" s="294"/>
      <c r="P76" s="294"/>
      <c r="Q76" s="294"/>
      <c r="R76" s="294"/>
      <c r="S76" s="294"/>
      <c r="T76" s="294"/>
      <c r="U76" s="294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2toNone</v>
      </c>
      <c r="D77" s="64">
        <f>IF('1. Division'!AT21=13,DB!BH137,DB!Y137)</f>
        <v>22</v>
      </c>
      <c r="E77" s="64">
        <f>RANK(D77,D58:D77,0)</f>
        <v>19</v>
      </c>
      <c r="F77" s="64">
        <f>IF('1. Division'!AT21=13,DB!BI137,DB!AD137)</f>
        <v>8</v>
      </c>
      <c r="G77" s="64">
        <f>RANK(F77,F58:F77,0)</f>
        <v>18</v>
      </c>
      <c r="H77" s="64">
        <f>IF('1. Division'!AT21=13,DB!BJ137,DB!AI137)</f>
        <v>32</v>
      </c>
      <c r="I77" s="64">
        <f>RANK(H77,H58:H77,0)</f>
        <v>19</v>
      </c>
      <c r="J77" s="64">
        <f>IF('1. Division'!AT21=13,DB!BK137,DB!AN137)</f>
        <v>56</v>
      </c>
      <c r="K77" s="64"/>
      <c r="L77" s="64" t="str">
        <f>IF('1. Division'!AT21=13,IF(DB!D1=DB!D2,DB!BO137,""),DB!CP137)</f>
        <v/>
      </c>
      <c r="M77" s="68"/>
      <c r="N77" s="69"/>
      <c r="O77" s="294"/>
      <c r="P77" s="294"/>
      <c r="Q77" s="294"/>
      <c r="R77" s="294"/>
      <c r="S77" s="294"/>
      <c r="T77" s="294"/>
      <c r="U77" s="294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4"/>
      <c r="P78" s="294"/>
      <c r="Q78" s="294"/>
      <c r="R78" s="294"/>
      <c r="S78" s="294"/>
      <c r="T78" s="294"/>
      <c r="U78" s="294"/>
    </row>
    <row r="79" spans="1:21" ht="13.5" customHeight="1" thickTop="1">
      <c r="A79" s="291" t="s">
        <v>88</v>
      </c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</row>
  </sheetData>
  <sheetProtection sheet="1" objects="1" scenarios="1"/>
  <mergeCells count="138">
    <mergeCell ref="Q20:S20"/>
    <mergeCell ref="Q21:S21"/>
    <mergeCell ref="Q22:S22"/>
    <mergeCell ref="Q62:S62"/>
    <mergeCell ref="Q63:S63"/>
    <mergeCell ref="Q64:S64"/>
    <mergeCell ref="Q61:S61"/>
    <mergeCell ref="Q57:S57"/>
    <mergeCell ref="Q58:S58"/>
    <mergeCell ref="Q59:S59"/>
    <mergeCell ref="Q43:S43"/>
    <mergeCell ref="Q44:S44"/>
    <mergeCell ref="Q45:S45"/>
    <mergeCell ref="Q46:S46"/>
    <mergeCell ref="Q35:S35"/>
    <mergeCell ref="Q36:S36"/>
    <mergeCell ref="Q37:S37"/>
    <mergeCell ref="Q38:S38"/>
    <mergeCell ref="Q39:S39"/>
    <mergeCell ref="Q40:S40"/>
    <mergeCell ref="Q29:S29"/>
    <mergeCell ref="Q30:S30"/>
    <mergeCell ref="Q31:S31"/>
    <mergeCell ref="Q32:S32"/>
    <mergeCell ref="O71:R71"/>
    <mergeCell ref="O69:U69"/>
    <mergeCell ref="Q15:S15"/>
    <mergeCell ref="Q16:S16"/>
    <mergeCell ref="Q17:S17"/>
    <mergeCell ref="Q18:S18"/>
    <mergeCell ref="Q65:S65"/>
    <mergeCell ref="Q66:S66"/>
    <mergeCell ref="Q67:S67"/>
    <mergeCell ref="Q19:S19"/>
    <mergeCell ref="T63:U63"/>
    <mergeCell ref="T64:U64"/>
    <mergeCell ref="T65:U65"/>
    <mergeCell ref="T66:U66"/>
    <mergeCell ref="T67:U67"/>
    <mergeCell ref="O70:R70"/>
    <mergeCell ref="T57:U57"/>
    <mergeCell ref="T58:U58"/>
    <mergeCell ref="T59:U59"/>
    <mergeCell ref="T60:U60"/>
    <mergeCell ref="T61:U61"/>
    <mergeCell ref="T62:U62"/>
    <mergeCell ref="T51:U51"/>
    <mergeCell ref="T52:U52"/>
    <mergeCell ref="T53:U53"/>
    <mergeCell ref="T54:U54"/>
    <mergeCell ref="T55:U55"/>
    <mergeCell ref="T56:U56"/>
    <mergeCell ref="T45:U45"/>
    <mergeCell ref="T46:U46"/>
    <mergeCell ref="T47:U47"/>
    <mergeCell ref="T48:U48"/>
    <mergeCell ref="T49:U49"/>
    <mergeCell ref="T50:U50"/>
    <mergeCell ref="T41:U41"/>
    <mergeCell ref="T42:U42"/>
    <mergeCell ref="T43:U43"/>
    <mergeCell ref="T44:U44"/>
    <mergeCell ref="T33:U33"/>
    <mergeCell ref="T34:U34"/>
    <mergeCell ref="T35:U35"/>
    <mergeCell ref="T36:U36"/>
    <mergeCell ref="T37:U37"/>
    <mergeCell ref="T38:U38"/>
    <mergeCell ref="T32:U32"/>
    <mergeCell ref="T21:U21"/>
    <mergeCell ref="T22:U22"/>
    <mergeCell ref="T23:U23"/>
    <mergeCell ref="T24:U24"/>
    <mergeCell ref="T25:U25"/>
    <mergeCell ref="T26:U26"/>
    <mergeCell ref="T39:U39"/>
    <mergeCell ref="T40:U40"/>
    <mergeCell ref="T20:U20"/>
    <mergeCell ref="Q60:S60"/>
    <mergeCell ref="T6:U6"/>
    <mergeCell ref="T8:U8"/>
    <mergeCell ref="T9:U9"/>
    <mergeCell ref="T10:U10"/>
    <mergeCell ref="T14:U14"/>
    <mergeCell ref="Q47:S47"/>
    <mergeCell ref="Q48:S48"/>
    <mergeCell ref="Q55:S55"/>
    <mergeCell ref="Q56:S56"/>
    <mergeCell ref="Q49:S49"/>
    <mergeCell ref="Q50:S50"/>
    <mergeCell ref="Q51:S51"/>
    <mergeCell ref="Q52:S52"/>
    <mergeCell ref="Q53:S53"/>
    <mergeCell ref="Q54:S54"/>
    <mergeCell ref="Q41:S41"/>
    <mergeCell ref="Q42:S42"/>
    <mergeCell ref="T27:U27"/>
    <mergeCell ref="T28:U28"/>
    <mergeCell ref="T29:U29"/>
    <mergeCell ref="T30:U30"/>
    <mergeCell ref="T31:U31"/>
    <mergeCell ref="Q33:S33"/>
    <mergeCell ref="Q34:S34"/>
    <mergeCell ref="Q6:S6"/>
    <mergeCell ref="Q8:S8"/>
    <mergeCell ref="Q9:S9"/>
    <mergeCell ref="Q10:S10"/>
    <mergeCell ref="A79:M79"/>
    <mergeCell ref="O75:U78"/>
    <mergeCell ref="O74:U74"/>
    <mergeCell ref="O72:R72"/>
    <mergeCell ref="O73:R73"/>
    <mergeCell ref="Q28:S28"/>
    <mergeCell ref="A53:M55"/>
    <mergeCell ref="Q27:S27"/>
    <mergeCell ref="A28:M30"/>
    <mergeCell ref="Q23:S23"/>
    <mergeCell ref="Q24:S24"/>
    <mergeCell ref="Q25:S25"/>
    <mergeCell ref="Q26:S26"/>
    <mergeCell ref="T15:U15"/>
    <mergeCell ref="T16:U16"/>
    <mergeCell ref="T17:U17"/>
    <mergeCell ref="T18:U18"/>
    <mergeCell ref="T19:U19"/>
    <mergeCell ref="O1:U1"/>
    <mergeCell ref="Q14:S14"/>
    <mergeCell ref="O2:U3"/>
    <mergeCell ref="O4:U5"/>
    <mergeCell ref="Q11:S11"/>
    <mergeCell ref="Q12:S12"/>
    <mergeCell ref="Q13:S13"/>
    <mergeCell ref="T11:U11"/>
    <mergeCell ref="A1:M1"/>
    <mergeCell ref="A2:M2"/>
    <mergeCell ref="T13:U13"/>
    <mergeCell ref="A3:M5"/>
    <mergeCell ref="T12:U12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5D29-F633-4FC2-B44C-CC2629D8EB6D}">
  <sheetPr>
    <pageSetUpPr fitToPage="1"/>
  </sheetPr>
  <dimension ref="A1:L22"/>
  <sheetViews>
    <sheetView showGridLines="0" zoomScale="97" workbookViewId="0">
      <selection sqref="A1:K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4.5625" style="126" customWidth="1"/>
    <col min="13" max="16384" width="9.16796875" style="126"/>
  </cols>
  <sheetData>
    <row r="1" spans="1:12" ht="13.5" customHeight="1">
      <c r="A1" s="325" t="str">
        <f>CONCATENATE("Pokalturneringen ",DB!B1)</f>
        <v>Pokalturneringen 2026</v>
      </c>
      <c r="B1" s="326"/>
      <c r="C1" s="326"/>
      <c r="D1" s="326"/>
      <c r="E1" s="187"/>
      <c r="F1" s="187"/>
      <c r="G1" s="187"/>
      <c r="H1" s="187"/>
      <c r="I1" s="187"/>
      <c r="J1" s="187"/>
      <c r="K1" s="187"/>
      <c r="L1" s="328"/>
    </row>
    <row r="2" spans="1:12" ht="13.5" customHeight="1" thickBot="1">
      <c r="A2" s="327"/>
      <c r="B2" s="327"/>
      <c r="C2" s="327"/>
      <c r="D2" s="327"/>
      <c r="E2" s="172"/>
      <c r="F2" s="172"/>
      <c r="G2" s="172"/>
      <c r="H2" s="172"/>
      <c r="I2" s="172"/>
      <c r="J2" s="172"/>
      <c r="K2" s="172"/>
      <c r="L2" s="329"/>
    </row>
    <row r="3" spans="1:12" ht="13.5" customHeight="1" thickTop="1">
      <c r="A3" s="318" t="str">
        <f>CONCATENATE("2. runde - Resultater, Uge ",DB!B5-1)</f>
        <v>2. runde - Resultater, Uge 16</v>
      </c>
      <c r="B3" s="245"/>
      <c r="C3" s="245"/>
      <c r="D3" s="245"/>
      <c r="E3" s="245"/>
      <c r="F3" s="245"/>
      <c r="G3" s="245"/>
      <c r="H3" s="234"/>
      <c r="I3" s="234"/>
      <c r="J3" s="234"/>
      <c r="K3" s="319"/>
      <c r="L3" s="316" t="s">
        <v>119</v>
      </c>
    </row>
    <row r="4" spans="1:12" ht="13.5" customHeight="1" thickBot="1">
      <c r="A4" s="247"/>
      <c r="B4" s="248"/>
      <c r="C4" s="248"/>
      <c r="D4" s="248"/>
      <c r="E4" s="248"/>
      <c r="F4" s="248"/>
      <c r="G4" s="248"/>
      <c r="H4" s="320"/>
      <c r="I4" s="320"/>
      <c r="J4" s="320"/>
      <c r="K4" s="321"/>
      <c r="L4" s="317"/>
    </row>
    <row r="5" spans="1:12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2">
        <f>DB!Q142</f>
        <v>7</v>
      </c>
      <c r="L5" s="125" t="str">
        <f>DB!T142</f>
        <v/>
      </c>
    </row>
    <row r="6" spans="1:12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7">
        <f>DB!Q143</f>
        <v>6</v>
      </c>
      <c r="L6" s="138" t="str">
        <f>DB!T143</f>
        <v/>
      </c>
    </row>
    <row r="7" spans="1:12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7">
        <f>DB!Q144</f>
        <v>7</v>
      </c>
      <c r="L7" s="138" t="str">
        <f>DB!T144</f>
        <v>Culopip</v>
      </c>
    </row>
    <row r="8" spans="1:12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7">
        <f>DB!Q145</f>
        <v>6</v>
      </c>
      <c r="L8" s="138" t="str">
        <f>DB!T145</f>
        <v/>
      </c>
    </row>
    <row r="9" spans="1:12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7">
        <f>DB!Q146</f>
        <v>6</v>
      </c>
      <c r="L9" s="138" t="str">
        <f>DB!T146</f>
        <v/>
      </c>
    </row>
    <row r="10" spans="1:12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7">
        <f>DB!Q147</f>
        <v>7</v>
      </c>
      <c r="L10" s="138" t="str">
        <f>DB!T147</f>
        <v/>
      </c>
    </row>
    <row r="11" spans="1:12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7">
        <f>DB!Q148</f>
        <v>6</v>
      </c>
      <c r="L11" s="138" t="str">
        <f>DB!T148</f>
        <v/>
      </c>
    </row>
    <row r="12" spans="1:12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7">
        <f>DB!Q149</f>
        <v>6</v>
      </c>
      <c r="L12" s="138" t="str">
        <f>DB!T149</f>
        <v/>
      </c>
    </row>
    <row r="13" spans="1:12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7">
        <f>DB!Q150</f>
        <v>7</v>
      </c>
      <c r="L13" s="138" t="str">
        <f>DB!T150</f>
        <v/>
      </c>
    </row>
    <row r="14" spans="1:12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7">
        <f>DB!Q151</f>
        <v>7</v>
      </c>
      <c r="L14" s="138" t="str">
        <f>DB!T151</f>
        <v/>
      </c>
    </row>
    <row r="15" spans="1:12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7">
        <f>DB!Q152</f>
        <v>7</v>
      </c>
      <c r="L15" s="138" t="str">
        <f>DB!T152</f>
        <v/>
      </c>
    </row>
    <row r="16" spans="1:12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7">
        <f>DB!Q153</f>
        <v>9</v>
      </c>
      <c r="L16" s="138" t="str">
        <f>DB!T153</f>
        <v>Idskov</v>
      </c>
    </row>
    <row r="17" spans="1:12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7">
        <f>DB!Q154</f>
        <v>5</v>
      </c>
      <c r="L17" s="138" t="str">
        <f>DB!T154</f>
        <v>Watson</v>
      </c>
    </row>
    <row r="18" spans="1:12" ht="13.5" customHeight="1">
      <c r="A18" s="133" t="s">
        <v>120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7">
        <f>DB!Q155</f>
        <v>6</v>
      </c>
      <c r="L18" s="138" t="str">
        <f>DB!T155</f>
        <v/>
      </c>
    </row>
    <row r="19" spans="1:12" ht="13.5" customHeight="1">
      <c r="A19" s="133" t="s">
        <v>121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7">
        <f>DB!Q156</f>
        <v>7</v>
      </c>
      <c r="L19" s="138" t="str">
        <f>DB!T156</f>
        <v/>
      </c>
    </row>
    <row r="20" spans="1:12" ht="13.5" customHeight="1" thickBot="1">
      <c r="A20" s="139" t="s">
        <v>122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3">
        <f>DB!Q157</f>
        <v>8</v>
      </c>
      <c r="L20" s="127" t="str">
        <f>DB!T157</f>
        <v/>
      </c>
    </row>
    <row r="21" spans="1:12" ht="13.5" customHeight="1" thickTop="1">
      <c r="A21" s="322" t="str">
        <f>IF(AND(L5&lt;&gt;"",L6&lt;&gt;"",L7&lt;&gt;"",L8&lt;&gt;"",L9&lt;&gt;"",L10&lt;&gt;"",L11&lt;&gt;"",L12&lt;&gt;"",L13&lt;&gt;"",L14&lt;&gt;"",L15&lt;&gt;"",L16&lt;&gt;"",L17&lt;&gt;"",L18&lt;&gt;"",L19&lt;&gt;"",L20&lt;&gt;""),"3. runde starter i uge 22","")</f>
        <v/>
      </c>
      <c r="B21" s="322"/>
      <c r="C21" s="322"/>
      <c r="D21" s="322"/>
      <c r="E21" s="234"/>
      <c r="F21" s="234"/>
      <c r="G21" s="234"/>
      <c r="H21" s="234"/>
      <c r="I21" s="234"/>
      <c r="J21" s="234"/>
      <c r="K21" s="234"/>
    </row>
    <row r="22" spans="1:12" ht="13.5" customHeight="1">
      <c r="A22" s="323"/>
      <c r="B22" s="323"/>
      <c r="C22" s="323"/>
      <c r="D22" s="323"/>
      <c r="E22" s="324"/>
      <c r="F22" s="324"/>
      <c r="G22" s="324"/>
      <c r="H22" s="324"/>
      <c r="I22" s="324"/>
      <c r="J22" s="324"/>
      <c r="K22" s="324"/>
    </row>
  </sheetData>
  <sheetProtection sheet="1" objects="1" scenarios="1"/>
  <mergeCells count="5">
    <mergeCell ref="L3:L4"/>
    <mergeCell ref="A3:K4"/>
    <mergeCell ref="A21:K22"/>
    <mergeCell ref="A1:K2"/>
    <mergeCell ref="L1:L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F9ED-18CA-4F6A-BF08-7A1E09983266}">
  <sheetPr>
    <pageSetUpPr fitToPage="1"/>
  </sheetPr>
  <dimension ref="A1:P22"/>
  <sheetViews>
    <sheetView showGridLines="0" zoomScale="97" workbookViewId="0">
      <selection sqref="A1:O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4.5625" style="126" customWidth="1"/>
    <col min="17" max="16384" width="9.16796875" style="126"/>
  </cols>
  <sheetData>
    <row r="1" spans="1:16" ht="13.5" customHeight="1">
      <c r="A1" s="325" t="str">
        <f>CONCATENATE("Pokalturneringen ",DB!B1)</f>
        <v>Pokalturneringen 2026</v>
      </c>
      <c r="B1" s="326"/>
      <c r="C1" s="326"/>
      <c r="D1" s="326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28"/>
    </row>
    <row r="2" spans="1:16" ht="13.5" customHeight="1" thickBot="1">
      <c r="A2" s="327"/>
      <c r="B2" s="327"/>
      <c r="C2" s="327"/>
      <c r="D2" s="327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329"/>
    </row>
    <row r="3" spans="1:16" ht="13.5" customHeight="1" thickTop="1">
      <c r="A3" s="318" t="str">
        <f>CONCATENATE("2. runde - Resultater, Uge ",DB!B5)</f>
        <v>2. runde - Resultater, Uge 17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6"/>
      <c r="P3" s="316" t="s">
        <v>119</v>
      </c>
    </row>
    <row r="4" spans="1:16" ht="13.5" customHeight="1" thickBot="1">
      <c r="A4" s="247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  <c r="P4" s="317"/>
    </row>
    <row r="5" spans="1:16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1">
        <f>DB!Q142</f>
        <v>7</v>
      </c>
      <c r="L5" s="130" t="str">
        <f t="shared" ref="L5:L20" si="3">IF(M5&lt;&gt;"",",","")</f>
        <v>,</v>
      </c>
      <c r="M5" s="129">
        <f>IF('1. Division'!AT21=13,DB!U142,"")</f>
        <v>7</v>
      </c>
      <c r="N5" s="130" t="str">
        <f t="shared" ref="N5:N20" si="4">IF(M5&lt;&gt;"","-","")</f>
        <v>-</v>
      </c>
      <c r="O5" s="132">
        <f>IF('1. Division'!AT21=13,DB!W142,"")</f>
        <v>8</v>
      </c>
      <c r="P5" s="125" t="str">
        <f>IF('1. Division'!AT21=13,DB!AA142,DB!T142)</f>
        <v>Arsenal</v>
      </c>
    </row>
    <row r="6" spans="1:16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6</v>
      </c>
      <c r="L6" s="135" t="str">
        <f t="shared" si="3"/>
        <v>,</v>
      </c>
      <c r="M6" s="134">
        <f>IF('1. Division'!AT21=13,DB!U143,"")</f>
        <v>7</v>
      </c>
      <c r="N6" s="135" t="str">
        <f t="shared" si="4"/>
        <v>-</v>
      </c>
      <c r="O6" s="137">
        <f>IF('1. Division'!AT21=13,DB!W143,"")</f>
        <v>8</v>
      </c>
      <c r="P6" s="138" t="str">
        <f>IF('1. Division'!AT21=13,DB!AA143,DB!T143)</f>
        <v>SPVK</v>
      </c>
    </row>
    <row r="7" spans="1:16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6">
        <f>DB!Q144</f>
        <v>7</v>
      </c>
      <c r="L7" s="135" t="str">
        <f t="shared" si="3"/>
        <v/>
      </c>
      <c r="M7" s="134" t="str">
        <f>IF('1. Division'!AT21=13,DB!U144,"")</f>
        <v/>
      </c>
      <c r="N7" s="135" t="str">
        <f t="shared" si="4"/>
        <v/>
      </c>
      <c r="O7" s="137" t="str">
        <f>IF('1. Division'!AT21=13,DB!W144,"")</f>
        <v/>
      </c>
      <c r="P7" s="138" t="str">
        <f>IF('1. Division'!AT21=13,DB!AA144,DB!T144)</f>
        <v>Culopip</v>
      </c>
    </row>
    <row r="8" spans="1:16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IF('1. Division'!AT21=13,DB!U145,"")</f>
        <v>6</v>
      </c>
      <c r="N8" s="135" t="str">
        <f t="shared" si="4"/>
        <v>-</v>
      </c>
      <c r="O8" s="137">
        <f>IF('1. Division'!AT21=13,DB!W145,"")</f>
        <v>8</v>
      </c>
      <c r="P8" s="138" t="str">
        <f>IF('1. Division'!AT21=13,DB!AA145,DB!T145)</f>
        <v>Søknud</v>
      </c>
    </row>
    <row r="9" spans="1:16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6">
        <f>DB!Q146</f>
        <v>6</v>
      </c>
      <c r="L9" s="135" t="str">
        <f t="shared" si="3"/>
        <v>,</v>
      </c>
      <c r="M9" s="134">
        <f>IF('1. Division'!AT21=13,DB!U146,"")</f>
        <v>6</v>
      </c>
      <c r="N9" s="135" t="str">
        <f t="shared" si="4"/>
        <v>-</v>
      </c>
      <c r="O9" s="137">
        <f>IF('1. Division'!AT21=13,DB!W146,"")</f>
        <v>5</v>
      </c>
      <c r="P9" s="138" t="str">
        <f>IF('1. Division'!AT21=13,DB!AA146,DB!T146)</f>
        <v>Randers</v>
      </c>
    </row>
    <row r="10" spans="1:16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6">
        <f>DB!Q147</f>
        <v>7</v>
      </c>
      <c r="L10" s="135" t="str">
        <f t="shared" si="3"/>
        <v>,</v>
      </c>
      <c r="M10" s="134">
        <f>IF('1. Division'!AT21=13,DB!U147,"")</f>
        <v>6</v>
      </c>
      <c r="N10" s="135" t="str">
        <f t="shared" si="4"/>
        <v>-</v>
      </c>
      <c r="O10" s="137">
        <f>IF('1. Division'!AT21=13,DB!W147,"")</f>
        <v>6</v>
      </c>
      <c r="P10" s="138" t="str">
        <f>IF('1. Division'!AT21=13,DB!AA147,DB!T147)</f>
        <v/>
      </c>
    </row>
    <row r="11" spans="1:16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IF('1. Division'!AT21=13,DB!U148,"")</f>
        <v>7</v>
      </c>
      <c r="N11" s="135" t="str">
        <f t="shared" si="4"/>
        <v>-</v>
      </c>
      <c r="O11" s="137">
        <f>IF('1. Division'!AT21=13,DB!W148,"")</f>
        <v>9</v>
      </c>
      <c r="P11" s="138" t="str">
        <f>IF('1. Division'!AT21=13,DB!AA148,DB!T148)</f>
        <v>Lions</v>
      </c>
    </row>
    <row r="12" spans="1:16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6">
        <f>DB!Q149</f>
        <v>6</v>
      </c>
      <c r="L12" s="135" t="str">
        <f t="shared" si="3"/>
        <v>,</v>
      </c>
      <c r="M12" s="134">
        <f>IF('1. Division'!AT21=13,DB!U149,"")</f>
        <v>5</v>
      </c>
      <c r="N12" s="135" t="str">
        <f t="shared" si="4"/>
        <v>-</v>
      </c>
      <c r="O12" s="137">
        <f>IF('1. Division'!AT21=13,DB!W149,"")</f>
        <v>8</v>
      </c>
      <c r="P12" s="138" t="str">
        <f>IF('1. Division'!AT21=13,DB!AA149,DB!T149)</f>
        <v/>
      </c>
    </row>
    <row r="13" spans="1:16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6">
        <f>DB!Q150</f>
        <v>7</v>
      </c>
      <c r="L13" s="135" t="str">
        <f t="shared" si="3"/>
        <v>,</v>
      </c>
      <c r="M13" s="134">
        <f>IF('1. Division'!AT21=13,DB!U150,"")</f>
        <v>6</v>
      </c>
      <c r="N13" s="135" t="str">
        <f t="shared" si="4"/>
        <v>-</v>
      </c>
      <c r="O13" s="137">
        <f>IF('1. Division'!AT21=13,DB!W150,"")</f>
        <v>8</v>
      </c>
      <c r="P13" s="138" t="str">
        <f>IF('1. Division'!AT21=13,DB!AA150,DB!T150)</f>
        <v/>
      </c>
    </row>
    <row r="14" spans="1:16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6">
        <f>DB!Q151</f>
        <v>7</v>
      </c>
      <c r="L14" s="135" t="str">
        <f t="shared" si="3"/>
        <v>,</v>
      </c>
      <c r="M14" s="134">
        <f>IF('1. Division'!AT21=13,DB!U151,"")</f>
        <v>8</v>
      </c>
      <c r="N14" s="135" t="str">
        <f t="shared" si="4"/>
        <v>-</v>
      </c>
      <c r="O14" s="137">
        <f>IF('1. Division'!AT21=13,DB!W151,"")</f>
        <v>7</v>
      </c>
      <c r="P14" s="138" t="str">
        <f>IF('1. Division'!AT21=13,DB!AA151,DB!T151)</f>
        <v>McCoist</v>
      </c>
    </row>
    <row r="15" spans="1:16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6">
        <f>DB!Q152</f>
        <v>7</v>
      </c>
      <c r="L15" s="135" t="str">
        <f t="shared" si="3"/>
        <v>,</v>
      </c>
      <c r="M15" s="134">
        <f>IF('1. Division'!AT21=13,DB!U152,"")</f>
        <v>7</v>
      </c>
      <c r="N15" s="135" t="str">
        <f t="shared" si="4"/>
        <v>-</v>
      </c>
      <c r="O15" s="137">
        <f>IF('1. Division'!AT21=13,DB!W152,"")</f>
        <v>8</v>
      </c>
      <c r="P15" s="138" t="str">
        <f>IF('1. Division'!AT21=13,DB!AA152,DB!T152)</f>
        <v>Galway</v>
      </c>
    </row>
    <row r="16" spans="1:16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6">
        <f>DB!Q153</f>
        <v>9</v>
      </c>
      <c r="L16" s="135" t="str">
        <f t="shared" si="3"/>
        <v/>
      </c>
      <c r="M16" s="134" t="str">
        <f>IF('1. Division'!AT21=13,DB!U153,"")</f>
        <v/>
      </c>
      <c r="N16" s="135" t="str">
        <f t="shared" si="4"/>
        <v/>
      </c>
      <c r="O16" s="137" t="str">
        <f>IF('1. Division'!AT21=13,DB!W153,"")</f>
        <v/>
      </c>
      <c r="P16" s="138" t="str">
        <f>IF('1. Division'!AT21=13,DB!AA153,DB!T153)</f>
        <v>Idskov</v>
      </c>
    </row>
    <row r="17" spans="1:16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5</v>
      </c>
      <c r="L17" s="135" t="str">
        <f t="shared" si="3"/>
        <v/>
      </c>
      <c r="M17" s="134" t="str">
        <f>IF('1. Division'!AT21=13,DB!U154,"")</f>
        <v/>
      </c>
      <c r="N17" s="135" t="str">
        <f t="shared" si="4"/>
        <v/>
      </c>
      <c r="O17" s="137" t="str">
        <f>IF('1. Division'!AT21=13,DB!W154,"")</f>
        <v/>
      </c>
      <c r="P17" s="138" t="str">
        <f>IF('1. Division'!AT21=13,DB!AA154,DB!T154)</f>
        <v>Watson</v>
      </c>
    </row>
    <row r="18" spans="1:16" ht="13.5" customHeight="1">
      <c r="A18" s="133" t="s">
        <v>120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6</v>
      </c>
      <c r="L18" s="135" t="str">
        <f t="shared" si="3"/>
        <v>,</v>
      </c>
      <c r="M18" s="134">
        <f>IF('1. Division'!AT21=13,DB!U155,"")</f>
        <v>8</v>
      </c>
      <c r="N18" s="135" t="str">
        <f t="shared" si="4"/>
        <v>-</v>
      </c>
      <c r="O18" s="137">
        <f>IF('1. Division'!AT21=13,DB!W155,"")</f>
        <v>7</v>
      </c>
      <c r="P18" s="138" t="str">
        <f>IF('1. Division'!AT21=13,DB!AA155,DB!T155)</f>
        <v>Anderup</v>
      </c>
    </row>
    <row r="19" spans="1:16" ht="13.5" customHeight="1">
      <c r="A19" s="133" t="s">
        <v>121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6">
        <f>DB!Q156</f>
        <v>7</v>
      </c>
      <c r="L19" s="135" t="str">
        <f t="shared" si="3"/>
        <v>,</v>
      </c>
      <c r="M19" s="134">
        <f>IF('1. Division'!AT21=13,DB!U156,"")</f>
        <v>7</v>
      </c>
      <c r="N19" s="135" t="str">
        <f t="shared" si="4"/>
        <v>-</v>
      </c>
      <c r="O19" s="137">
        <f>IF('1. Division'!AT21=13,DB!W156,"")</f>
        <v>7</v>
      </c>
      <c r="P19" s="138" t="str">
        <f>IF('1. Division'!AT21=13,DB!AA156,DB!T156)</f>
        <v/>
      </c>
    </row>
    <row r="20" spans="1:16" ht="13.5" customHeight="1" thickBot="1">
      <c r="A20" s="139" t="s">
        <v>122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2">
        <f>DB!Q157</f>
        <v>8</v>
      </c>
      <c r="L20" s="141" t="str">
        <f t="shared" si="3"/>
        <v>,</v>
      </c>
      <c r="M20" s="140">
        <f>IF('1. Division'!AT21=13,DB!U157,"")</f>
        <v>6</v>
      </c>
      <c r="N20" s="141" t="str">
        <f t="shared" si="4"/>
        <v>-</v>
      </c>
      <c r="O20" s="143">
        <f>IF('1. Division'!AT21=13,DB!W157,"")</f>
        <v>7</v>
      </c>
      <c r="P20" s="127" t="str">
        <f>IF('1. Division'!AT21=13,DB!AA157,DB!T157)</f>
        <v>Lund</v>
      </c>
    </row>
    <row r="21" spans="1:16" ht="13.5" customHeight="1" thickTop="1">
      <c r="A21" s="322" t="str">
        <f>IF(AND(P5&lt;&gt;"",P6&lt;&gt;"",P7&lt;&gt;"",P8&lt;&gt;"",P9&lt;&gt;"",P10&lt;&gt;"",P11&lt;&gt;"",P12&lt;&gt;"",P13&lt;&gt;"",P14&lt;&gt;"",P15&lt;&gt;"",P16&lt;&gt;"",P17&lt;&gt;"",P18&lt;&gt;"",P19&lt;&gt;"",P20&lt;&gt;""),"3. runde starter i uge 22","")</f>
        <v/>
      </c>
      <c r="B21" s="322"/>
      <c r="C21" s="322"/>
      <c r="D21" s="322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</row>
    <row r="22" spans="1:16" ht="13.5" customHeight="1">
      <c r="A22" s="323"/>
      <c r="B22" s="323"/>
      <c r="C22" s="323"/>
      <c r="D22" s="323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</row>
  </sheetData>
  <sheetProtection sheet="1" objects="1" scenarios="1"/>
  <mergeCells count="5">
    <mergeCell ref="P3:P4"/>
    <mergeCell ref="A3:O4"/>
    <mergeCell ref="A21:O22"/>
    <mergeCell ref="A1:O2"/>
    <mergeCell ref="P1:P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BAA6-CFF0-419B-A7EC-9800AA6A2FC8}">
  <dimension ref="A1:EC157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4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7</v>
      </c>
      <c r="S1" s="1">
        <f>'[2]MT + ÅT'!T71</f>
        <v>3</v>
      </c>
      <c r="T1" s="1">
        <f>'[2]MT + ÅT'!U71</f>
        <v>9</v>
      </c>
      <c r="U1" s="1" t="str">
        <f>'[2]MT + ÅT'!A1</f>
        <v>Månedens Tipper i april (uge 3 af 4)</v>
      </c>
    </row>
    <row r="2" spans="1:133">
      <c r="A2" s="1" t="s">
        <v>69</v>
      </c>
      <c r="B2" s="1" t="str">
        <f>[2]DB!B3</f>
        <v>April</v>
      </c>
      <c r="C2" s="1" t="s">
        <v>75</v>
      </c>
      <c r="D2" s="1">
        <f>IF(B3=F1,F4)+IF(B3=G1,G4)+IF(B3=H1,H4)+IF(B3=I1,I4)+IF(B3=J1,J4)+IF(B3=K1,K4)+IF(B3=L1,L4)+IF(B3=M1,M4)+IF(B3=N1,N4)+IF(B3=O1,O4)+IF(B3=P1,P4)+IF(B3=Q1,Q4)</f>
        <v>4</v>
      </c>
      <c r="E2" s="1">
        <f>[2]DB!D1</f>
        <v>3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6</v>
      </c>
      <c r="S2" s="1">
        <f>'[2]MT + ÅT'!T72</f>
        <v>2</v>
      </c>
      <c r="T2" s="1">
        <f>'[2]MT + ÅT'!U72</f>
        <v>9</v>
      </c>
    </row>
    <row r="3" spans="1:133">
      <c r="A3" s="1" t="s">
        <v>70</v>
      </c>
      <c r="B3" s="1" t="str">
        <f>IF(F5=1,F1,IF(G5=1,G1,IF(H5=1,H1,IF(I5=1,I1,IF(J5=1,J1,IF(K5=1,K1,C3))))))</f>
        <v>April</v>
      </c>
      <c r="C3" s="1" t="str">
        <f>IF(L5=1,L1,IF(M5=1,M1,IF(N5=1,N1,IF(O5=1,O1,IF(P5=1,P1,IF(Q5=1,Q1,""))))))</f>
        <v/>
      </c>
      <c r="D3" s="1" t="str">
        <f>LOWER(B3)</f>
        <v>april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6</v>
      </c>
      <c r="S3" s="1">
        <f>'[2]MT + ÅT'!T73</f>
        <v>3</v>
      </c>
      <c r="T3" s="1">
        <f>'[2]MT + ÅT'!U73</f>
        <v>9</v>
      </c>
    </row>
    <row r="4" spans="1:133">
      <c r="A4" s="1" t="s">
        <v>71</v>
      </c>
      <c r="B4" s="1" t="str">
        <f>IF(F6=1,F1,IF(G6=1,G1,IF(H6=1,H1,IF(I6=1,I1,IF(J6=1,J1,IF(K6=1,K1,C4))))))</f>
        <v>Maj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17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1</v>
      </c>
      <c r="J5" s="1">
        <f>IF(AND(B5&gt;=J2,B5&lt;=J3),1,0)</f>
        <v>0</v>
      </c>
      <c r="K5" s="1">
        <f>IF(AND(B5&gt;=K2,B5&lt;=K3),1,0)</f>
        <v>0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1</v>
      </c>
      <c r="K6" s="1">
        <f>IF(AND(B5+1&gt;=K2,B5+1&lt;=K3),1,0)</f>
        <v>0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1" t="s">
        <v>91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330"/>
      <c r="N7" s="331" t="s">
        <v>16</v>
      </c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330"/>
      <c r="AZ7" s="331" t="s">
        <v>17</v>
      </c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330"/>
      <c r="BM7" s="331" t="s">
        <v>16</v>
      </c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330"/>
      <c r="CV7" s="331" t="s">
        <v>17</v>
      </c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330"/>
      <c r="EB7" s="98"/>
      <c r="EC7" s="98"/>
    </row>
    <row r="8" spans="1:133">
      <c r="A8" s="103" t="s">
        <v>89</v>
      </c>
      <c r="B8" s="1" t="s">
        <v>47</v>
      </c>
      <c r="C8" s="187" t="s">
        <v>72</v>
      </c>
      <c r="D8" s="187"/>
      <c r="E8" s="187" t="s">
        <v>65</v>
      </c>
      <c r="F8" s="187"/>
      <c r="G8" s="187" t="s">
        <v>67</v>
      </c>
      <c r="H8" s="187"/>
      <c r="I8" s="187"/>
      <c r="J8" s="187" t="s">
        <v>31</v>
      </c>
      <c r="K8" s="187"/>
      <c r="L8" s="187"/>
      <c r="M8" s="1" t="s">
        <v>28</v>
      </c>
      <c r="N8" s="100" t="s">
        <v>1</v>
      </c>
      <c r="O8" s="98" t="s">
        <v>48</v>
      </c>
      <c r="P8" s="98" t="s">
        <v>47</v>
      </c>
      <c r="Q8" s="198" t="s">
        <v>72</v>
      </c>
      <c r="R8" s="198"/>
      <c r="S8" s="198" t="s">
        <v>65</v>
      </c>
      <c r="T8" s="198"/>
      <c r="U8" s="198" t="s">
        <v>67</v>
      </c>
      <c r="V8" s="198"/>
      <c r="W8" s="198"/>
      <c r="X8" s="198" t="s">
        <v>31</v>
      </c>
      <c r="Y8" s="198"/>
      <c r="Z8" s="198"/>
      <c r="AA8" s="198" t="s">
        <v>32</v>
      </c>
      <c r="AB8" s="198"/>
      <c r="AC8" s="198"/>
      <c r="AD8" s="198"/>
      <c r="AE8" s="198"/>
      <c r="AF8" s="198" t="s">
        <v>77</v>
      </c>
      <c r="AG8" s="198"/>
      <c r="AH8" s="198"/>
      <c r="AI8" s="198"/>
      <c r="AJ8" s="198"/>
      <c r="AK8" s="198" t="s">
        <v>33</v>
      </c>
      <c r="AL8" s="198"/>
      <c r="AM8" s="198"/>
      <c r="AN8" s="198"/>
      <c r="AO8" s="198"/>
      <c r="AP8" s="198" t="s">
        <v>26</v>
      </c>
      <c r="AQ8" s="198"/>
      <c r="AR8" s="198" t="s">
        <v>27</v>
      </c>
      <c r="AS8" s="198"/>
      <c r="AT8" s="198" t="s">
        <v>28</v>
      </c>
      <c r="AU8" s="198"/>
      <c r="AV8" s="198"/>
      <c r="AW8" s="98" t="s">
        <v>79</v>
      </c>
      <c r="AX8" s="98" t="s">
        <v>23</v>
      </c>
      <c r="AY8" s="99" t="s">
        <v>80</v>
      </c>
      <c r="AZ8" s="331" t="s">
        <v>25</v>
      </c>
      <c r="BA8" s="187"/>
      <c r="BB8" s="198" t="s">
        <v>48</v>
      </c>
      <c r="BC8" s="187"/>
      <c r="BD8" s="187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198" t="s">
        <v>47</v>
      </c>
      <c r="BO8" s="198"/>
      <c r="BP8" s="198" t="s">
        <v>72</v>
      </c>
      <c r="BQ8" s="198"/>
      <c r="BR8" s="198"/>
      <c r="BS8" s="198" t="s">
        <v>65</v>
      </c>
      <c r="BT8" s="198"/>
      <c r="BU8" s="198"/>
      <c r="BV8" s="198" t="s">
        <v>80</v>
      </c>
      <c r="BW8" s="187"/>
      <c r="BX8" s="187"/>
      <c r="BY8" s="198" t="s">
        <v>18</v>
      </c>
      <c r="BZ8" s="198"/>
      <c r="CA8" s="198" t="s">
        <v>19</v>
      </c>
      <c r="CB8" s="198"/>
      <c r="CC8" s="198" t="s">
        <v>20</v>
      </c>
      <c r="CD8" s="198"/>
      <c r="CE8" s="198" t="s">
        <v>21</v>
      </c>
      <c r="CF8" s="198"/>
      <c r="CG8" s="198" t="s">
        <v>22</v>
      </c>
      <c r="CH8" s="198"/>
      <c r="CI8" s="198" t="s">
        <v>24</v>
      </c>
      <c r="CJ8" s="198"/>
      <c r="CK8" s="198" t="s">
        <v>28</v>
      </c>
      <c r="CL8" s="198"/>
      <c r="CM8" s="198"/>
      <c r="CN8" s="198"/>
      <c r="CO8" s="198"/>
      <c r="CP8" s="198" t="s">
        <v>27</v>
      </c>
      <c r="CQ8" s="198"/>
      <c r="CR8" s="198" t="s">
        <v>79</v>
      </c>
      <c r="CS8" s="187"/>
      <c r="CT8" s="187"/>
      <c r="CU8" s="330"/>
      <c r="CV8" s="331" t="s">
        <v>25</v>
      </c>
      <c r="CW8" s="187"/>
      <c r="CX8" s="198" t="s">
        <v>48</v>
      </c>
      <c r="CY8" s="198"/>
      <c r="CZ8" s="198"/>
      <c r="DA8" s="198"/>
      <c r="DB8" s="198"/>
      <c r="DC8" s="198"/>
      <c r="DD8" s="198"/>
      <c r="DE8" s="198"/>
      <c r="DF8" s="198" t="s">
        <v>72</v>
      </c>
      <c r="DG8" s="198"/>
      <c r="DH8" s="198" t="s">
        <v>65</v>
      </c>
      <c r="DI8" s="198"/>
      <c r="DJ8" s="198" t="s">
        <v>80</v>
      </c>
      <c r="DK8" s="198"/>
      <c r="DL8" s="198">
        <v>10</v>
      </c>
      <c r="DM8" s="198"/>
      <c r="DN8" s="198">
        <v>5</v>
      </c>
      <c r="DO8" s="198"/>
      <c r="DP8" s="198">
        <v>4</v>
      </c>
      <c r="DQ8" s="198"/>
      <c r="DR8" s="198">
        <v>3</v>
      </c>
      <c r="DS8" s="198"/>
      <c r="DT8" s="198">
        <v>2</v>
      </c>
      <c r="DU8" s="198"/>
      <c r="DV8" s="198" t="s">
        <v>24</v>
      </c>
      <c r="DW8" s="330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Lund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36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109</v>
      </c>
      <c r="AB10" s="1">
        <f>RANK(AA10,AA10:AA29,0)</f>
        <v>2</v>
      </c>
      <c r="AC10" s="1">
        <f>'1. Division'!F23</f>
        <v>7</v>
      </c>
      <c r="AD10" s="1">
        <f t="shared" ref="AD10:AD29" si="1">IF(OR(R10=1,T10=1),0,AA10+AC10)</f>
        <v>116</v>
      </c>
      <c r="AE10" s="1">
        <f>RANK(AD10,AD10:AD29,0)</f>
        <v>2</v>
      </c>
      <c r="AF10" s="1">
        <f>[2]DB!BK10</f>
        <v>42</v>
      </c>
      <c r="AG10" s="1">
        <f>RANK(AF10,AF10:AF29,0)</f>
        <v>2</v>
      </c>
      <c r="AH10" s="1">
        <f>'1. Division'!F29</f>
        <v>1</v>
      </c>
      <c r="AI10" s="1">
        <f t="shared" ref="AI10:AI29" si="2">IF(OR(R10=1,T10=1),0,AF10+AH10)</f>
        <v>43</v>
      </c>
      <c r="AJ10" s="1">
        <f>RANK(AI10,AI10:AI29,0)</f>
        <v>7</v>
      </c>
      <c r="AK10" s="1">
        <f>[2]DB!BL10</f>
        <v>146</v>
      </c>
      <c r="AL10" s="1">
        <f>RANK(AK10,AK10:AK29,0)</f>
        <v>1</v>
      </c>
      <c r="AM10" s="1">
        <f>'1. Division'!F35</f>
        <v>9</v>
      </c>
      <c r="AN10" s="1">
        <f t="shared" ref="AN10:AN29" si="3">IF(OR(R10=1,T10=1),0,AK10+AM10)</f>
        <v>155</v>
      </c>
      <c r="AO10" s="1">
        <f>RANK(AN10,AN10:AN29,0)</f>
        <v>1</v>
      </c>
      <c r="AP10" s="1">
        <f>AB10+AG10+AL10</f>
        <v>5</v>
      </c>
      <c r="AQ10" s="1">
        <f>AE10+AJ10+AO10</f>
        <v>10</v>
      </c>
      <c r="AR10" s="1">
        <f>[2]DB!BA10</f>
        <v>1</v>
      </c>
      <c r="AS10" s="1">
        <f>RANK(AQ10,AQ10:AQ29,1)+AT10</f>
        <v>2</v>
      </c>
      <c r="AT10" s="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2</v>
      </c>
      <c r="AX10" s="1">
        <f>AC10+AH10+AM10</f>
        <v>17</v>
      </c>
      <c r="AY10" s="1">
        <f>IF(OR(R10=1,T10=1),0,IF(RANK(AX10,AX10:AX71,0)=1,10,IF(RANK(AX10,AX10:AX71,0)=2,5,IF(RANK(AX10,AX10:AX71,0)=3,4,IF(RANK(AX10,AX10:AX71,0)=4,3,IF(RANK(AX10,AX10:AX71,0)=5,2,0))))))</f>
        <v>0</v>
      </c>
      <c r="AZ10" s="100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2</v>
      </c>
      <c r="BA10" s="98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98" t="str">
        <f>IF(AW10=1,O10,IF(AW11=1,O11,IF(AW12=1,O12,IF(AW13=1,O13,IF(AW14=1,O14,IF(AW15=1,O15,IF(AW16=1,O16,BC10)))))))</f>
        <v>Cork</v>
      </c>
      <c r="BC10" s="98" t="str">
        <f>IF(AW17=1,O17,IF(AW18=1,O18,IF(AW19=1,O19,IF(AW20=1,O20,IF(AW21=1,O21,IF(AW22=1,O22,IF(AW23=1,O23,BD10)))))))</f>
        <v/>
      </c>
      <c r="BD10" s="98" t="str">
        <f>IF(AW24=1,O24,IF(AW25=1,O25,IF(AW26=1,O26,IF(AW27=1,O27,IF(AW28=1,O28,IF(AW29=1,O29,""))))))</f>
        <v/>
      </c>
      <c r="BE10" s="98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8</v>
      </c>
      <c r="BF10" s="98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98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98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98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98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115</v>
      </c>
      <c r="BK10" s="98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45</v>
      </c>
      <c r="BL10" s="99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151</v>
      </c>
      <c r="BM10" s="98" t="str">
        <f>[2]DB!CX10</f>
        <v>Anderup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3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0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10</v>
      </c>
      <c r="BW10" s="98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0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98">
        <f>[2]DB!DL10</f>
        <v>2</v>
      </c>
      <c r="BZ10" s="98">
        <f t="shared" ref="BZ10:BZ41" si="4">IF(BW10=10,BY10+1,BY10)</f>
        <v>2</v>
      </c>
      <c r="CA10" s="98">
        <f>[2]DB!DN10</f>
        <v>1</v>
      </c>
      <c r="CB10" s="98">
        <f t="shared" ref="CB10:CB41" si="5">IF(BW10=5,CA10+1,CA10)</f>
        <v>1</v>
      </c>
      <c r="CC10" s="98">
        <f>[2]DB!DP10</f>
        <v>2</v>
      </c>
      <c r="CD10" s="98">
        <f t="shared" ref="CD10:CD41" si="6">IF(BW10=4,CC10+1,CC10)</f>
        <v>2</v>
      </c>
      <c r="CE10" s="98">
        <f>[2]DB!DR10</f>
        <v>1</v>
      </c>
      <c r="CF10" s="98">
        <f t="shared" ref="CF10:CF41" si="7">IF(BW10=3,CE10+1,CE10)</f>
        <v>1</v>
      </c>
      <c r="CG10" s="98">
        <f>[2]DB!DT10</f>
        <v>0</v>
      </c>
      <c r="CH10" s="98">
        <f t="shared" ref="CH10:CH41" si="8">IF(BW10=2,CG10+1,CG10)</f>
        <v>0</v>
      </c>
      <c r="CI10" s="98">
        <f>[2]DB!DV10</f>
        <v>36</v>
      </c>
      <c r="CJ10" s="98">
        <f>IF(AND(BQ10=0,BT10=0),(BZ10*10)+(CB10*5)+(CD10*4)+(CF10*3)+(CH10*2),0)</f>
        <v>36</v>
      </c>
      <c r="CK10" s="98">
        <f>IF(AND(BQ10=0,BT10=0),(BZ10*10000)+(CB10*1000)+(CD10*100)+(CF10*10)+(CH10*1),0)</f>
        <v>21210</v>
      </c>
      <c r="CL10" s="98">
        <f>RANK(CJ10,CJ10:CJ69,0)</f>
        <v>3</v>
      </c>
      <c r="CM10" s="98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0</v>
      </c>
      <c r="CN10" s="98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98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98">
        <f>[2]DB!CV10</f>
        <v>1</v>
      </c>
      <c r="CQ10" s="98">
        <f t="shared" ref="CQ10:CQ41" si="9">CL10+CM10</f>
        <v>3</v>
      </c>
      <c r="CR10" s="98">
        <f>CQ10+CS10</f>
        <v>3</v>
      </c>
      <c r="CS10" s="98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98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99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00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98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98" t="str">
        <f>IF(CR10=1,BM10,IF(CR11=1,BM11,IF(CR12=1,BM12,IF(CR13=1,BM13,IF(CR14=1,BM14,IF(CR15=1,BM15,IF(CR16=1,BM16,IF(CR17=1,BM17,CY10))))))))</f>
        <v>Cork</v>
      </c>
      <c r="CY10" s="98" t="str">
        <f>IF(CR18=1,BM18,IF(CR19=1,BM19,IF(CR20=1,BM20,IF(CR21=1,BM21,IF(CR22=1,BM22,IF(CR23=1,BM23,IF(CR24=1,BM24,IF(CR25=1,BM25,CZ10))))))))</f>
        <v>Murer</v>
      </c>
      <c r="CZ10" s="98" t="str">
        <f>IF(CR26=1,BM26,IF(CR27=1,BM27,IF(CR28=1,BM28,IF(CR29=1,BM29,IF(CR30=1,BM30,IF(CR31=1,BM31,IF(CR32=1,BM32,IF(CR33=1,BM33,DA10))))))))</f>
        <v>Murer</v>
      </c>
      <c r="DA10" s="98" t="str">
        <f>IF(CR34=1,BM34,IF(CR35=1,BM35,IF(CR36=1,BM36,IF(CR37=1,BM37,IF(CR38=1,BM38,IF(CR39=1,BM39,IF(CR40=1,BM40,IF(CR41=1,BM41,DB10))))))))</f>
        <v>Murer</v>
      </c>
      <c r="DB10" s="98" t="str">
        <f>IF(CR42=1,BM42,IF(CR43=1,BM43,IF(CR44=1,BM44,IF(CR45=1,BM45,IF(CR46=1,BM46,IF(CR47=1,BM47,IF(CR48=1,BM48,IF(CR49=1,BM49,DC10))))))))</f>
        <v>Murer</v>
      </c>
      <c r="DC10" s="98" t="str">
        <f>IF(CR50=1,BM50,IF(CR51=1,BM51,IF(CR52=1,BM52,IF(CR53=1,BM53,IF(CR54=1,BM54,IF(CR55=1,BM55,IF(CR56=1,BM56,IF(CR57=1,BM57,DD10))))))))</f>
        <v>Murer</v>
      </c>
      <c r="DD10" s="98" t="str">
        <f>IF(CR58=1,BM58,IF(CR59=1,BM59,IF(CR60=1,BM60,IF(CR61=1,BM61,IF(CR62=1,BM62,IF(CR63=1,BM63,IF(CR64=1,BM64,IF(CR65=1,BM65,DE10))))))))</f>
        <v>Murer</v>
      </c>
      <c r="DE10" s="98" t="str">
        <f>IF(CR66=1,BM66,IF(CR67=1,BM67,IF(CR68=1,BM68,BM69)))</f>
        <v>Murer</v>
      </c>
      <c r="DF10" s="98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98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98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98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98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3</v>
      </c>
      <c r="DK10" s="98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98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3</v>
      </c>
      <c r="DM10" s="98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98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0</v>
      </c>
      <c r="DO10" s="98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98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1</v>
      </c>
      <c r="DQ10" s="98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98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1</v>
      </c>
      <c r="DS10" s="98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98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98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98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37</v>
      </c>
      <c r="DW10" s="99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2</v>
      </c>
      <c r="O11" s="98" t="str">
        <f>[2]DB!BB11</f>
        <v>Cork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8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107</v>
      </c>
      <c r="AB11" s="1">
        <f>RANK(AA11,AA10:AA29,0)</f>
        <v>5</v>
      </c>
      <c r="AC11" s="1">
        <f>'1. Division'!H23</f>
        <v>8</v>
      </c>
      <c r="AD11" s="1">
        <f t="shared" si="1"/>
        <v>115</v>
      </c>
      <c r="AE11" s="1">
        <f>RANK(AD11,AD10:AD29,0)</f>
        <v>3</v>
      </c>
      <c r="AF11" s="1">
        <f>[2]DB!BK11</f>
        <v>42</v>
      </c>
      <c r="AG11" s="1">
        <f>RANK(AF11,AF10:AF29,0)</f>
        <v>2</v>
      </c>
      <c r="AH11" s="1">
        <f>'1. Division'!H29</f>
        <v>3</v>
      </c>
      <c r="AI11" s="1">
        <f t="shared" si="2"/>
        <v>45</v>
      </c>
      <c r="AJ11" s="1">
        <f>RANK(AI11,AI10:AI29,0)</f>
        <v>2</v>
      </c>
      <c r="AK11" s="1">
        <f>[2]DB!BL11</f>
        <v>140</v>
      </c>
      <c r="AL11" s="1">
        <f>RANK(AK11,AK10:AK29,0)</f>
        <v>7</v>
      </c>
      <c r="AM11" s="1">
        <f>'1. Division'!H35</f>
        <v>11</v>
      </c>
      <c r="AN11" s="1">
        <f t="shared" si="3"/>
        <v>151</v>
      </c>
      <c r="AO11" s="1">
        <f>RANK(AN11,AN10:AN29,0)</f>
        <v>2</v>
      </c>
      <c r="AP11" s="1">
        <f t="shared" ref="AP11:AP29" si="14">AB11+AG11+AL11</f>
        <v>14</v>
      </c>
      <c r="AQ11" s="1">
        <f t="shared" ref="AQ11:AQ29" si="15">AE11+AJ11+AO11</f>
        <v>7</v>
      </c>
      <c r="AR11" s="1">
        <f>[2]DB!BA11</f>
        <v>2</v>
      </c>
      <c r="AS11" s="1">
        <f>RANK(AQ11,AQ10:AQ29,1)+AT11</f>
        <v>1</v>
      </c>
      <c r="AT11" s="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0</v>
      </c>
      <c r="AU11" s="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1</v>
      </c>
      <c r="AX11" s="1">
        <f t="shared" ref="AX11:AX71" si="16">AC11+AH11+AM11</f>
        <v>22</v>
      </c>
      <c r="AY11" s="1">
        <f>IF(OR(R11=1,T11=1),0,IF(RANK(AX11,AX10:AX71,0)=1,10,IF(RANK(AX11,AX10:AX71,0)=2,5,IF(RANK(AX11,AX10:AX71,0)=3,4,IF(RANK(AX11,AX10:AX71,0)=4,3,IF(RANK(AX11,AX10:AX71,0)=5,2,0))))))</f>
        <v>3</v>
      </c>
      <c r="AZ11" s="100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1</v>
      </c>
      <c r="BA11" s="98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98" t="str">
        <f>IF(AW10=2,O10,IF(AW11=2,O11,IF(AW12=2,O12,IF(AW13=2,O13,IF(AW14=2,O14,IF(AW15=2,O15,IF(AW16=2,O16,BC11)))))))</f>
        <v>Lund</v>
      </c>
      <c r="BC11" s="98" t="str">
        <f>IF(AW17=2,O17,IF(AW18=2,O18,IF(AW19=2,O19,IF(AW20=2,O20,IF(AW21=2,O21,IF(AW22=2,O22,IF(AW23=2,O23,BD11)))))))</f>
        <v/>
      </c>
      <c r="BD11" s="98" t="str">
        <f>IF(AW24=2,O24,IF(AW25=2,O25,IF(AW26=2,O26,IF(AW27=2,O27,IF(AW28=2,O28,IF(AW29=2,O29,""))))))</f>
        <v/>
      </c>
      <c r="BE11" s="98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36</v>
      </c>
      <c r="BF11" s="98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98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98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98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98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116</v>
      </c>
      <c r="BK11" s="98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43</v>
      </c>
      <c r="BL11" s="99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155</v>
      </c>
      <c r="BM11" s="98" t="str">
        <f>[2]DB!CX11</f>
        <v>Nemelig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42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42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10</v>
      </c>
      <c r="BW11" s="98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0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>
        <f t="shared" si="4"/>
        <v>3</v>
      </c>
      <c r="CA11" s="98">
        <f>[2]DB!DN11</f>
        <v>1</v>
      </c>
      <c r="CB11" s="98">
        <f t="shared" si="5"/>
        <v>1</v>
      </c>
      <c r="CC11" s="98">
        <f>[2]DB!DP11</f>
        <v>0</v>
      </c>
      <c r="CD11" s="98">
        <f t="shared" si="6"/>
        <v>0</v>
      </c>
      <c r="CE11" s="98">
        <f>[2]DB!DR11</f>
        <v>0</v>
      </c>
      <c r="CF11" s="98">
        <f t="shared" si="7"/>
        <v>0</v>
      </c>
      <c r="CG11" s="98">
        <f>[2]DB!DT11</f>
        <v>0</v>
      </c>
      <c r="CH11" s="98">
        <f t="shared" si="8"/>
        <v>0</v>
      </c>
      <c r="CI11" s="98">
        <f>[2]DB!DV11</f>
        <v>35</v>
      </c>
      <c r="CJ11" s="98">
        <f t="shared" ref="CJ11:CJ69" si="17">IF(AND(BQ11=0,BT11=0),(BZ11*10)+(CB11*5)+(CD11*4)+(CF11*3)+(CH11*2),0)</f>
        <v>35</v>
      </c>
      <c r="CK11" s="98">
        <f t="shared" ref="CK11:CK69" si="18">IF(AND(BQ11=0,BT11=0),(BZ11*10000)+(CB11*1000)+(CD11*100)+(CF11*10)+(CH11*1),0)</f>
        <v>31000</v>
      </c>
      <c r="CL11" s="98">
        <f>RANK(CJ11,CJ10:CJ69,0)</f>
        <v>4</v>
      </c>
      <c r="CM11" s="98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0</v>
      </c>
      <c r="CN11" s="98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98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98">
        <f>[2]DB!CV11</f>
        <v>2</v>
      </c>
      <c r="CQ11" s="98">
        <f t="shared" si="9"/>
        <v>4</v>
      </c>
      <c r="CR11" s="98">
        <f t="shared" ref="CR11:CR69" si="19">CQ11+CS11</f>
        <v>4</v>
      </c>
      <c r="CS11" s="98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0</v>
      </c>
      <c r="CT11" s="98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99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00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1</v>
      </c>
      <c r="CW11" s="98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98" t="str">
        <f>IF(CR10=2,BM10,IF(CR11=2,BM11,IF(CR12=2,BM12,IF(CR13=2,BM13,IF(CR14=2,BM14,IF(CR15=2,BM15,IF(CR16=2,BM16,IF(CR17=2,BM17,CY11))))))))</f>
        <v>Galway</v>
      </c>
      <c r="CY11" s="98" t="str">
        <f>IF(CR18=2,BM18,IF(CR19=2,BM19,IF(CR20=2,BM20,IF(CR21=2,BM21,IF(CR22=2,BM22,IF(CR23=2,BM23,IF(CR24=2,BM24,IF(CR25=2,BM25,CZ11))))))))</f>
        <v>Murer</v>
      </c>
      <c r="CZ11" s="98" t="str">
        <f>IF(CR26=2,BM26,IF(CR27=2,BM27,IF(CR28=2,BM28,IF(CR29=2,BM29,IF(CR30=2,BM30,IF(CR31=2,BM31,IF(CR32=2,BM32,IF(CR33=2,BM33,DA11))))))))</f>
        <v>Murer</v>
      </c>
      <c r="DA11" s="98" t="str">
        <f>IF(CR34=2,BM34,IF(CR35=2,BM35,IF(CR36=2,BM36,IF(CR37=2,BM37,IF(CR38=2,BM38,IF(CR39=2,BM39,IF(CR40=2,BM40,IF(CR41=2,BM41,DB11))))))))</f>
        <v>Murer</v>
      </c>
      <c r="DB11" s="98" t="str">
        <f>IF(CR42=2,BM42,IF(CR43=2,BM43,IF(CR44=2,BM44,IF(CR45=2,BM45,IF(CR46=2,BM46,IF(CR47=2,BM47,IF(CR48=2,BM48,IF(CR49=2,BM49,DC11))))))))</f>
        <v>Murer</v>
      </c>
      <c r="DC11" s="98" t="str">
        <f>IF(CR50=2,BM50,IF(CR51=2,BM51,IF(CR52=2,BM52,IF(CR53=2,BM53,IF(CR54=2,BM54,IF(CR55=2,BM55,IF(CR56=2,BM56,IF(CR57=2,BM57,DD11))))))))</f>
        <v>Murer</v>
      </c>
      <c r="DD11" s="98" t="str">
        <f>IF(CR58=2,BM58,IF(CR59=2,BM59,IF(CR60=2,BM60,IF(CR61=2,BM61,IF(CR62=2,BM62,IF(CR63=2,BM63,IF(CR64=2,BM64,IF(CR65=2,BM65,DE11))))))))</f>
        <v>Murer</v>
      </c>
      <c r="DE11" s="98" t="str">
        <f>IF(CR66=2,BM66,IF(CR67=2,BM67,IF(CR68=2,BM68,BM69)))</f>
        <v>Murer</v>
      </c>
      <c r="DF11" s="98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98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98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98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98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3</v>
      </c>
      <c r="DK11" s="98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98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3</v>
      </c>
      <c r="DM11" s="98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98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0</v>
      </c>
      <c r="DO11" s="98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98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1</v>
      </c>
      <c r="DQ11" s="98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98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1</v>
      </c>
      <c r="DS11" s="98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98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0</v>
      </c>
      <c r="DU11" s="98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98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37</v>
      </c>
      <c r="DW11" s="99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6</v>
      </c>
      <c r="O12" s="98" t="str">
        <f>[2]DB!BB12</f>
        <v>United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57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108</v>
      </c>
      <c r="AB12" s="1">
        <f>RANK(AA12,AA10:AA29,0)</f>
        <v>3</v>
      </c>
      <c r="AC12" s="1">
        <f>'1. Division'!J23</f>
        <v>6</v>
      </c>
      <c r="AD12" s="1">
        <f t="shared" si="1"/>
        <v>114</v>
      </c>
      <c r="AE12" s="1">
        <f>RANK(AD12,AD10:AD29,0)</f>
        <v>4</v>
      </c>
      <c r="AF12" s="1">
        <f>[2]DB!BK12</f>
        <v>43</v>
      </c>
      <c r="AG12" s="1">
        <f>RANK(AF12,AF10:AF29,0)</f>
        <v>1</v>
      </c>
      <c r="AH12" s="1">
        <f>'1. Division'!J29</f>
        <v>3</v>
      </c>
      <c r="AI12" s="1">
        <f t="shared" si="2"/>
        <v>46</v>
      </c>
      <c r="AJ12" s="1">
        <f>RANK(AI12,AI10:AI29,0)</f>
        <v>1</v>
      </c>
      <c r="AK12" s="1">
        <f>[2]DB!BL12</f>
        <v>136</v>
      </c>
      <c r="AL12" s="1">
        <f>RANK(AK12,AK10:AK29,0)</f>
        <v>13</v>
      </c>
      <c r="AM12" s="1">
        <f>'1. Division'!J35</f>
        <v>10</v>
      </c>
      <c r="AN12" s="1">
        <f t="shared" si="3"/>
        <v>146</v>
      </c>
      <c r="AO12" s="1">
        <f>RANK(AN12,AN10:AN29,0)</f>
        <v>14</v>
      </c>
      <c r="AP12" s="1">
        <f t="shared" si="14"/>
        <v>17</v>
      </c>
      <c r="AQ12" s="1">
        <f t="shared" si="15"/>
        <v>19</v>
      </c>
      <c r="AR12" s="1">
        <f>[2]DB!BA12</f>
        <v>3</v>
      </c>
      <c r="AS12" s="1">
        <f>RANK(AQ12,AQ10:AQ29,1)+AT12</f>
        <v>3</v>
      </c>
      <c r="AT12" s="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0</v>
      </c>
      <c r="AU12" s="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3</v>
      </c>
      <c r="AX12" s="1">
        <f t="shared" si="16"/>
        <v>19</v>
      </c>
      <c r="AY12" s="1">
        <f>IF(OR(R12=1,T12=1),0,IF(RANK(AX12,AX10:AX71,0)=1,10,IF(RANK(AX12,AX10:AX71,0)=2,5,IF(RANK(AX12,AX10:AX71,0)=3,4,IF(RANK(AX12,AX10:AX71,0)=4,3,IF(RANK(AX12,AX10:AX71,0)=5,2,0))))))</f>
        <v>0</v>
      </c>
      <c r="AZ12" s="100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3</v>
      </c>
      <c r="BA12" s="98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98" t="str">
        <f>IF(AW10=3,O10,IF(AW11=3,O11,IF(AW12=3,O12,IF(AW13=3,O13,IF(AW14=3,O14,IF(AW15=3,O15,IF(AW16=3,O16,BC12)))))))</f>
        <v>United</v>
      </c>
      <c r="BC12" s="98" t="str">
        <f>IF(AW17=3,O17,IF(AW18=3,O18,IF(AW19=3,O19,IF(AW20=3,O20,IF(AW21=3,O21,IF(AW22=3,O22,IF(AW23=3,O23,BD12)))))))</f>
        <v/>
      </c>
      <c r="BD12" s="98" t="str">
        <f>IF(AW24=3,O24,IF(AW25=3,O25,IF(AW26=3,O26,IF(AW27=3,O27,IF(AW28=3,O28,IF(AW29=3,O29,""))))))</f>
        <v/>
      </c>
      <c r="BE12" s="98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57</v>
      </c>
      <c r="BF12" s="98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98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98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98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98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114</v>
      </c>
      <c r="BK12" s="98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46</v>
      </c>
      <c r="BL12" s="99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146</v>
      </c>
      <c r="BM12" s="98" t="str">
        <f>[2]DB!CX12</f>
        <v>Cork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8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0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3</v>
      </c>
      <c r="BX12" s="98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0</v>
      </c>
      <c r="BY12" s="98">
        <f>[2]DB!DL12</f>
        <v>3</v>
      </c>
      <c r="BZ12" s="98">
        <f t="shared" si="4"/>
        <v>3</v>
      </c>
      <c r="CA12" s="98">
        <f>[2]DB!DN12</f>
        <v>0</v>
      </c>
      <c r="CB12" s="98">
        <f t="shared" si="5"/>
        <v>0</v>
      </c>
      <c r="CC12" s="98">
        <f>[2]DB!DP12</f>
        <v>1</v>
      </c>
      <c r="CD12" s="98">
        <f t="shared" si="6"/>
        <v>1</v>
      </c>
      <c r="CE12" s="98">
        <f>[2]DB!DR12</f>
        <v>0</v>
      </c>
      <c r="CF12" s="98">
        <f t="shared" si="7"/>
        <v>1</v>
      </c>
      <c r="CG12" s="98">
        <f>[2]DB!DT12</f>
        <v>0</v>
      </c>
      <c r="CH12" s="98">
        <f t="shared" si="8"/>
        <v>0</v>
      </c>
      <c r="CI12" s="98">
        <f>[2]DB!DV12</f>
        <v>34</v>
      </c>
      <c r="CJ12" s="98">
        <f t="shared" si="17"/>
        <v>37</v>
      </c>
      <c r="CK12" s="98">
        <f t="shared" si="18"/>
        <v>30110</v>
      </c>
      <c r="CL12" s="98">
        <f>RANK(CJ12,CJ10:CJ69,0)</f>
        <v>1</v>
      </c>
      <c r="CM12" s="98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98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98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98">
        <f>[2]DB!CV12</f>
        <v>3</v>
      </c>
      <c r="CQ12" s="98">
        <f t="shared" si="9"/>
        <v>1</v>
      </c>
      <c r="CR12" s="98">
        <f t="shared" si="19"/>
        <v>1</v>
      </c>
      <c r="CS12" s="98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0</v>
      </c>
      <c r="CT12" s="98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99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00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3</v>
      </c>
      <c r="CW12" s="98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98" t="str">
        <f>IF(CR10=3,BM10,IF(CR11=3,BM11,IF(CR12=3,BM12,IF(CR13=3,BM13,IF(CR14=3,BM14,IF(CR15=3,BM15,IF(CR16=3,BM16,IF(CR17=3,BM17,CY12))))))))</f>
        <v>Anderup</v>
      </c>
      <c r="CY12" s="98" t="str">
        <f>IF(CR18=3,BM18,IF(CR19=3,BM19,IF(CR20=3,BM20,IF(CR21=3,BM21,IF(CR22=3,BM22,IF(CR23=3,BM23,IF(CR24=3,BM24,IF(CR25=3,BM25,CZ12))))))))</f>
        <v>Murer</v>
      </c>
      <c r="CZ12" s="98" t="str">
        <f>IF(CR26=3,BM26,IF(CR27=3,BM27,IF(CR28=3,BM28,IF(CR29=3,BM29,IF(CR30=3,BM30,IF(CR31=3,BM31,IF(CR32=3,BM32,IF(CR33=3,BM33,DA12))))))))</f>
        <v>Murer</v>
      </c>
      <c r="DA12" s="98" t="str">
        <f>IF(CR34=3,BM34,IF(CR35=3,BM35,IF(CR36=3,BM36,IF(CR37=3,BM37,IF(CR38=3,BM38,IF(CR39=3,BM39,IF(CR40=3,BM40,IF(CR41=3,BM41,DB12))))))))</f>
        <v>Murer</v>
      </c>
      <c r="DB12" s="98" t="str">
        <f>IF(CR42=3,BM42,IF(CR43=3,BM43,IF(CR44=3,BM44,IF(CR45=3,BM45,IF(CR46=3,BM46,IF(CR47=3,BM47,IF(CR48=3,BM48,IF(CR49=3,BM49,DC12))))))))</f>
        <v>Murer</v>
      </c>
      <c r="DC12" s="98" t="str">
        <f>IF(CR50=3,BM50,IF(CR51=3,BM51,IF(CR52=3,BM52,IF(CR53=3,BM53,IF(CR54=3,BM54,IF(CR55=3,BM55,IF(CR56=3,BM56,IF(CR57=3,BM57,DD12))))))))</f>
        <v>Murer</v>
      </c>
      <c r="DD12" s="98" t="str">
        <f>IF(CR58=3,BM58,IF(CR59=3,BM59,IF(CR60=3,BM60,IF(CR61=3,BM61,IF(CR62=3,BM62,IF(CR63=3,BM63,IF(CR64=3,BM64,IF(CR65=3,BM65,DE12))))))))</f>
        <v>Murer</v>
      </c>
      <c r="DE12" s="98" t="str">
        <f>IF(CR66=3,BM66,IF(CR67=3,BM67,IF(CR68=3,BM68,BM69)))</f>
        <v>Murer</v>
      </c>
      <c r="DF12" s="98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98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98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98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98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0</v>
      </c>
      <c r="DK12" s="98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98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2</v>
      </c>
      <c r="DM12" s="98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98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1</v>
      </c>
      <c r="DO12" s="98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98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2</v>
      </c>
      <c r="DQ12" s="98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98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1</v>
      </c>
      <c r="DS12" s="98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98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0</v>
      </c>
      <c r="DU12" s="98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98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36</v>
      </c>
      <c r="DW12" s="99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4</v>
      </c>
      <c r="O13" s="98" t="str">
        <f>[2]DB!BB13</f>
        <v>Percy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45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107</v>
      </c>
      <c r="AB13" s="1">
        <f>RANK(AA13,AA10:AA29,0)</f>
        <v>5</v>
      </c>
      <c r="AC13" s="1">
        <f>'1. Division'!L23</f>
        <v>6</v>
      </c>
      <c r="AD13" s="1">
        <f t="shared" si="1"/>
        <v>113</v>
      </c>
      <c r="AE13" s="1">
        <f>RANK(AD13,AD10:AD29,0)</f>
        <v>9</v>
      </c>
      <c r="AF13" s="1">
        <f>[2]DB!BK13</f>
        <v>39</v>
      </c>
      <c r="AG13" s="1">
        <f>RANK(AF13,AF10:AF29,0)</f>
        <v>12</v>
      </c>
      <c r="AH13" s="1">
        <f>'1. Division'!L29</f>
        <v>4</v>
      </c>
      <c r="AI13" s="1">
        <f t="shared" si="2"/>
        <v>43</v>
      </c>
      <c r="AJ13" s="1">
        <f>RANK(AI13,AI10:AI29,0)</f>
        <v>7</v>
      </c>
      <c r="AK13" s="1">
        <f>[2]DB!BL13</f>
        <v>142</v>
      </c>
      <c r="AL13" s="1">
        <f>RANK(AK13,AK10:AK29,0)</f>
        <v>2</v>
      </c>
      <c r="AM13" s="1">
        <f>'1. Division'!L35</f>
        <v>8</v>
      </c>
      <c r="AN13" s="1">
        <f t="shared" si="3"/>
        <v>150</v>
      </c>
      <c r="AO13" s="1">
        <f>RANK(AN13,AN10:AN29,0)</f>
        <v>7</v>
      </c>
      <c r="AP13" s="1">
        <f t="shared" si="14"/>
        <v>19</v>
      </c>
      <c r="AQ13" s="1">
        <f t="shared" si="15"/>
        <v>23</v>
      </c>
      <c r="AR13" s="1">
        <f>[2]DB!BA13</f>
        <v>4</v>
      </c>
      <c r="AS13" s="1">
        <f>RANK(AQ13,AQ10:AQ29,1)+AT13</f>
        <v>6</v>
      </c>
      <c r="AT13" s="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0</v>
      </c>
      <c r="AU13" s="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0</v>
      </c>
      <c r="AV13" s="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6</v>
      </c>
      <c r="AX13" s="1">
        <f t="shared" si="16"/>
        <v>18</v>
      </c>
      <c r="AY13" s="1">
        <f>IF(OR(R13=1,T13=1),0,IF(RANK(AX13,AX10:AX71,0)=1,10,IF(RANK(AX13,AX10:AX71,0)=2,5,IF(RANK(AX13,AX10:AX71,0)=3,4,IF(RANK(AX13,AX10:AX71,0)=4,3,IF(RANK(AX13,AX10:AX71,0)=5,2,0))))))</f>
        <v>0</v>
      </c>
      <c r="AZ13" s="100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6</v>
      </c>
      <c r="BA13" s="98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98" t="str">
        <f>IF(AW10=4,O10,IF(AW11=4,O11,IF(AW12=4,O12,IF(AW13=4,O13,IF(AW14=4,O14,IF(AW15=4,O15,IF(AW16=4,O16,BC13)))))))</f>
        <v>Arsenal</v>
      </c>
      <c r="BC13" s="98" t="str">
        <f>IF(AW17=4,O17,IF(AW18=4,O18,IF(AW19=4,O19,IF(AW20=4,O20,IF(AW21=4,O21,IF(AW22=4,O22,IF(AW23=4,O23,BD13)))))))</f>
        <v/>
      </c>
      <c r="BD13" s="98" t="str">
        <f>IF(AW24=4,O24,IF(AW25=4,O25,IF(AW26=4,O26,IF(AW27=4,O27,IF(AW28=4,O28,IF(AW29=4,O29,""))))))</f>
        <v/>
      </c>
      <c r="BE13" s="98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4</v>
      </c>
      <c r="BF13" s="98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98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98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98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98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114</v>
      </c>
      <c r="BK13" s="98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42</v>
      </c>
      <c r="BL13" s="99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151</v>
      </c>
      <c r="BM13" s="98" t="str">
        <f>[2]DB!CX13</f>
        <v>Galway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19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19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3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3</v>
      </c>
      <c r="BY13" s="98">
        <f>[2]DB!DL13</f>
        <v>3</v>
      </c>
      <c r="BZ13" s="98">
        <f t="shared" si="4"/>
        <v>3</v>
      </c>
      <c r="CA13" s="98">
        <f>[2]DB!DN13</f>
        <v>0</v>
      </c>
      <c r="CB13" s="98">
        <f t="shared" si="5"/>
        <v>0</v>
      </c>
      <c r="CC13" s="98">
        <f>[2]DB!DP13</f>
        <v>1</v>
      </c>
      <c r="CD13" s="98">
        <f t="shared" si="6"/>
        <v>1</v>
      </c>
      <c r="CE13" s="98">
        <f>[2]DB!DR13</f>
        <v>0</v>
      </c>
      <c r="CF13" s="98">
        <f t="shared" si="7"/>
        <v>1</v>
      </c>
      <c r="CG13" s="98">
        <f>[2]DB!DT13</f>
        <v>0</v>
      </c>
      <c r="CH13" s="98">
        <f t="shared" si="8"/>
        <v>0</v>
      </c>
      <c r="CI13" s="98">
        <f>[2]DB!DV13</f>
        <v>34</v>
      </c>
      <c r="CJ13" s="98">
        <f t="shared" si="17"/>
        <v>37</v>
      </c>
      <c r="CK13" s="98">
        <f t="shared" si="18"/>
        <v>30110</v>
      </c>
      <c r="CL13" s="98">
        <f>RANK(CJ13,CJ10:CJ69,0)</f>
        <v>1</v>
      </c>
      <c r="CM13" s="98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0</v>
      </c>
      <c r="CN13" s="98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98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98">
        <f>[2]DB!CV13</f>
        <v>3</v>
      </c>
      <c r="CQ13" s="98">
        <f t="shared" si="9"/>
        <v>1</v>
      </c>
      <c r="CR13" s="98">
        <f t="shared" si="19"/>
        <v>2</v>
      </c>
      <c r="CS13" s="98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1</v>
      </c>
      <c r="CT13" s="98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99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00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98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98" t="str">
        <f>IF(CR10=4,BM10,IF(CR11=4,BM11,IF(CR12=4,BM12,IF(CR13=4,BM13,IF(CR14=4,BM14,IF(CR15=4,BM15,IF(CR16=4,BM16,IF(CR17=4,BM17,CY13))))))))</f>
        <v>Nemelig</v>
      </c>
      <c r="CY13" s="98" t="str">
        <f>IF(CR18=4,BM18,IF(CR19=4,BM19,IF(CR20=4,BM20,IF(CR21=4,BM21,IF(CR22=4,BM22,IF(CR23=4,BM23,IF(CR24=4,BM24,IF(CR25=4,BM25,CZ13))))))))</f>
        <v>Murer</v>
      </c>
      <c r="CZ13" s="98" t="str">
        <f>IF(CR26=4,BM26,IF(CR27=4,BM27,IF(CR28=4,BM28,IF(CR29=4,BM29,IF(CR30=4,BM30,IF(CR31=4,BM31,IF(CR32=4,BM32,IF(CR33=4,BM33,DA13))))))))</f>
        <v>Murer</v>
      </c>
      <c r="DA13" s="98" t="str">
        <f>IF(CR34=4,BM34,IF(CR35=4,BM35,IF(CR36=4,BM36,IF(CR37=4,BM37,IF(CR38=4,BM38,IF(CR39=4,BM39,IF(CR40=4,BM40,IF(CR41=4,BM41,DB13))))))))</f>
        <v>Murer</v>
      </c>
      <c r="DB13" s="98" t="str">
        <f>IF(CR42=4,BM42,IF(CR43=4,BM43,IF(CR44=4,BM44,IF(CR45=4,BM45,IF(CR46=4,BM46,IF(CR47=4,BM47,IF(CR48=4,BM48,IF(CR49=4,BM49,DC13))))))))</f>
        <v>Murer</v>
      </c>
      <c r="DC13" s="98" t="str">
        <f>IF(CR50=4,BM50,IF(CR51=4,BM51,IF(CR52=4,BM52,IF(CR53=4,BM53,IF(CR54=4,BM54,IF(CR55=4,BM55,IF(CR56=4,BM56,IF(CR57=4,BM57,DD13))))))))</f>
        <v>Murer</v>
      </c>
      <c r="DD13" s="98" t="str">
        <f>IF(CR58=4,BM58,IF(CR59=4,BM59,IF(CR60=4,BM60,IF(CR61=4,BM61,IF(CR62=4,BM62,IF(CR63=4,BM63,IF(CR64=4,BM64,IF(CR65=4,BM65,DE13))))))))</f>
        <v>Murer</v>
      </c>
      <c r="DE13" s="98" t="str">
        <f>IF(CR66=4,BM66,IF(CR67=4,BM67,IF(CR68=4,BM68,BM69)))</f>
        <v>Murer</v>
      </c>
      <c r="DF13" s="98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98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98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98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98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98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98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3</v>
      </c>
      <c r="DM13" s="98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98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1</v>
      </c>
      <c r="DO13" s="98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98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0</v>
      </c>
      <c r="DQ13" s="98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98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0</v>
      </c>
      <c r="DS13" s="98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98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0</v>
      </c>
      <c r="DU13" s="98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98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35</v>
      </c>
      <c r="DW13" s="99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3</v>
      </c>
      <c r="O14" s="98" t="str">
        <f>[2]DB!BB14</f>
        <v>Degnen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11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105</v>
      </c>
      <c r="AB14" s="1">
        <f>RANK(AA14,AA10:AA29,0)</f>
        <v>11</v>
      </c>
      <c r="AC14" s="1">
        <f>'1. Division'!N23</f>
        <v>7</v>
      </c>
      <c r="AD14" s="1">
        <f t="shared" si="1"/>
        <v>112</v>
      </c>
      <c r="AE14" s="1">
        <f>RANK(AD14,AD10:AD29,0)</f>
        <v>11</v>
      </c>
      <c r="AF14" s="1">
        <f>[2]DB!BK14</f>
        <v>40</v>
      </c>
      <c r="AG14" s="1">
        <f>RANK(AF14,AF10:AF29,0)</f>
        <v>9</v>
      </c>
      <c r="AH14" s="1">
        <f>'1. Division'!N29</f>
        <v>3</v>
      </c>
      <c r="AI14" s="1">
        <f t="shared" si="2"/>
        <v>43</v>
      </c>
      <c r="AJ14" s="1">
        <f>RANK(AI14,AI10:AI29,0)</f>
        <v>7</v>
      </c>
      <c r="AK14" s="1">
        <f>[2]DB!BL14</f>
        <v>142</v>
      </c>
      <c r="AL14" s="1">
        <f>RANK(AK14,AK10:AK29,0)</f>
        <v>2</v>
      </c>
      <c r="AM14" s="1">
        <f>'1. Division'!N35</f>
        <v>8</v>
      </c>
      <c r="AN14" s="1">
        <f t="shared" si="3"/>
        <v>150</v>
      </c>
      <c r="AO14" s="1">
        <f>RANK(AN14,AN10:AN29,0)</f>
        <v>7</v>
      </c>
      <c r="AP14" s="1">
        <f t="shared" si="14"/>
        <v>22</v>
      </c>
      <c r="AQ14" s="1">
        <f t="shared" si="15"/>
        <v>25</v>
      </c>
      <c r="AR14" s="1">
        <f>[2]DB!BA14</f>
        <v>5</v>
      </c>
      <c r="AS14" s="1">
        <f>RANK(AQ14,AQ10:AQ29,1)+AT14</f>
        <v>7</v>
      </c>
      <c r="AT14" s="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7</v>
      </c>
      <c r="AX14" s="1">
        <f t="shared" si="16"/>
        <v>18</v>
      </c>
      <c r="AY14" s="1">
        <f>IF(OR(R14=1,T14=1),0,IF(RANK(AX14,AX10:AX71,0)=1,10,IF(RANK(AX14,AX10:AX71,0)=2,5,IF(RANK(AX14,AX10:AX71,0)=3,4,IF(RANK(AX14,AX10:AX71,0)=4,3,IF(RANK(AX14,AX10:AX71,0)=5,2,0))))))</f>
        <v>0</v>
      </c>
      <c r="AZ14" s="100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8</v>
      </c>
      <c r="BA14" s="98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98" t="str">
        <f>IF(AW10=5,O10,IF(AW11=5,O11,IF(AW12=5,O12,IF(AW13=5,O13,IF(AW14=5,O14,IF(AW15=5,O15,IF(AW16=5,O16,BC14)))))))</f>
        <v>Himbo</v>
      </c>
      <c r="BC14" s="98" t="str">
        <f>IF(AW17=5,O17,IF(AW18=5,O18,IF(AW19=5,O19,IF(AW20=5,O20,IF(AW21=5,O21,IF(AW22=5,O22,IF(AW23=5,O23,BD14)))))))</f>
        <v>Himbo</v>
      </c>
      <c r="BD14" s="98" t="str">
        <f>IF(AW24=5,O24,IF(AW25=5,O25,IF(AW26=5,O26,IF(AW27=5,O27,IF(AW28=5,O28,IF(AW29=5,O29,""))))))</f>
        <v/>
      </c>
      <c r="BE14" s="98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22</v>
      </c>
      <c r="BF14" s="98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98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98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98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98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108</v>
      </c>
      <c r="BK14" s="98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45</v>
      </c>
      <c r="BL14" s="99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151</v>
      </c>
      <c r="BM14" s="98" t="str">
        <f>[2]DB!CX14</f>
        <v>2toNone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1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1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0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2</v>
      </c>
      <c r="BZ14" s="98">
        <f t="shared" si="4"/>
        <v>2</v>
      </c>
      <c r="CA14" s="98">
        <f>[2]DB!DN14</f>
        <v>2</v>
      </c>
      <c r="CB14" s="98">
        <f t="shared" si="5"/>
        <v>2</v>
      </c>
      <c r="CC14" s="98">
        <f>[2]DB!DP14</f>
        <v>0</v>
      </c>
      <c r="CD14" s="98">
        <f t="shared" si="6"/>
        <v>0</v>
      </c>
      <c r="CE14" s="98">
        <f>[2]DB!DR14</f>
        <v>0</v>
      </c>
      <c r="CF14" s="98">
        <f t="shared" si="7"/>
        <v>0</v>
      </c>
      <c r="CG14" s="98">
        <f>[2]DB!DT14</f>
        <v>0</v>
      </c>
      <c r="CH14" s="98">
        <f t="shared" si="8"/>
        <v>0</v>
      </c>
      <c r="CI14" s="98">
        <f>[2]DB!DV14</f>
        <v>30</v>
      </c>
      <c r="CJ14" s="98">
        <f t="shared" si="17"/>
        <v>30</v>
      </c>
      <c r="CK14" s="98">
        <f t="shared" si="18"/>
        <v>22000</v>
      </c>
      <c r="CL14" s="98">
        <f>RANK(CJ14,CJ10:CJ69,0)</f>
        <v>5</v>
      </c>
      <c r="CM14" s="98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0</v>
      </c>
      <c r="CN14" s="98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98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98">
        <f>[2]DB!CV14</f>
        <v>5</v>
      </c>
      <c r="CQ14" s="98">
        <f t="shared" si="9"/>
        <v>5</v>
      </c>
      <c r="CR14" s="98">
        <f t="shared" si="19"/>
        <v>5</v>
      </c>
      <c r="CS14" s="98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98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99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00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98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98" t="str">
        <f>IF(CR10=5,BM10,IF(CR11=5,BM11,IF(CR12=5,BM12,IF(CR13=5,BM13,IF(CR14=5,BM14,IF(CR15=5,BM15,IF(CR16=5,BM16,IF(CR17=5,BM17,CY14))))))))</f>
        <v>2toNone</v>
      </c>
      <c r="CY14" s="98" t="str">
        <f>IF(CR18=5,BM18,IF(CR19=5,BM19,IF(CR20=5,BM20,IF(CR21=5,BM21,IF(CR22=5,BM22,IF(CR23=5,BM23,IF(CR24=5,BM24,IF(CR25=5,BM25,CZ14))))))))</f>
        <v>Murer</v>
      </c>
      <c r="CZ14" s="98" t="str">
        <f>IF(CR26=5,BM26,IF(CR27=5,BM27,IF(CR28=5,BM28,IF(CR29=5,BM29,IF(CR30=5,BM30,IF(CR31=5,BM31,IF(CR32=5,BM32,IF(CR33=5,BM33,DA14))))))))</f>
        <v>Murer</v>
      </c>
      <c r="DA14" s="98" t="str">
        <f>IF(CR34=5,BM34,IF(CR35=5,BM35,IF(CR36=5,BM36,IF(CR37=5,BM37,IF(CR38=5,BM38,IF(CR39=5,BM39,IF(CR40=5,BM40,IF(CR41=5,BM41,DB14))))))))</f>
        <v>Murer</v>
      </c>
      <c r="DB14" s="98" t="str">
        <f>IF(CR42=5,BM42,IF(CR43=5,BM43,IF(CR44=5,BM44,IF(CR45=5,BM45,IF(CR46=5,BM46,IF(CR47=5,BM47,IF(CR48=5,BM48,IF(CR49=5,BM49,DC14))))))))</f>
        <v>Murer</v>
      </c>
      <c r="DC14" s="98" t="str">
        <f>IF(CR50=5,BM50,IF(CR51=5,BM51,IF(CR52=5,BM52,IF(CR53=5,BM53,IF(CR54=5,BM54,IF(CR55=5,BM55,IF(CR56=5,BM56,IF(CR57=5,BM57,DD14))))))))</f>
        <v>Murer</v>
      </c>
      <c r="DD14" s="98" t="str">
        <f>IF(CR58=5,BM58,IF(CR59=5,BM59,IF(CR60=5,BM60,IF(CR61=5,BM61,IF(CR62=5,BM62,IF(CR63=5,BM63,IF(CR64=5,BM64,IF(CR65=5,BM65,DE14))))))))</f>
        <v>Murer</v>
      </c>
      <c r="DE14" s="98" t="str">
        <f>IF(CR66=5,BM66,IF(CR67=5,BM67,IF(CR68=5,BM68,BM69)))</f>
        <v>Murer</v>
      </c>
      <c r="DF14" s="98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98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98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98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98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0</v>
      </c>
      <c r="DK14" s="98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98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2</v>
      </c>
      <c r="DM14" s="98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98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2</v>
      </c>
      <c r="DO14" s="98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98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0</v>
      </c>
      <c r="DQ14" s="98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98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0</v>
      </c>
      <c r="DS14" s="98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98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98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98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30</v>
      </c>
      <c r="DW14" s="99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8</v>
      </c>
      <c r="O15" s="98" t="str">
        <f>[2]DB!BB15</f>
        <v>Arsenal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4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106</v>
      </c>
      <c r="AB15" s="1">
        <f>RANK(AA15,AA10:AA29,0)</f>
        <v>8</v>
      </c>
      <c r="AC15" s="1">
        <f>'1. Division'!P23</f>
        <v>8</v>
      </c>
      <c r="AD15" s="1">
        <f t="shared" si="1"/>
        <v>114</v>
      </c>
      <c r="AE15" s="1">
        <f>RANK(AD15,AD10:AD29,0)</f>
        <v>4</v>
      </c>
      <c r="AF15" s="1">
        <f>[2]DB!BK15</f>
        <v>39</v>
      </c>
      <c r="AG15" s="1">
        <f>RANK(AF15,AF10:AF29,0)</f>
        <v>12</v>
      </c>
      <c r="AH15" s="1">
        <f>'1. Division'!P29</f>
        <v>3</v>
      </c>
      <c r="AI15" s="1">
        <f t="shared" si="2"/>
        <v>42</v>
      </c>
      <c r="AJ15" s="1">
        <f>RANK(AI15,AI10:AI29,0)</f>
        <v>13</v>
      </c>
      <c r="AK15" s="1">
        <f>[2]DB!BL15</f>
        <v>141</v>
      </c>
      <c r="AL15" s="1">
        <f>RANK(AK15,AK10:AK29,0)</f>
        <v>4</v>
      </c>
      <c r="AM15" s="1">
        <f>'1. Division'!P35</f>
        <v>10</v>
      </c>
      <c r="AN15" s="1">
        <f t="shared" si="3"/>
        <v>151</v>
      </c>
      <c r="AO15" s="1">
        <f>RANK(AN15,AN10:AN29,0)</f>
        <v>2</v>
      </c>
      <c r="AP15" s="1">
        <f t="shared" si="14"/>
        <v>24</v>
      </c>
      <c r="AQ15" s="1">
        <f t="shared" si="15"/>
        <v>19</v>
      </c>
      <c r="AR15" s="1">
        <f>[2]DB!BA15</f>
        <v>6</v>
      </c>
      <c r="AS15" s="1">
        <f>RANK(AQ15,AQ10:AQ29,1)+AT15</f>
        <v>4</v>
      </c>
      <c r="AT15" s="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1</v>
      </c>
      <c r="AU15" s="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0</v>
      </c>
      <c r="AV15" s="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4</v>
      </c>
      <c r="AX15" s="1">
        <f t="shared" si="16"/>
        <v>21</v>
      </c>
      <c r="AY15" s="1">
        <f>IF(OR(R15=1,T15=1),0,IF(RANK(AX15,AX10:AX71,0)=1,10,IF(RANK(AX15,AX10:AX71,0)=2,5,IF(RANK(AX15,AX10:AX71,0)=3,4,IF(RANK(AX15,AX10:AX71,0)=4,3,IF(RANK(AX15,AX10:AX71,0)=5,2,0))))))</f>
        <v>0</v>
      </c>
      <c r="AZ15" s="100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4</v>
      </c>
      <c r="BA15" s="98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98" t="str">
        <f>IF(AW10=6,O10,IF(AW11=6,O11,IF(AW12=6,O12,IF(AW13=6,O13,IF(AW14=6,O14,IF(AW15=6,O15,IF(AW16=6,O16,BC15)))))))</f>
        <v>Percy</v>
      </c>
      <c r="BC15" s="98" t="str">
        <f>IF(AW17=6,O17,IF(AW18=6,O18,IF(AW19=6,O19,IF(AW20=6,O20,IF(AW21=6,O21,IF(AW22=6,O22,IF(AW23=6,O23,BD15)))))))</f>
        <v/>
      </c>
      <c r="BD15" s="98" t="str">
        <f>IF(AW24=6,O24,IF(AW25=6,O25,IF(AW26=6,O26,IF(AW27=6,O27,IF(AW28=6,O28,IF(AW29=6,O29,""))))))</f>
        <v/>
      </c>
      <c r="BE15" s="98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45</v>
      </c>
      <c r="BF15" s="98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98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98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98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98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113</v>
      </c>
      <c r="BK15" s="98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43</v>
      </c>
      <c r="BL15" s="99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150</v>
      </c>
      <c r="BM15" s="98" t="str">
        <f>[2]DB!CX15</f>
        <v>SPVK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52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52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0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2</v>
      </c>
      <c r="BZ15" s="98">
        <f t="shared" si="4"/>
        <v>2</v>
      </c>
      <c r="CA15" s="98">
        <f>[2]DB!DN15</f>
        <v>0</v>
      </c>
      <c r="CB15" s="98">
        <f t="shared" si="5"/>
        <v>0</v>
      </c>
      <c r="CC15" s="98">
        <f>[2]DB!DP15</f>
        <v>1</v>
      </c>
      <c r="CD15" s="98">
        <f t="shared" si="6"/>
        <v>1</v>
      </c>
      <c r="CE15" s="98">
        <f>[2]DB!DR15</f>
        <v>0</v>
      </c>
      <c r="CF15" s="98">
        <f t="shared" si="7"/>
        <v>0</v>
      </c>
      <c r="CG15" s="98">
        <f>[2]DB!DT15</f>
        <v>1</v>
      </c>
      <c r="CH15" s="98">
        <f t="shared" si="8"/>
        <v>1</v>
      </c>
      <c r="CI15" s="98">
        <f>[2]DB!DV15</f>
        <v>26</v>
      </c>
      <c r="CJ15" s="98">
        <f t="shared" si="17"/>
        <v>26</v>
      </c>
      <c r="CK15" s="98">
        <f t="shared" si="18"/>
        <v>20101</v>
      </c>
      <c r="CL15" s="98">
        <f>RANK(CJ15,CJ10:CJ69,0)</f>
        <v>6</v>
      </c>
      <c r="CM15" s="98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0</v>
      </c>
      <c r="CN15" s="98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98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98">
        <f>[2]DB!CV15</f>
        <v>6</v>
      </c>
      <c r="CQ15" s="98">
        <f t="shared" si="9"/>
        <v>6</v>
      </c>
      <c r="CR15" s="98">
        <f t="shared" si="19"/>
        <v>6</v>
      </c>
      <c r="CS15" s="98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0</v>
      </c>
      <c r="CT15" s="98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99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00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6</v>
      </c>
      <c r="CW15" s="98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98" t="str">
        <f>IF(CR10=6,BM10,IF(CR11=6,BM11,IF(CR12=6,BM12,IF(CR13=6,BM13,IF(CR14=6,BM14,IF(CR15=6,BM15,IF(CR16=6,BM16,IF(CR17=6,BM17,CY15))))))))</f>
        <v>SPVK</v>
      </c>
      <c r="CY15" s="98" t="str">
        <f>IF(CR18=6,BM18,IF(CR19=6,BM19,IF(CR20=6,BM20,IF(CR21=6,BM21,IF(CR22=6,BM22,IF(CR23=6,BM23,IF(CR24=6,BM24,IF(CR25=6,BM25,CZ15))))))))</f>
        <v>Murer</v>
      </c>
      <c r="CZ15" s="98" t="str">
        <f>IF(CR26=6,BM26,IF(CR27=6,BM27,IF(CR28=6,BM28,IF(CR29=6,BM29,IF(CR30=6,BM30,IF(CR31=6,BM31,IF(CR32=6,BM32,IF(CR33=6,BM33,DA15))))))))</f>
        <v>Murer</v>
      </c>
      <c r="DA15" s="98" t="str">
        <f>IF(CR34=6,BM34,IF(CR35=6,BM35,IF(CR36=6,BM36,IF(CR37=6,BM37,IF(CR38=6,BM38,IF(CR39=6,BM39,IF(CR40=6,BM40,IF(CR41=6,BM41,DB15))))))))</f>
        <v>Murer</v>
      </c>
      <c r="DB15" s="98" t="str">
        <f>IF(CR42=6,BM42,IF(CR43=6,BM43,IF(CR44=6,BM44,IF(CR45=6,BM45,IF(CR46=6,BM46,IF(CR47=6,BM47,IF(CR48=6,BM48,IF(CR49=6,BM49,DC15))))))))</f>
        <v>Murer</v>
      </c>
      <c r="DC15" s="98" t="str">
        <f>IF(CR50=6,BM50,IF(CR51=6,BM51,IF(CR52=6,BM52,IF(CR53=6,BM53,IF(CR54=6,BM54,IF(CR55=6,BM55,IF(CR56=6,BM56,IF(CR57=6,BM57,DD15))))))))</f>
        <v>Murer</v>
      </c>
      <c r="DD15" s="98" t="str">
        <f>IF(CR58=6,BM58,IF(CR59=6,BM59,IF(CR60=6,BM60,IF(CR61=6,BM61,IF(CR62=6,BM62,IF(CR63=6,BM63,IF(CR64=6,BM64,IF(CR65=6,BM65,DE15))))))))</f>
        <v>Murer</v>
      </c>
      <c r="DE15" s="98" t="str">
        <f>IF(CR66=6,BM66,IF(CR67=6,BM67,IF(CR68=6,BM68,BM69)))</f>
        <v>Murer</v>
      </c>
      <c r="DF15" s="98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98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98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98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98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0</v>
      </c>
      <c r="DK15" s="98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98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2</v>
      </c>
      <c r="DM15" s="98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98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0</v>
      </c>
      <c r="DO15" s="98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98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1</v>
      </c>
      <c r="DQ15" s="98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98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0</v>
      </c>
      <c r="DS15" s="98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98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1</v>
      </c>
      <c r="DU15" s="98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98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26</v>
      </c>
      <c r="DW15" s="99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5</v>
      </c>
      <c r="O16" s="98" t="str">
        <f>[2]DB!BB16</f>
        <v>Select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50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104</v>
      </c>
      <c r="AB16" s="1">
        <f>RANK(AA16,AA10:AA29,0)</f>
        <v>12</v>
      </c>
      <c r="AC16" s="1">
        <f>'1. Division'!R23</f>
        <v>6</v>
      </c>
      <c r="AD16" s="1">
        <f t="shared" si="1"/>
        <v>110</v>
      </c>
      <c r="AE16" s="1">
        <f>RANK(AD16,AD10:AD29,0)</f>
        <v>14</v>
      </c>
      <c r="AF16" s="1">
        <f>[2]DB!BK16</f>
        <v>41</v>
      </c>
      <c r="AG16" s="1">
        <f>RANK(AF16,AF10:AF29,0)</f>
        <v>5</v>
      </c>
      <c r="AH16" s="1">
        <f>'1. Division'!R29</f>
        <v>3</v>
      </c>
      <c r="AI16" s="1">
        <f t="shared" si="2"/>
        <v>44</v>
      </c>
      <c r="AJ16" s="1">
        <f>RANK(AI16,AI10:AI29,0)</f>
        <v>4</v>
      </c>
      <c r="AK16" s="1">
        <f>[2]DB!BL16</f>
        <v>140</v>
      </c>
      <c r="AL16" s="1">
        <f>RANK(AK16,AK10:AK29,0)</f>
        <v>7</v>
      </c>
      <c r="AM16" s="1">
        <f>'1. Division'!R35</f>
        <v>9</v>
      </c>
      <c r="AN16" s="1">
        <f t="shared" si="3"/>
        <v>149</v>
      </c>
      <c r="AO16" s="1">
        <f>RANK(AN16,AN10:AN29,0)</f>
        <v>9</v>
      </c>
      <c r="AP16" s="1">
        <f t="shared" si="14"/>
        <v>24</v>
      </c>
      <c r="AQ16" s="1">
        <f t="shared" si="15"/>
        <v>27</v>
      </c>
      <c r="AR16" s="1">
        <f>[2]DB!BA16</f>
        <v>7</v>
      </c>
      <c r="AS16" s="1">
        <f>RANK(AQ16,AQ10:AQ29,1)+AT16</f>
        <v>11</v>
      </c>
      <c r="AT16" s="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2</v>
      </c>
      <c r="AU16" s="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2</v>
      </c>
      <c r="AV16" s="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11</v>
      </c>
      <c r="AX16" s="1">
        <f t="shared" si="16"/>
        <v>18</v>
      </c>
      <c r="AY16" s="1">
        <f>IF(OR(R16=1,T16=1),0,IF(RANK(AX16,AX10:AX71,0)=1,10,IF(RANK(AX16,AX10:AX71,0)=2,5,IF(RANK(AX16,AX10:AX71,0)=3,4,IF(RANK(AX16,AX10:AX71,0)=4,3,IF(RANK(AX16,AX10:AX71,0)=5,2,0))))))</f>
        <v>0</v>
      </c>
      <c r="AZ16" s="100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5</v>
      </c>
      <c r="BA16" s="98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98" t="str">
        <f>IF(AW10=7,O10,IF(AW11=7,O11,IF(AW12=7,O12,IF(AW13=7,O13,IF(AW14=7,O14,IF(AW15=7,O15,IF(AW16=7,O16,BC16)))))))</f>
        <v>Degnen</v>
      </c>
      <c r="BC16" s="98" t="str">
        <f>IF(AW17=7,O17,IF(AW18=7,O18,IF(AW19=7,O19,IF(AW20=7,O20,IF(AW21=7,O21,IF(AW22=7,O22,IF(AW23=7,O23,BD16)))))))</f>
        <v/>
      </c>
      <c r="BD16" s="98" t="str">
        <f>IF(AW24=7,O24,IF(AW25=7,O25,IF(AW26=7,O26,IF(AW27=7,O27,IF(AW28=7,O28,IF(AW29=7,O29,""))))))</f>
        <v/>
      </c>
      <c r="BE16" s="98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11</v>
      </c>
      <c r="BF16" s="98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98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98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98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98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112</v>
      </c>
      <c r="BK16" s="98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43</v>
      </c>
      <c r="BL16" s="99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150</v>
      </c>
      <c r="BM16" s="98" t="str">
        <f>[2]DB!CX16</f>
        <v>Degnen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11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0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1</v>
      </c>
      <c r="BZ16" s="98">
        <f t="shared" si="4"/>
        <v>1</v>
      </c>
      <c r="CA16" s="98">
        <f>[2]DB!DN16</f>
        <v>1</v>
      </c>
      <c r="CB16" s="98">
        <f t="shared" si="5"/>
        <v>1</v>
      </c>
      <c r="CC16" s="98">
        <f>[2]DB!DP16</f>
        <v>2</v>
      </c>
      <c r="CD16" s="98">
        <f t="shared" si="6"/>
        <v>2</v>
      </c>
      <c r="CE16" s="98">
        <f>[2]DB!DR16</f>
        <v>1</v>
      </c>
      <c r="CF16" s="98">
        <f t="shared" si="7"/>
        <v>1</v>
      </c>
      <c r="CG16" s="98">
        <f>[2]DB!DT16</f>
        <v>0</v>
      </c>
      <c r="CH16" s="98">
        <f t="shared" si="8"/>
        <v>0</v>
      </c>
      <c r="CI16" s="98">
        <f>[2]DB!DV16</f>
        <v>26</v>
      </c>
      <c r="CJ16" s="98">
        <f t="shared" si="17"/>
        <v>26</v>
      </c>
      <c r="CK16" s="98">
        <f t="shared" si="18"/>
        <v>11210</v>
      </c>
      <c r="CL16" s="98">
        <f>RANK(CJ16,CJ10:CJ69,0)</f>
        <v>6</v>
      </c>
      <c r="CM16" s="98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1</v>
      </c>
      <c r="CN16" s="98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98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98">
        <f>[2]DB!CV16</f>
        <v>7</v>
      </c>
      <c r="CQ16" s="98">
        <f t="shared" si="9"/>
        <v>7</v>
      </c>
      <c r="CR16" s="98">
        <f t="shared" si="19"/>
        <v>7</v>
      </c>
      <c r="CS16" s="98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0</v>
      </c>
      <c r="CT16" s="98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99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00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98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98" t="str">
        <f>IF(CR10=7,BM10,IF(CR11=7,BM11,IF(CR12=7,BM12,IF(CR13=7,BM13,IF(CR14=7,BM14,IF(CR15=7,BM15,IF(CR16=7,BM16,IF(CR17=7,BM17,CY16))))))))</f>
        <v>Degnen</v>
      </c>
      <c r="CY16" s="98" t="str">
        <f>IF(CR18=7,BM18,IF(CR19=7,BM19,IF(CR20=7,BM20,IF(CR21=7,BM21,IF(CR22=7,BM22,IF(CR23=7,BM23,IF(CR24=7,BM24,IF(CR25=7,BM25,CZ16))))))))</f>
        <v>Murer</v>
      </c>
      <c r="CZ16" s="98" t="str">
        <f>IF(CR26=7,BM26,IF(CR27=7,BM27,IF(CR28=7,BM28,IF(CR29=7,BM29,IF(CR30=7,BM30,IF(CR31=7,BM31,IF(CR32=7,BM32,IF(CR33=7,BM33,DA16))))))))</f>
        <v>Murer</v>
      </c>
      <c r="DA16" s="98" t="str">
        <f>IF(CR34=7,BM34,IF(CR35=7,BM35,IF(CR36=7,BM36,IF(CR37=7,BM37,IF(CR38=7,BM38,IF(CR39=7,BM39,IF(CR40=7,BM40,IF(CR41=7,BM41,DB16))))))))</f>
        <v>Murer</v>
      </c>
      <c r="DB16" s="98" t="str">
        <f>IF(CR42=7,BM42,IF(CR43=7,BM43,IF(CR44=7,BM44,IF(CR45=7,BM45,IF(CR46=7,BM46,IF(CR47=7,BM47,IF(CR48=7,BM48,IF(CR49=7,BM49,DC16))))))))</f>
        <v>Murer</v>
      </c>
      <c r="DC16" s="98" t="str">
        <f>IF(CR50=7,BM50,IF(CR51=7,BM51,IF(CR52=7,BM52,IF(CR53=7,BM53,IF(CR54=7,BM54,IF(CR55=7,BM55,IF(CR56=7,BM56,IF(CR57=7,BM57,DD16))))))))</f>
        <v>Murer</v>
      </c>
      <c r="DD16" s="98" t="str">
        <f>IF(CR58=7,BM58,IF(CR59=7,BM59,IF(CR60=7,BM60,IF(CR61=7,BM61,IF(CR62=7,BM62,IF(CR63=7,BM63,IF(CR64=7,BM64,IF(CR65=7,BM65,DE16))))))))</f>
        <v>Murer</v>
      </c>
      <c r="DE16" s="98" t="str">
        <f>IF(CR66=7,BM66,IF(CR67=7,BM67,IF(CR68=7,BM68,BM69)))</f>
        <v>Murer</v>
      </c>
      <c r="DF16" s="98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98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98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98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98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0</v>
      </c>
      <c r="DK16" s="98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98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1</v>
      </c>
      <c r="DM16" s="98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98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1</v>
      </c>
      <c r="DO16" s="98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98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2</v>
      </c>
      <c r="DQ16" s="98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98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1</v>
      </c>
      <c r="DS16" s="98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98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0</v>
      </c>
      <c r="DU16" s="98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98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26</v>
      </c>
      <c r="DW16" s="99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7</v>
      </c>
      <c r="O17" s="98" t="str">
        <f>[2]DB!BB17</f>
        <v>Himbo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22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100</v>
      </c>
      <c r="AB17" s="1">
        <f>RANK(AA17,AA10:AA29,0)</f>
        <v>18</v>
      </c>
      <c r="AC17" s="1">
        <f>'1. Division'!T23</f>
        <v>8</v>
      </c>
      <c r="AD17" s="1">
        <f t="shared" si="1"/>
        <v>108</v>
      </c>
      <c r="AE17" s="1">
        <f>RANK(AD17,AD10:AD29,0)</f>
        <v>17</v>
      </c>
      <c r="AF17" s="1">
        <f>[2]DB!BK17</f>
        <v>42</v>
      </c>
      <c r="AG17" s="1">
        <f>RANK(AF17,AF10:AF29,0)</f>
        <v>2</v>
      </c>
      <c r="AH17" s="1">
        <f>'1. Division'!T29</f>
        <v>3</v>
      </c>
      <c r="AI17" s="1">
        <f t="shared" si="2"/>
        <v>45</v>
      </c>
      <c r="AJ17" s="1">
        <f>RANK(AI17,AI10:AI29,0)</f>
        <v>2</v>
      </c>
      <c r="AK17" s="1">
        <f>[2]DB!BL17</f>
        <v>141</v>
      </c>
      <c r="AL17" s="1">
        <f>RANK(AK17,AK10:AK29,0)</f>
        <v>4</v>
      </c>
      <c r="AM17" s="1">
        <f>'1. Division'!T35</f>
        <v>10</v>
      </c>
      <c r="AN17" s="1">
        <f t="shared" si="3"/>
        <v>151</v>
      </c>
      <c r="AO17" s="1">
        <f>RANK(AN17,AN10:AN29,0)</f>
        <v>2</v>
      </c>
      <c r="AP17" s="1">
        <f t="shared" si="14"/>
        <v>24</v>
      </c>
      <c r="AQ17" s="1">
        <f t="shared" si="15"/>
        <v>21</v>
      </c>
      <c r="AR17" s="1">
        <f>[2]DB!BA17</f>
        <v>8</v>
      </c>
      <c r="AS17" s="1">
        <f>RANK(AQ17,AQ10:AQ29,1)+AT17</f>
        <v>5</v>
      </c>
      <c r="AT17" s="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0</v>
      </c>
      <c r="AU17" s="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5</v>
      </c>
      <c r="AX17" s="1">
        <f t="shared" si="16"/>
        <v>21</v>
      </c>
      <c r="AY17" s="1">
        <f>IF(OR(R17=1,T17=1),0,IF(RANK(AX17,AX10:AX71,0)=1,10,IF(RANK(AX17,AX10:AX71,0)=2,5,IF(RANK(AX17,AX10:AX71,0)=3,4,IF(RANK(AX17,AX10:AX71,0)=4,3,IF(RANK(AX17,AX10:AX71,0)=5,2,0))))))</f>
        <v>0</v>
      </c>
      <c r="AZ17" s="100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16</v>
      </c>
      <c r="BA17" s="98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98" t="str">
        <f>IF(AW10=8,O10,IF(AW11=8,O11,IF(AW12=8,O12,IF(AW13=8,O13,IF(AW14=8,O14,IF(AW15=8,O15,IF(AW16=8,O16,BC17)))))))</f>
        <v>Futte</v>
      </c>
      <c r="BC17" s="98" t="str">
        <f>IF(AW17=8,O17,IF(AW18=8,O18,IF(AW19=8,O19,IF(AW20=8,O20,IF(AW21=8,O21,IF(AW22=8,O22,IF(AW23=8,O23,BD17)))))))</f>
        <v>Futte</v>
      </c>
      <c r="BD17" s="98" t="str">
        <f>IF(AW24=8,O24,IF(AW25=8,O25,IF(AW26=8,O26,IF(AW27=8,O27,IF(AW28=8,O28,IF(AW29=8,O29,""))))))</f>
        <v>Futte</v>
      </c>
      <c r="BE17" s="98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18</v>
      </c>
      <c r="BF17" s="98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98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98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98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98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112</v>
      </c>
      <c r="BK17" s="98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42</v>
      </c>
      <c r="BL17" s="99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151</v>
      </c>
      <c r="BM17" s="98" t="str">
        <f>[2]DB!CX17</f>
        <v>IanRush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24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0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0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>
        <f t="shared" si="4"/>
        <v>2</v>
      </c>
      <c r="CA17" s="98">
        <f>[2]DB!DN17</f>
        <v>1</v>
      </c>
      <c r="CB17" s="98">
        <f t="shared" si="5"/>
        <v>1</v>
      </c>
      <c r="CC17" s="98">
        <f>[2]DB!DP17</f>
        <v>0</v>
      </c>
      <c r="CD17" s="98">
        <f t="shared" si="6"/>
        <v>0</v>
      </c>
      <c r="CE17" s="98">
        <f>[2]DB!DR17</f>
        <v>0</v>
      </c>
      <c r="CF17" s="98">
        <f t="shared" si="7"/>
        <v>0</v>
      </c>
      <c r="CG17" s="98">
        <f>[2]DB!DT17</f>
        <v>0</v>
      </c>
      <c r="CH17" s="98">
        <f t="shared" si="8"/>
        <v>0</v>
      </c>
      <c r="CI17" s="98">
        <f>[2]DB!DV17</f>
        <v>25</v>
      </c>
      <c r="CJ17" s="98">
        <f t="shared" si="17"/>
        <v>25</v>
      </c>
      <c r="CK17" s="98">
        <f t="shared" si="18"/>
        <v>21000</v>
      </c>
      <c r="CL17" s="98">
        <f>RANK(CJ17,CJ10:CJ69,0)</f>
        <v>8</v>
      </c>
      <c r="CM17" s="98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0</v>
      </c>
      <c r="CN17" s="98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98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98">
        <f>[2]DB!CV17</f>
        <v>8</v>
      </c>
      <c r="CQ17" s="98">
        <f t="shared" si="9"/>
        <v>8</v>
      </c>
      <c r="CR17" s="98">
        <f t="shared" si="19"/>
        <v>8</v>
      </c>
      <c r="CS17" s="98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0</v>
      </c>
      <c r="CT17" s="98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99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00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8</v>
      </c>
      <c r="CW17" s="98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98" t="str">
        <f>IF(CR10=8,BM10,IF(CR11=8,BM11,IF(CR12=8,BM12,IF(CR13=8,BM13,IF(CR14=8,BM14,IF(CR15=8,BM15,IF(CR16=8,BM16,IF(CR17=8,BM17,CY17))))))))</f>
        <v>IanRush</v>
      </c>
      <c r="CY17" s="98" t="str">
        <f>IF(CR18=8,BM18,IF(CR19=8,BM19,IF(CR20=8,BM20,IF(CR21=8,BM21,IF(CR22=8,BM22,IF(CR23=8,BM23,IF(CR24=8,BM24,IF(CR25=8,BM25,CZ17))))))))</f>
        <v>Murer</v>
      </c>
      <c r="CZ17" s="98" t="str">
        <f>IF(CR26=8,BM26,IF(CR27=8,BM27,IF(CR28=8,BM28,IF(CR29=8,BM29,IF(CR30=8,BM30,IF(CR31=8,BM31,IF(CR32=8,BM32,IF(CR33=8,BM33,DA17))))))))</f>
        <v>Murer</v>
      </c>
      <c r="DA17" s="98" t="str">
        <f>IF(CR34=8,BM34,IF(CR35=8,BM35,IF(CR36=8,BM36,IF(CR37=8,BM37,IF(CR38=8,BM38,IF(CR39=8,BM39,IF(CR40=8,BM40,IF(CR41=8,BM41,DB17))))))))</f>
        <v>Murer</v>
      </c>
      <c r="DB17" s="98" t="str">
        <f>IF(CR42=8,BM42,IF(CR43=8,BM43,IF(CR44=8,BM44,IF(CR45=8,BM45,IF(CR46=8,BM46,IF(CR47=8,BM47,IF(CR48=8,BM48,IF(CR49=8,BM49,DC17))))))))</f>
        <v>Murer</v>
      </c>
      <c r="DC17" s="98" t="str">
        <f>IF(CR50=8,BM50,IF(CR51=8,BM51,IF(CR52=8,BM52,IF(CR53=8,BM53,IF(CR54=8,BM54,IF(CR55=8,BM55,IF(CR56=8,BM56,IF(CR57=8,BM57,DD17))))))))</f>
        <v>Murer</v>
      </c>
      <c r="DD17" s="98" t="str">
        <f>IF(CR58=8,BM58,IF(CR59=8,BM59,IF(CR60=8,BM60,IF(CR61=8,BM61,IF(CR62=8,BM62,IF(CR63=8,BM63,IF(CR64=8,BM64,IF(CR65=8,BM65,DE17))))))))</f>
        <v>Murer</v>
      </c>
      <c r="DE17" s="98" t="str">
        <f>IF(CR66=8,BM66,IF(CR67=8,BM67,IF(CR68=8,BM68,BM69)))</f>
        <v>Murer</v>
      </c>
      <c r="DF17" s="98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98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98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98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98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98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98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2</v>
      </c>
      <c r="DM17" s="98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98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1</v>
      </c>
      <c r="DO17" s="98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98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0</v>
      </c>
      <c r="DQ17" s="98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98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0</v>
      </c>
      <c r="DS17" s="98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98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98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98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25</v>
      </c>
      <c r="DW17" s="99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11</v>
      </c>
      <c r="O18" s="98" t="str">
        <f>[2]DB!BB18</f>
        <v>Idskov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25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108</v>
      </c>
      <c r="AB18" s="1">
        <f>RANK(AA18,AA10:AA29,0)</f>
        <v>3</v>
      </c>
      <c r="AC18" s="1">
        <f>'1. Division'!V23</f>
        <v>6</v>
      </c>
      <c r="AD18" s="1">
        <f t="shared" si="1"/>
        <v>114</v>
      </c>
      <c r="AE18" s="1">
        <f>RANK(AD18,AD10:AD29,0)</f>
        <v>4</v>
      </c>
      <c r="AF18" s="1">
        <f>[2]DB!BK18</f>
        <v>40</v>
      </c>
      <c r="AG18" s="1">
        <f>RANK(AF18,AF10:AF29,0)</f>
        <v>9</v>
      </c>
      <c r="AH18" s="1">
        <f>'1. Division'!V29</f>
        <v>3</v>
      </c>
      <c r="AI18" s="1">
        <f t="shared" si="2"/>
        <v>43</v>
      </c>
      <c r="AJ18" s="1">
        <f>RANK(AI18,AI10:AI29,0)</f>
        <v>7</v>
      </c>
      <c r="AK18" s="1">
        <f>[2]DB!BL18</f>
        <v>136</v>
      </c>
      <c r="AL18" s="1">
        <f>RANK(AK18,AK10:AK29,0)</f>
        <v>13</v>
      </c>
      <c r="AM18" s="1">
        <f>'1. Division'!V35</f>
        <v>7</v>
      </c>
      <c r="AN18" s="1">
        <f t="shared" si="3"/>
        <v>143</v>
      </c>
      <c r="AO18" s="1">
        <f>RANK(AN18,AN10:AN29,0)</f>
        <v>18</v>
      </c>
      <c r="AP18" s="1">
        <f t="shared" si="14"/>
        <v>25</v>
      </c>
      <c r="AQ18" s="1">
        <f t="shared" si="15"/>
        <v>29</v>
      </c>
      <c r="AR18" s="1">
        <f>[2]DB!BA18</f>
        <v>9</v>
      </c>
      <c r="AS18" s="1">
        <f>RANK(AQ18,AQ10:AQ29,1)+AT18</f>
        <v>12</v>
      </c>
      <c r="AT18" s="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0</v>
      </c>
      <c r="AU18" s="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0</v>
      </c>
      <c r="AV18" s="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12</v>
      </c>
      <c r="AX18" s="1">
        <f t="shared" si="16"/>
        <v>16</v>
      </c>
      <c r="AY18" s="1">
        <f>IF(OR(R18=1,T18=1),0,IF(RANK(AX18,AX10:AX71,0)=1,10,IF(RANK(AX18,AX10:AX71,0)=2,5,IF(RANK(AX18,AX10:AX71,0)=3,4,IF(RANK(AX18,AX10:AX71,0)=4,3,IF(RANK(AX18,AX10:AX71,0)=5,2,0))))))</f>
        <v>0</v>
      </c>
      <c r="AZ18" s="100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10</v>
      </c>
      <c r="BA18" s="98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98" t="str">
        <f>IF(AW10=9,O10,IF(AW11=9,O11,IF(AW12=9,O12,IF(AW13=9,O13,IF(AW14=9,O14,IF(AW15=9,O15,IF(AW16=9,O16,BC18)))))))</f>
        <v>Far</v>
      </c>
      <c r="BC18" s="98" t="str">
        <f>IF(AW17=9,O17,IF(AW18=9,O18,IF(AW19=9,O19,IF(AW20=9,O20,IF(AW21=9,O21,IF(AW22=9,O22,IF(AW23=9,O23,BD18)))))))</f>
        <v>Far</v>
      </c>
      <c r="BD18" s="98" t="str">
        <f>IF(AW24=9,O24,IF(AW25=9,O25,IF(AW26=9,O26,IF(AW27=9,O27,IF(AW28=9,O28,IF(AW29=9,O29,""))))))</f>
        <v/>
      </c>
      <c r="BE18" s="98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13</v>
      </c>
      <c r="BF18" s="98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98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98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98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0</v>
      </c>
      <c r="BJ18" s="98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114</v>
      </c>
      <c r="BK18" s="98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43</v>
      </c>
      <c r="BL18" s="99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145</v>
      </c>
      <c r="BM18" s="98" t="str">
        <f>[2]DB!CX18</f>
        <v>Frydkær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17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0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0</v>
      </c>
      <c r="BX18" s="98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0</v>
      </c>
      <c r="BY18" s="98">
        <f>[2]DB!DL18</f>
        <v>1</v>
      </c>
      <c r="BZ18" s="98">
        <f t="shared" si="4"/>
        <v>1</v>
      </c>
      <c r="CA18" s="98">
        <f>[2]DB!DN18</f>
        <v>0</v>
      </c>
      <c r="CB18" s="98">
        <f t="shared" si="5"/>
        <v>0</v>
      </c>
      <c r="CC18" s="98">
        <f>[2]DB!DP18</f>
        <v>2</v>
      </c>
      <c r="CD18" s="98">
        <f t="shared" si="6"/>
        <v>2</v>
      </c>
      <c r="CE18" s="98">
        <f>[2]DB!DR18</f>
        <v>2</v>
      </c>
      <c r="CF18" s="98">
        <f t="shared" si="7"/>
        <v>2</v>
      </c>
      <c r="CG18" s="98">
        <f>[2]DB!DT18</f>
        <v>0</v>
      </c>
      <c r="CH18" s="98">
        <f t="shared" si="8"/>
        <v>0</v>
      </c>
      <c r="CI18" s="98">
        <f>[2]DB!DV18</f>
        <v>24</v>
      </c>
      <c r="CJ18" s="98">
        <f t="shared" si="17"/>
        <v>24</v>
      </c>
      <c r="CK18" s="98">
        <f t="shared" si="18"/>
        <v>10220</v>
      </c>
      <c r="CL18" s="98">
        <f>RANK(CJ18,CJ10:CJ69,0)</f>
        <v>9</v>
      </c>
      <c r="CM18" s="98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98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98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98">
        <f>[2]DB!CV18</f>
        <v>9</v>
      </c>
      <c r="CQ18" s="98">
        <f t="shared" si="9"/>
        <v>9</v>
      </c>
      <c r="CR18" s="98">
        <f t="shared" si="19"/>
        <v>9</v>
      </c>
      <c r="CS18" s="98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98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99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00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98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98" t="str">
        <f>IF(CR10=9,BM10,IF(CR11=9,BM11,IF(CR12=9,BM12,IF(CR13=9,BM13,IF(CR14=9,BM14,IF(CR15=9,BM15,IF(CR16=9,BM16,IF(CR17=9,BM17,CY18))))))))</f>
        <v>Frydkær</v>
      </c>
      <c r="CY18" s="98" t="str">
        <f>IF(CR18=9,BM18,IF(CR19=9,BM19,IF(CR20=9,BM20,IF(CR21=9,BM21,IF(CR22=9,BM22,IF(CR23=9,BM23,IF(CR24=9,BM24,IF(CR25=9,BM25,CZ18))))))))</f>
        <v>Frydkær</v>
      </c>
      <c r="CZ18" s="98" t="str">
        <f>IF(CR26=9,BM26,IF(CR27=9,BM27,IF(CR28=9,BM28,IF(CR29=9,BM29,IF(CR30=9,BM30,IF(CR31=9,BM31,IF(CR32=9,BM32,IF(CR33=9,BM33,DA18))))))))</f>
        <v>Murer</v>
      </c>
      <c r="DA18" s="98" t="str">
        <f>IF(CR34=9,BM34,IF(CR35=9,BM35,IF(CR36=9,BM36,IF(CR37=9,BM37,IF(CR38=9,BM38,IF(CR39=9,BM39,IF(CR40=9,BM40,IF(CR41=9,BM41,DB18))))))))</f>
        <v>Murer</v>
      </c>
      <c r="DB18" s="98" t="str">
        <f>IF(CR42=9,BM42,IF(CR43=9,BM43,IF(CR44=9,BM44,IF(CR45=9,BM45,IF(CR46=9,BM46,IF(CR47=9,BM47,IF(CR48=9,BM48,IF(CR49=9,BM49,DC18))))))))</f>
        <v>Murer</v>
      </c>
      <c r="DC18" s="98" t="str">
        <f>IF(CR50=9,BM50,IF(CR51=9,BM51,IF(CR52=9,BM52,IF(CR53=9,BM53,IF(CR54=9,BM54,IF(CR55=9,BM55,IF(CR56=9,BM56,IF(CR57=9,BM57,DD18))))))))</f>
        <v>Murer</v>
      </c>
      <c r="DD18" s="98" t="str">
        <f>IF(CR58=9,BM58,IF(CR59=9,BM59,IF(CR60=9,BM60,IF(CR61=9,BM61,IF(CR62=9,BM62,IF(CR63=9,BM63,IF(CR64=9,BM64,IF(CR65=9,BM65,DE18))))))))</f>
        <v>Murer</v>
      </c>
      <c r="DE18" s="98" t="str">
        <f>IF(CR66=9,BM66,IF(CR67=9,BM67,IF(CR68=9,BM68,BM69)))</f>
        <v>Murer</v>
      </c>
      <c r="DF18" s="98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98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98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98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98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98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98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1</v>
      </c>
      <c r="DM18" s="98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98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0</v>
      </c>
      <c r="DO18" s="98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98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2</v>
      </c>
      <c r="DQ18" s="98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98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2</v>
      </c>
      <c r="DS18" s="98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98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0</v>
      </c>
      <c r="DU18" s="98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98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24</v>
      </c>
      <c r="DW18" s="99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12</v>
      </c>
      <c r="O19" s="98" t="str">
        <f>[2]DB!BB19</f>
        <v>Far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13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107</v>
      </c>
      <c r="AB19" s="1">
        <f>RANK(AA19,AA10:AA29,0)</f>
        <v>5</v>
      </c>
      <c r="AC19" s="1">
        <f>'1. Division'!X23</f>
        <v>7</v>
      </c>
      <c r="AD19" s="1">
        <f t="shared" si="1"/>
        <v>114</v>
      </c>
      <c r="AE19" s="1">
        <f>RANK(AD19,AD10:AD29,0)</f>
        <v>4</v>
      </c>
      <c r="AF19" s="1">
        <f>[2]DB!BK19</f>
        <v>40</v>
      </c>
      <c r="AG19" s="1">
        <f>RANK(AF19,AF10:AF29,0)</f>
        <v>9</v>
      </c>
      <c r="AH19" s="1">
        <f>'1. Division'!X29</f>
        <v>3</v>
      </c>
      <c r="AI19" s="1">
        <f t="shared" si="2"/>
        <v>43</v>
      </c>
      <c r="AJ19" s="1">
        <f>RANK(AI19,AI10:AI29,0)</f>
        <v>7</v>
      </c>
      <c r="AK19" s="1">
        <f>[2]DB!BL19</f>
        <v>136</v>
      </c>
      <c r="AL19" s="1">
        <f>RANK(AK19,AK10:AK29,0)</f>
        <v>13</v>
      </c>
      <c r="AM19" s="1">
        <f>'1. Division'!X35</f>
        <v>9</v>
      </c>
      <c r="AN19" s="1">
        <f t="shared" si="3"/>
        <v>145</v>
      </c>
      <c r="AO19" s="1">
        <f>RANK(AN19,AN10:AN29,0)</f>
        <v>16</v>
      </c>
      <c r="AP19" s="1">
        <f t="shared" si="14"/>
        <v>27</v>
      </c>
      <c r="AQ19" s="1">
        <f t="shared" si="15"/>
        <v>27</v>
      </c>
      <c r="AR19" s="1">
        <f>[2]DB!BA19</f>
        <v>10</v>
      </c>
      <c r="AS19" s="1">
        <f>RANK(AQ19,AQ10:AQ29,1)+AT19</f>
        <v>9</v>
      </c>
      <c r="AT19" s="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9</v>
      </c>
      <c r="AX19" s="1">
        <f t="shared" si="16"/>
        <v>19</v>
      </c>
      <c r="AY19" s="1">
        <f>IF(OR(R19=1,T19=1),0,IF(RANK(AX19,AX10:AX71,0)=1,10,IF(RANK(AX19,AX10:AX71,0)=2,5,IF(RANK(AX19,AX10:AX71,0)=3,4,IF(RANK(AX19,AX10:AX71,0)=4,3,IF(RANK(AX19,AX10:AX71,0)=5,2,0))))))</f>
        <v>0</v>
      </c>
      <c r="AZ19" s="100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11</v>
      </c>
      <c r="BA19" s="98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98" t="str">
        <f>IF(AW10=10,O10,IF(AW11=10,O11,IF(AW12=10,O12,IF(AW13=10,O13,IF(AW14=10,O14,IF(AW15=10,O15,IF(AW16=10,O16,BC19)))))))</f>
        <v>Kinks</v>
      </c>
      <c r="BC19" s="98" t="str">
        <f>IF(AW17=10,O17,IF(AW18=10,O18,IF(AW19=10,O19,IF(AW20=10,O20,IF(AW21=10,O21,IF(AW22=10,O22,IF(AW23=10,O23,BD19)))))))</f>
        <v>Kinks</v>
      </c>
      <c r="BD19" s="98" t="str">
        <f>IF(AW24=10,O24,IF(AW25=10,O25,IF(AW26=10,O26,IF(AW27=10,O27,IF(AW28=10,O28,IF(AW29=10,O29,""))))))</f>
        <v/>
      </c>
      <c r="BE19" s="98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28</v>
      </c>
      <c r="BF19" s="98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98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98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98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98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111</v>
      </c>
      <c r="BK19" s="98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44</v>
      </c>
      <c r="BL19" s="99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148</v>
      </c>
      <c r="BM19" s="98" t="str">
        <f>[2]DB!CX19</f>
        <v>Cottee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9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9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>
        <f t="shared" si="4"/>
        <v>1</v>
      </c>
      <c r="CA19" s="98">
        <f>[2]DB!DN19</f>
        <v>1</v>
      </c>
      <c r="CB19" s="98">
        <f t="shared" si="5"/>
        <v>1</v>
      </c>
      <c r="CC19" s="98">
        <f>[2]DB!DP19</f>
        <v>2</v>
      </c>
      <c r="CD19" s="98">
        <f t="shared" si="6"/>
        <v>2</v>
      </c>
      <c r="CE19" s="98">
        <f>[2]DB!DR19</f>
        <v>0</v>
      </c>
      <c r="CF19" s="98">
        <f t="shared" si="7"/>
        <v>0</v>
      </c>
      <c r="CG19" s="98">
        <f>[2]DB!DT19</f>
        <v>0</v>
      </c>
      <c r="CH19" s="98">
        <f t="shared" si="8"/>
        <v>0</v>
      </c>
      <c r="CI19" s="98">
        <f>[2]DB!DV19</f>
        <v>23</v>
      </c>
      <c r="CJ19" s="98">
        <f t="shared" si="17"/>
        <v>23</v>
      </c>
      <c r="CK19" s="98">
        <f t="shared" si="18"/>
        <v>11200</v>
      </c>
      <c r="CL19" s="98">
        <f>RANK(CJ19,CJ10:CJ69,0)</f>
        <v>10</v>
      </c>
      <c r="CM19" s="98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0</v>
      </c>
      <c r="CN19" s="98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98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98">
        <f>[2]DB!CV19</f>
        <v>10</v>
      </c>
      <c r="CQ19" s="98">
        <f t="shared" si="9"/>
        <v>10</v>
      </c>
      <c r="CR19" s="98">
        <f t="shared" si="19"/>
        <v>10</v>
      </c>
      <c r="CS19" s="98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98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99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00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10</v>
      </c>
      <c r="CW19" s="98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98" t="str">
        <f>IF(CR10=10,BM10,IF(CR11=10,BM11,IF(CR12=10,BM12,IF(CR13=10,BM13,IF(CR14=10,BM14,IF(CR15=10,BM15,IF(CR16=10,BM16,IF(CR17=10,BM17,CY19))))))))</f>
        <v>Cottee</v>
      </c>
      <c r="CY19" s="98" t="str">
        <f>IF(CR18=10,BM18,IF(CR19=10,BM19,IF(CR20=10,BM20,IF(CR21=10,BM21,IF(CR22=10,BM22,IF(CR23=10,BM23,IF(CR24=10,BM24,IF(CR25=10,BM25,CZ19))))))))</f>
        <v>Cottee</v>
      </c>
      <c r="CZ19" s="98" t="str">
        <f>IF(CR26=10,BM26,IF(CR27=10,BM27,IF(CR28=10,BM28,IF(CR29=10,BM29,IF(CR30=10,BM30,IF(CR31=10,BM31,IF(CR32=10,BM32,IF(CR33=10,BM33,DA19))))))))</f>
        <v>Murer</v>
      </c>
      <c r="DA19" s="98" t="str">
        <f>IF(CR34=10,BM34,IF(CR35=10,BM35,IF(CR36=10,BM36,IF(CR37=10,BM37,IF(CR38=10,BM38,IF(CR39=10,BM39,IF(CR40=10,BM40,IF(CR41=10,BM41,DB19))))))))</f>
        <v>Murer</v>
      </c>
      <c r="DB19" s="98" t="str">
        <f>IF(CR42=10,BM42,IF(CR43=10,BM43,IF(CR44=10,BM44,IF(CR45=10,BM45,IF(CR46=10,BM46,IF(CR47=10,BM47,IF(CR48=10,BM48,IF(CR49=10,BM49,DC19))))))))</f>
        <v>Murer</v>
      </c>
      <c r="DC19" s="98" t="str">
        <f>IF(CR50=10,BM50,IF(CR51=10,BM51,IF(CR52=10,BM52,IF(CR53=10,BM53,IF(CR54=10,BM54,IF(CR55=10,BM55,IF(CR56=10,BM56,IF(CR57=10,BM57,DD19))))))))</f>
        <v>Murer</v>
      </c>
      <c r="DD19" s="98" t="str">
        <f>IF(CR58=10,BM58,IF(CR59=10,BM59,IF(CR60=10,BM60,IF(CR61=10,BM61,IF(CR62=10,BM62,IF(CR63=10,BM63,IF(CR64=10,BM64,IF(CR65=10,BM65,DE19))))))))</f>
        <v>Murer</v>
      </c>
      <c r="DE19" s="98" t="str">
        <f>IF(CR66=10,BM66,IF(CR67=10,BM67,IF(CR68=10,BM68,BM69)))</f>
        <v>Murer</v>
      </c>
      <c r="DF19" s="98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98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98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98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98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98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98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1</v>
      </c>
      <c r="DM19" s="98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98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1</v>
      </c>
      <c r="DO19" s="98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98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2</v>
      </c>
      <c r="DQ19" s="98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98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0</v>
      </c>
      <c r="DS19" s="98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98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98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98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23</v>
      </c>
      <c r="DW19" s="99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9</v>
      </c>
      <c r="O20" s="98" t="str">
        <f>[2]DB!BB20</f>
        <v>Kinks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28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104</v>
      </c>
      <c r="AB20" s="1">
        <f>RANK(AA20,AA10:AA29,0)</f>
        <v>12</v>
      </c>
      <c r="AC20" s="1">
        <f>'1. Division'!Z23</f>
        <v>7</v>
      </c>
      <c r="AD20" s="1">
        <f t="shared" si="1"/>
        <v>111</v>
      </c>
      <c r="AE20" s="1">
        <f>RANK(AD20,AD10:AD29,0)</f>
        <v>13</v>
      </c>
      <c r="AF20" s="1">
        <f>[2]DB!BK20</f>
        <v>41</v>
      </c>
      <c r="AG20" s="1">
        <f>RANK(AF20,AF10:AF29,0)</f>
        <v>5</v>
      </c>
      <c r="AH20" s="1">
        <f>'1. Division'!Z29</f>
        <v>3</v>
      </c>
      <c r="AI20" s="1">
        <f t="shared" si="2"/>
        <v>44</v>
      </c>
      <c r="AJ20" s="1">
        <f>RANK(AI20,AI10:AI29,0)</f>
        <v>4</v>
      </c>
      <c r="AK20" s="1">
        <f>[2]DB!BL20</f>
        <v>138</v>
      </c>
      <c r="AL20" s="1">
        <f>RANK(AK20,AK10:AK29,0)</f>
        <v>10</v>
      </c>
      <c r="AM20" s="1">
        <f>'1. Division'!Z35</f>
        <v>10</v>
      </c>
      <c r="AN20" s="1">
        <f t="shared" si="3"/>
        <v>148</v>
      </c>
      <c r="AO20" s="1">
        <f>RANK(AN20,AN10:AN29,0)</f>
        <v>10</v>
      </c>
      <c r="AP20" s="1">
        <f t="shared" si="14"/>
        <v>27</v>
      </c>
      <c r="AQ20" s="1">
        <f t="shared" si="15"/>
        <v>27</v>
      </c>
      <c r="AR20" s="1">
        <f>[2]DB!BA20</f>
        <v>11</v>
      </c>
      <c r="AS20" s="1">
        <f>RANK(AQ20,AQ10:AQ29,1)+AT20</f>
        <v>10</v>
      </c>
      <c r="AT20" s="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1</v>
      </c>
      <c r="AU20" s="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1</v>
      </c>
      <c r="AV20" s="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10</v>
      </c>
      <c r="AX20" s="1">
        <f t="shared" si="16"/>
        <v>20</v>
      </c>
      <c r="AY20" s="1">
        <f>IF(OR(R20=1,T20=1),0,IF(RANK(AX20,AX10:AX71,0)=1,10,IF(RANK(AX20,AX10:AX71,0)=2,5,IF(RANK(AX20,AX10:AX71,0)=3,4,IF(RANK(AX20,AX10:AX71,0)=4,3,IF(RANK(AX20,AX10:AX71,0)=5,2,0))))))</f>
        <v>0</v>
      </c>
      <c r="AZ20" s="100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7</v>
      </c>
      <c r="BA20" s="98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98" t="str">
        <f>IF(AW10=11,O10,IF(AW11=11,O11,IF(AW12=11,O12,IF(AW13=11,O13,IF(AW14=11,O14,IF(AW15=11,O15,IF(AW16=11,O16,BC20)))))))</f>
        <v>Select</v>
      </c>
      <c r="BC20" s="98" t="str">
        <f>IF(AW17=11,O17,IF(AW18=11,O18,IF(AW19=11,O19,IF(AW20=11,O20,IF(AW21=11,O21,IF(AW22=11,O22,IF(AW23=11,O23,BD20)))))))</f>
        <v/>
      </c>
      <c r="BD20" s="98" t="str">
        <f>IF(AW24=11,O24,IF(AW25=11,O25,IF(AW26=11,O26,IF(AW27=11,O27,IF(AW28=11,O28,IF(AW29=11,O29,""))))))</f>
        <v/>
      </c>
      <c r="BE20" s="98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50</v>
      </c>
      <c r="BF20" s="98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98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98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98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0</v>
      </c>
      <c r="BJ20" s="98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110</v>
      </c>
      <c r="BK20" s="98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44</v>
      </c>
      <c r="BL20" s="99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149</v>
      </c>
      <c r="BM20" s="98" t="str">
        <f>[2]DB!CX20</f>
        <v>Lund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36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0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3</v>
      </c>
      <c r="BW20" s="98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0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98">
        <f>[2]DB!DL20</f>
        <v>0</v>
      </c>
      <c r="BZ20" s="98">
        <f t="shared" si="4"/>
        <v>0</v>
      </c>
      <c r="CA20" s="98">
        <f>[2]DB!DN20</f>
        <v>2</v>
      </c>
      <c r="CB20" s="98">
        <f t="shared" si="5"/>
        <v>2</v>
      </c>
      <c r="CC20" s="98">
        <f>[2]DB!DP20</f>
        <v>0</v>
      </c>
      <c r="CD20" s="98">
        <f t="shared" si="6"/>
        <v>0</v>
      </c>
      <c r="CE20" s="98">
        <f>[2]DB!DR20</f>
        <v>2</v>
      </c>
      <c r="CF20" s="98">
        <f t="shared" si="7"/>
        <v>2</v>
      </c>
      <c r="CG20" s="98">
        <f>[2]DB!DT20</f>
        <v>2</v>
      </c>
      <c r="CH20" s="98">
        <f t="shared" si="8"/>
        <v>2</v>
      </c>
      <c r="CI20" s="98">
        <f>[2]DB!DV20</f>
        <v>20</v>
      </c>
      <c r="CJ20" s="98">
        <f t="shared" si="17"/>
        <v>20</v>
      </c>
      <c r="CK20" s="98">
        <f t="shared" si="18"/>
        <v>2022</v>
      </c>
      <c r="CL20" s="98">
        <f>RANK(CJ20,CJ10:CJ69,0)</f>
        <v>12</v>
      </c>
      <c r="CM20" s="98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1</v>
      </c>
      <c r="CN20" s="98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98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98">
        <f>[2]DB!CV20</f>
        <v>11</v>
      </c>
      <c r="CQ20" s="98">
        <f t="shared" si="9"/>
        <v>13</v>
      </c>
      <c r="CR20" s="98">
        <f t="shared" si="19"/>
        <v>13</v>
      </c>
      <c r="CS20" s="98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98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99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00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98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98" t="str">
        <f>IF(CR10=11,BM10,IF(CR11=11,BM11,IF(CR12=11,BM12,IF(CR13=11,BM13,IF(CR14=11,BM14,IF(CR15=11,BM15,IF(CR16=11,BM16,IF(CR17=11,BM17,CY20))))))))</f>
        <v>Søknud</v>
      </c>
      <c r="CY20" s="98" t="str">
        <f>IF(CR18=11,BM18,IF(CR19=11,BM19,IF(CR20=11,BM20,IF(CR21=11,BM21,IF(CR22=11,BM22,IF(CR23=11,BM23,IF(CR24=11,BM24,IF(CR25=11,BM25,CZ20))))))))</f>
        <v>Søknud</v>
      </c>
      <c r="CZ20" s="98" t="str">
        <f>IF(CR26=11,BM26,IF(CR27=11,BM27,IF(CR28=11,BM28,IF(CR29=11,BM29,IF(CR30=11,BM30,IF(CR31=11,BM31,IF(CR32=11,BM32,IF(CR33=11,BM33,DA20))))))))</f>
        <v>Murer</v>
      </c>
      <c r="DA20" s="98" t="str">
        <f>IF(CR34=11,BM34,IF(CR35=11,BM35,IF(CR36=11,BM36,IF(CR37=11,BM37,IF(CR38=11,BM38,IF(CR39=11,BM39,IF(CR40=11,BM40,IF(CR41=11,BM41,DB20))))))))</f>
        <v>Murer</v>
      </c>
      <c r="DB20" s="98" t="str">
        <f>IF(CR42=11,BM42,IF(CR43=11,BM43,IF(CR44=11,BM44,IF(CR45=11,BM45,IF(CR46=11,BM46,IF(CR47=11,BM47,IF(CR48=11,BM48,IF(CR49=11,BM49,DC20))))))))</f>
        <v>Murer</v>
      </c>
      <c r="DC20" s="98" t="str">
        <f>IF(CR50=11,BM50,IF(CR51=11,BM51,IF(CR52=11,BM52,IF(CR53=11,BM53,IF(CR54=11,BM54,IF(CR55=11,BM55,IF(CR56=11,BM56,IF(CR57=11,BM57,DD20))))))))</f>
        <v>Murer</v>
      </c>
      <c r="DD20" s="98" t="str">
        <f>IF(CR58=11,BM58,IF(CR59=11,BM59,IF(CR60=11,BM60,IF(CR61=11,BM61,IF(CR62=11,BM62,IF(CR63=11,BM63,IF(CR64=11,BM64,IF(CR65=11,BM65,DE20))))))))</f>
        <v>Murer</v>
      </c>
      <c r="DE20" s="98" t="str">
        <f>IF(CR66=11,BM66,IF(CR67=11,BM67,IF(CR68=11,BM68,BM69)))</f>
        <v>Murer</v>
      </c>
      <c r="DF20" s="98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98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98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98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98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3</v>
      </c>
      <c r="DK20" s="98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98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1</v>
      </c>
      <c r="DM20" s="98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98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1</v>
      </c>
      <c r="DO20" s="98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98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98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98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1</v>
      </c>
      <c r="DS20" s="98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98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0</v>
      </c>
      <c r="DU20" s="98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98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22</v>
      </c>
      <c r="DW20" s="99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16</v>
      </c>
      <c r="O21" s="98" t="str">
        <f>[2]DB!BB21</f>
        <v>Flinca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14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106</v>
      </c>
      <c r="AB21" s="1">
        <f>RANK(AA21,AA10:AA29,0)</f>
        <v>8</v>
      </c>
      <c r="AC21" s="1">
        <f>'1. Division'!AB23</f>
        <v>7</v>
      </c>
      <c r="AD21" s="1">
        <f t="shared" si="1"/>
        <v>113</v>
      </c>
      <c r="AE21" s="1">
        <f>RANK(AD21,AD10:AD29,0)</f>
        <v>9</v>
      </c>
      <c r="AF21" s="1">
        <f>[2]DB!BK21</f>
        <v>38</v>
      </c>
      <c r="AG21" s="1">
        <f>RANK(AF21,AF10:AF29,0)</f>
        <v>18</v>
      </c>
      <c r="AH21" s="1">
        <f>'1. Division'!AB29</f>
        <v>3</v>
      </c>
      <c r="AI21" s="1">
        <f t="shared" si="2"/>
        <v>41</v>
      </c>
      <c r="AJ21" s="1">
        <f>RANK(AI21,AI10:AI29,0)</f>
        <v>19</v>
      </c>
      <c r="AK21" s="1">
        <f>[2]DB!BL21</f>
        <v>141</v>
      </c>
      <c r="AL21" s="1">
        <f>RANK(AK21,AK10:AK29,0)</f>
        <v>4</v>
      </c>
      <c r="AM21" s="1">
        <f>'1. Division'!AB35</f>
        <v>10</v>
      </c>
      <c r="AN21" s="1">
        <f t="shared" si="3"/>
        <v>151</v>
      </c>
      <c r="AO21" s="1">
        <f>RANK(AN21,AN10:AN29,0)</f>
        <v>2</v>
      </c>
      <c r="AP21" s="1">
        <f t="shared" si="14"/>
        <v>30</v>
      </c>
      <c r="AQ21" s="1">
        <f t="shared" si="15"/>
        <v>30</v>
      </c>
      <c r="AR21" s="1">
        <f>[2]DB!BA21</f>
        <v>12</v>
      </c>
      <c r="AS21" s="1">
        <f>RANK(AQ21,AQ10:AQ29,1)+AT21</f>
        <v>14</v>
      </c>
      <c r="AT21" s="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0</v>
      </c>
      <c r="AU21" s="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0</v>
      </c>
      <c r="AV21" s="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14</v>
      </c>
      <c r="AX21" s="1">
        <f t="shared" si="16"/>
        <v>20</v>
      </c>
      <c r="AY21" s="1">
        <f>IF(OR(R21=1,T21=1),0,IF(RANK(AX21,AX10:AX71,0)=1,10,IF(RANK(AX21,AX10:AX71,0)=2,5,IF(RANK(AX21,AX10:AX71,0)=3,4,IF(RANK(AX21,AX10:AX71,0)=4,3,IF(RANK(AX21,AX10:AX71,0)=5,2,0))))))</f>
        <v>0</v>
      </c>
      <c r="AZ21" s="100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9</v>
      </c>
      <c r="BA21" s="98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98" t="str">
        <f>IF(AW10=12,O10,IF(AW11=12,O11,IF(AW12=12,O12,IF(AW13=12,O13,IF(AW14=12,O14,IF(AW15=12,O15,IF(AW16=12,O16,BC21)))))))</f>
        <v>Idskov</v>
      </c>
      <c r="BC21" s="98" t="str">
        <f>IF(AW17=12,O17,IF(AW18=12,O18,IF(AW19=12,O19,IF(AW20=12,O20,IF(AW21=12,O21,IF(AW22=12,O22,IF(AW23=12,O23,BD21)))))))</f>
        <v>Idskov</v>
      </c>
      <c r="BD21" s="98" t="str">
        <f>IF(AW24=12,O24,IF(AW25=12,O25,IF(AW26=12,O26,IF(AW27=12,O27,IF(AW28=12,O28,IF(AW29=12,O29,""))))))</f>
        <v/>
      </c>
      <c r="BE21" s="98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25</v>
      </c>
      <c r="BF21" s="98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98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98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98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98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114</v>
      </c>
      <c r="BK21" s="98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43</v>
      </c>
      <c r="BL21" s="99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143</v>
      </c>
      <c r="BM21" s="98" t="str">
        <f>[2]DB!CX21</f>
        <v>Nuser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44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44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0</v>
      </c>
      <c r="BW21" s="98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0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1</v>
      </c>
      <c r="BZ21" s="98">
        <f t="shared" si="4"/>
        <v>1</v>
      </c>
      <c r="CA21" s="98">
        <f>[2]DB!DN21</f>
        <v>1</v>
      </c>
      <c r="CB21" s="98">
        <f t="shared" si="5"/>
        <v>1</v>
      </c>
      <c r="CC21" s="98">
        <f>[2]DB!DP21</f>
        <v>1</v>
      </c>
      <c r="CD21" s="98">
        <f t="shared" si="6"/>
        <v>1</v>
      </c>
      <c r="CE21" s="98">
        <f>[2]DB!DR21</f>
        <v>0</v>
      </c>
      <c r="CF21" s="98">
        <f t="shared" si="7"/>
        <v>0</v>
      </c>
      <c r="CG21" s="98">
        <f>[2]DB!DT21</f>
        <v>0</v>
      </c>
      <c r="CH21" s="98">
        <f t="shared" si="8"/>
        <v>0</v>
      </c>
      <c r="CI21" s="98">
        <f>[2]DB!DV21</f>
        <v>19</v>
      </c>
      <c r="CJ21" s="98">
        <f t="shared" si="17"/>
        <v>19</v>
      </c>
      <c r="CK21" s="98">
        <f t="shared" si="18"/>
        <v>11100</v>
      </c>
      <c r="CL21" s="98">
        <f>RANK(CJ21,CJ10:CJ69,0)</f>
        <v>14</v>
      </c>
      <c r="CM21" s="98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0</v>
      </c>
      <c r="CN21" s="98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0</v>
      </c>
      <c r="CO21" s="98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98">
        <f>[2]DB!CV21</f>
        <v>12</v>
      </c>
      <c r="CQ21" s="98">
        <f t="shared" si="9"/>
        <v>14</v>
      </c>
      <c r="CR21" s="98">
        <f t="shared" si="19"/>
        <v>14</v>
      </c>
      <c r="CS21" s="98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0</v>
      </c>
      <c r="CT21" s="98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99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00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12</v>
      </c>
      <c r="CW21" s="98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98" t="str">
        <f>IF(CR10=12,BM10,IF(CR11=12,BM11,IF(CR12=12,BM12,IF(CR13=12,BM13,IF(CR14=12,BM14,IF(CR15=12,BM15,IF(CR16=12,BM16,IF(CR17=12,BM17,CY21))))))))</f>
        <v>Stoke</v>
      </c>
      <c r="CY21" s="98" t="str">
        <f>IF(CR18=12,BM18,IF(CR19=12,BM19,IF(CR20=12,BM20,IF(CR21=12,BM21,IF(CR22=12,BM22,IF(CR23=12,BM23,IF(CR24=12,BM24,IF(CR25=12,BM25,CZ21))))))))</f>
        <v>Stoke</v>
      </c>
      <c r="CZ21" s="98" t="str">
        <f>IF(CR26=12,BM26,IF(CR27=12,BM27,IF(CR28=12,BM28,IF(CR29=12,BM29,IF(CR30=12,BM30,IF(CR31=12,BM31,IF(CR32=12,BM32,IF(CR33=12,BM33,DA21))))))))</f>
        <v>Stoke</v>
      </c>
      <c r="DA21" s="98" t="str">
        <f>IF(CR34=12,BM34,IF(CR35=12,BM35,IF(CR36=12,BM36,IF(CR37=12,BM37,IF(CR38=12,BM38,IF(CR39=12,BM39,IF(CR40=12,BM40,IF(CR41=12,BM41,DB21))))))))</f>
        <v>Murer</v>
      </c>
      <c r="DB21" s="98" t="str">
        <f>IF(CR42=12,BM42,IF(CR43=12,BM43,IF(CR44=12,BM44,IF(CR45=12,BM45,IF(CR46=12,BM46,IF(CR47=12,BM47,IF(CR48=12,BM48,IF(CR49=12,BM49,DC21))))))))</f>
        <v>Murer</v>
      </c>
      <c r="DC21" s="98" t="str">
        <f>IF(CR50=12,BM50,IF(CR51=12,BM51,IF(CR52=12,BM52,IF(CR53=12,BM53,IF(CR54=12,BM54,IF(CR55=12,BM55,IF(CR56=12,BM56,IF(CR57=12,BM57,DD21))))))))</f>
        <v>Murer</v>
      </c>
      <c r="DD21" s="98" t="str">
        <f>IF(CR58=12,BM58,IF(CR59=12,BM59,IF(CR60=12,BM60,IF(CR61=12,BM61,IF(CR62=12,BM62,IF(CR63=12,BM63,IF(CR64=12,BM64,IF(CR65=12,BM65,DE21))))))))</f>
        <v>Murer</v>
      </c>
      <c r="DE21" s="98" t="str">
        <f>IF(CR66=12,BM66,IF(CR67=12,BM67,IF(CR68=12,BM68,BM69)))</f>
        <v>Murer</v>
      </c>
      <c r="DF21" s="98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98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98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98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98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3</v>
      </c>
      <c r="DK21" s="98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98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1</v>
      </c>
      <c r="DM21" s="98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98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0</v>
      </c>
      <c r="DO21" s="98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98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1</v>
      </c>
      <c r="DQ21" s="98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98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2</v>
      </c>
      <c r="DS21" s="98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98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98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98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20</v>
      </c>
      <c r="DW21" s="99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14</v>
      </c>
      <c r="O22" s="98" t="str">
        <f>[2]DB!BB22</f>
        <v>Frydkær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17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1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1</v>
      </c>
      <c r="AA22" s="1">
        <f>[2]DB!BJ22</f>
        <v>113</v>
      </c>
      <c r="AB22" s="1">
        <f>RANK(AA22,AA10:AA29,0)</f>
        <v>1</v>
      </c>
      <c r="AC22" s="1">
        <f>'1. Division'!AD23</f>
        <v>8</v>
      </c>
      <c r="AD22" s="1">
        <f t="shared" si="1"/>
        <v>121</v>
      </c>
      <c r="AE22" s="1">
        <f>RANK(AD22,AD10:AD29,0)</f>
        <v>1</v>
      </c>
      <c r="AF22" s="1">
        <f>[2]DB!BK22</f>
        <v>39</v>
      </c>
      <c r="AG22" s="1">
        <f>RANK(AF22,AF10:AF29,0)</f>
        <v>12</v>
      </c>
      <c r="AH22" s="1">
        <f>'1. Division'!AD29</f>
        <v>3</v>
      </c>
      <c r="AI22" s="1">
        <f t="shared" si="2"/>
        <v>42</v>
      </c>
      <c r="AJ22" s="1">
        <f>RANK(AI22,AI10:AI29,0)</f>
        <v>13</v>
      </c>
      <c r="AK22" s="1">
        <f>[2]DB!BL22</f>
        <v>134</v>
      </c>
      <c r="AL22" s="1">
        <f>RANK(AK22,AK10:AK29,0)</f>
        <v>19</v>
      </c>
      <c r="AM22" s="1">
        <f>'1. Division'!AD35</f>
        <v>9</v>
      </c>
      <c r="AN22" s="1">
        <f t="shared" si="3"/>
        <v>143</v>
      </c>
      <c r="AO22" s="1">
        <f>RANK(AN22,AN10:AN29,0)</f>
        <v>18</v>
      </c>
      <c r="AP22" s="1">
        <f t="shared" si="14"/>
        <v>32</v>
      </c>
      <c r="AQ22" s="1">
        <f t="shared" si="15"/>
        <v>32</v>
      </c>
      <c r="AR22" s="1">
        <f>[2]DB!BA22</f>
        <v>13</v>
      </c>
      <c r="AS22" s="1">
        <f>RANK(AQ22,AQ10:AQ29,1)+AT22</f>
        <v>15</v>
      </c>
      <c r="AT22" s="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0</v>
      </c>
      <c r="AU22" s="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15</v>
      </c>
      <c r="AX22" s="1">
        <f t="shared" si="16"/>
        <v>20</v>
      </c>
      <c r="AY22" s="1">
        <f>IF(OR(R22=1,T22=1),0,IF(RANK(AX22,AX10:AX71,0)=1,10,IF(RANK(AX22,AX10:AX71,0)=2,5,IF(RANK(AX22,AX10:AX71,0)=3,4,IF(RANK(AX22,AX10:AX71,0)=4,3,IF(RANK(AX22,AX10:AX71,0)=5,2,0))))))</f>
        <v>0</v>
      </c>
      <c r="AZ22" s="100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15</v>
      </c>
      <c r="BA22" s="98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98" t="str">
        <f>IF(AW10=13,O10,IF(AW11=13,O11,IF(AW12=13,O12,IF(AW13=13,O13,IF(AW14=13,O14,IF(AW15=13,O15,IF(AW16=13,O16,BC22)))))))</f>
        <v>Stoke</v>
      </c>
      <c r="BC22" s="98" t="str">
        <f>IF(AW17=13,O17,IF(AW18=13,O18,IF(AW19=13,O19,IF(AW20=13,O20,IF(AW21=13,O21,IF(AW22=13,O22,IF(AW23=13,O23,BD22)))))))</f>
        <v>Stoke</v>
      </c>
      <c r="BD22" s="98" t="str">
        <f>IF(AW24=13,O24,IF(AW25=13,O25,IF(AW26=13,O26,IF(AW27=13,O27,IF(AW28=13,O28,IF(AW29=13,O29,""))))))</f>
        <v>Stoke</v>
      </c>
      <c r="BE22" s="98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54</v>
      </c>
      <c r="BF22" s="98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98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98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98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0</v>
      </c>
      <c r="BJ22" s="98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114</v>
      </c>
      <c r="BK22" s="98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42</v>
      </c>
      <c r="BL22" s="99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147</v>
      </c>
      <c r="BM22" s="98" t="str">
        <f>[2]DB!CX22</f>
        <v>Søknud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55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55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3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3</v>
      </c>
      <c r="BY22" s="98">
        <f>[2]DB!DL22</f>
        <v>1</v>
      </c>
      <c r="BZ22" s="98">
        <f t="shared" si="4"/>
        <v>1</v>
      </c>
      <c r="CA22" s="98">
        <f>[2]DB!DN22</f>
        <v>1</v>
      </c>
      <c r="CB22" s="98">
        <f t="shared" si="5"/>
        <v>1</v>
      </c>
      <c r="CC22" s="98">
        <f>[2]DB!DP22</f>
        <v>1</v>
      </c>
      <c r="CD22" s="98">
        <f t="shared" si="6"/>
        <v>1</v>
      </c>
      <c r="CE22" s="98">
        <f>[2]DB!DR22</f>
        <v>0</v>
      </c>
      <c r="CF22" s="98">
        <f t="shared" si="7"/>
        <v>1</v>
      </c>
      <c r="CG22" s="98">
        <f>[2]DB!DT22</f>
        <v>0</v>
      </c>
      <c r="CH22" s="98">
        <f t="shared" si="8"/>
        <v>0</v>
      </c>
      <c r="CI22" s="98">
        <f>[2]DB!DV22</f>
        <v>19</v>
      </c>
      <c r="CJ22" s="98">
        <f t="shared" si="17"/>
        <v>22</v>
      </c>
      <c r="CK22" s="98">
        <f t="shared" si="18"/>
        <v>11110</v>
      </c>
      <c r="CL22" s="98">
        <f>RANK(CJ22,CJ10:CJ69,0)</f>
        <v>11</v>
      </c>
      <c r="CM22" s="98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0</v>
      </c>
      <c r="CN22" s="98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0</v>
      </c>
      <c r="CO22" s="98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98">
        <f>[2]DB!CV22</f>
        <v>12</v>
      </c>
      <c r="CQ22" s="98">
        <f t="shared" si="9"/>
        <v>11</v>
      </c>
      <c r="CR22" s="98">
        <f t="shared" si="19"/>
        <v>11</v>
      </c>
      <c r="CS22" s="98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0</v>
      </c>
      <c r="CT22" s="98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99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00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13</v>
      </c>
      <c r="CW22" s="98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98" t="str">
        <f>IF(CR10=13,BM10,IF(CR11=13,BM11,IF(CR12=13,BM12,IF(CR13=13,BM13,IF(CR14=13,BM14,IF(CR15=13,BM15,IF(CR16=13,BM16,IF(CR17=13,BM17,CY22))))))))</f>
        <v>Lund</v>
      </c>
      <c r="CY22" s="98" t="str">
        <f>IF(CR18=13,BM18,IF(CR19=13,BM19,IF(CR20=13,BM20,IF(CR21=13,BM21,IF(CR22=13,BM22,IF(CR23=13,BM23,IF(CR24=13,BM24,IF(CR25=13,BM25,CZ22))))))))</f>
        <v>Lund</v>
      </c>
      <c r="CZ22" s="98" t="str">
        <f>IF(CR26=13,BM26,IF(CR27=13,BM27,IF(CR28=13,BM28,IF(CR29=13,BM29,IF(CR30=13,BM30,IF(CR31=13,BM31,IF(CR32=13,BM32,IF(CR33=13,BM33,DA22))))))))</f>
        <v>Murer</v>
      </c>
      <c r="DA22" s="98" t="str">
        <f>IF(CR34=13,BM34,IF(CR35=13,BM35,IF(CR36=13,BM36,IF(CR37=13,BM37,IF(CR38=13,BM38,IF(CR39=13,BM39,IF(CR40=13,BM40,IF(CR41=13,BM41,DB22))))))))</f>
        <v>Murer</v>
      </c>
      <c r="DB22" s="98" t="str">
        <f>IF(CR42=13,BM42,IF(CR43=13,BM43,IF(CR44=13,BM44,IF(CR45=13,BM45,IF(CR46=13,BM46,IF(CR47=13,BM47,IF(CR48=13,BM48,IF(CR49=13,BM49,DC22))))))))</f>
        <v>Murer</v>
      </c>
      <c r="DC22" s="98" t="str">
        <f>IF(CR50=13,BM50,IF(CR51=13,BM51,IF(CR52=13,BM52,IF(CR53=13,BM53,IF(CR54=13,BM54,IF(CR55=13,BM55,IF(CR56=13,BM56,IF(CR57=13,BM57,DD22))))))))</f>
        <v>Murer</v>
      </c>
      <c r="DD22" s="98" t="str">
        <f>IF(CR58=13,BM58,IF(CR59=13,BM59,IF(CR60=13,BM60,IF(CR61=13,BM61,IF(CR62=13,BM62,IF(CR63=13,BM63,IF(CR64=13,BM64,IF(CR65=13,BM65,DE22))))))))</f>
        <v>Murer</v>
      </c>
      <c r="DE22" s="98" t="str">
        <f>IF(CR66=13,BM66,IF(CR67=13,BM67,IF(CR68=13,BM68,BM69)))</f>
        <v>Murer</v>
      </c>
      <c r="DF22" s="98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98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98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98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98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0</v>
      </c>
      <c r="DK22" s="98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98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0</v>
      </c>
      <c r="DM22" s="98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98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2</v>
      </c>
      <c r="DO22" s="98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98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0</v>
      </c>
      <c r="DQ22" s="98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98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2</v>
      </c>
      <c r="DS22" s="98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98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2</v>
      </c>
      <c r="DU22" s="98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98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20</v>
      </c>
      <c r="DW22" s="99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9</v>
      </c>
      <c r="O23" s="98" t="str">
        <f>[2]DB!BB23</f>
        <v>Zico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59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103</v>
      </c>
      <c r="AB23" s="1">
        <f>RANK(AA23,AA10:AA29,0)</f>
        <v>14</v>
      </c>
      <c r="AC23" s="1">
        <f>'1. Division'!AF23</f>
        <v>5</v>
      </c>
      <c r="AD23" s="1">
        <f t="shared" si="1"/>
        <v>108</v>
      </c>
      <c r="AE23" s="1">
        <f>RANK(AD23,AD10:AD29,0)</f>
        <v>17</v>
      </c>
      <c r="AF23" s="1">
        <f>[2]DB!BK23</f>
        <v>41</v>
      </c>
      <c r="AG23" s="1">
        <f>RANK(AF23,AF10:AF29,0)</f>
        <v>5</v>
      </c>
      <c r="AH23" s="1">
        <f>'1. Division'!AF29</f>
        <v>2</v>
      </c>
      <c r="AI23" s="1">
        <f t="shared" si="2"/>
        <v>43</v>
      </c>
      <c r="AJ23" s="1">
        <f>RANK(AI23,AI10:AI29,0)</f>
        <v>7</v>
      </c>
      <c r="AK23" s="1">
        <f>[2]DB!BL23</f>
        <v>136</v>
      </c>
      <c r="AL23" s="1">
        <f>RANK(AK23,AK10:AK29,0)</f>
        <v>13</v>
      </c>
      <c r="AM23" s="1">
        <f>'1. Division'!AF35</f>
        <v>9</v>
      </c>
      <c r="AN23" s="1">
        <f t="shared" si="3"/>
        <v>145</v>
      </c>
      <c r="AO23" s="1">
        <f>RANK(AN23,AN10:AN29,0)</f>
        <v>16</v>
      </c>
      <c r="AP23" s="1">
        <f t="shared" si="14"/>
        <v>32</v>
      </c>
      <c r="AQ23" s="1">
        <f t="shared" si="15"/>
        <v>40</v>
      </c>
      <c r="AR23" s="1">
        <f>[2]DB!BA23</f>
        <v>14</v>
      </c>
      <c r="AS23" s="1">
        <f>RANK(AQ23,AQ10:AQ29,1)+AT23</f>
        <v>18</v>
      </c>
      <c r="AT23" s="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1</v>
      </c>
      <c r="AU23" s="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0</v>
      </c>
      <c r="AV23" s="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1</v>
      </c>
      <c r="AW23" s="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18</v>
      </c>
      <c r="AX23" s="1">
        <f t="shared" si="16"/>
        <v>16</v>
      </c>
      <c r="AY23" s="1">
        <f>IF(OR(R23=1,T23=1),0,IF(RANK(AX23,AX10:AX71,0)=1,10,IF(RANK(AX23,AX10:AX71,0)=2,5,IF(RANK(AX23,AX10:AX71,0)=3,4,IF(RANK(AX23,AX10:AX71,0)=4,3,IF(RANK(AX23,AX10:AX71,0)=5,2,0))))))</f>
        <v>0</v>
      </c>
      <c r="AZ23" s="100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12</v>
      </c>
      <c r="BA23" s="98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98" t="str">
        <f>IF(AW10=14,O10,IF(AW11=14,O11,IF(AW12=14,O12,IF(AW13=14,O13,IF(AW14=14,O14,IF(AW15=14,O15,IF(AW16=14,O16,BC23)))))))</f>
        <v>Flinca</v>
      </c>
      <c r="BC23" s="98" t="str">
        <f>IF(AW17=14,O17,IF(AW18=14,O18,IF(AW19=14,O19,IF(AW20=14,O20,IF(AW21=14,O21,IF(AW22=14,O22,IF(AW23=14,O23,BD23)))))))</f>
        <v>Flinca</v>
      </c>
      <c r="BD23" s="98" t="str">
        <f>IF(AW24=14,O24,IF(AW25=14,O25,IF(AW26=14,O26,IF(AW27=14,O27,IF(AW28=14,O28,IF(AW29=14,O29,""))))))</f>
        <v/>
      </c>
      <c r="BE23" s="98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14</v>
      </c>
      <c r="BF23" s="98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98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98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98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0</v>
      </c>
      <c r="BJ23" s="98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113</v>
      </c>
      <c r="BK23" s="98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41</v>
      </c>
      <c r="BL23" s="99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151</v>
      </c>
      <c r="BM23" s="98" t="str">
        <f>[2]DB!CX23</f>
        <v>ÅZÆTZØW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60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60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1</v>
      </c>
      <c r="BZ23" s="98">
        <f t="shared" si="4"/>
        <v>1</v>
      </c>
      <c r="CA23" s="98">
        <f>[2]DB!DN23</f>
        <v>1</v>
      </c>
      <c r="CB23" s="98">
        <f t="shared" si="5"/>
        <v>1</v>
      </c>
      <c r="CC23" s="98">
        <f>[2]DB!DP23</f>
        <v>1</v>
      </c>
      <c r="CD23" s="98">
        <f t="shared" si="6"/>
        <v>1</v>
      </c>
      <c r="CE23" s="98">
        <f>[2]DB!DR23</f>
        <v>0</v>
      </c>
      <c r="CF23" s="98">
        <f t="shared" si="7"/>
        <v>0</v>
      </c>
      <c r="CG23" s="98">
        <f>[2]DB!DT23</f>
        <v>0</v>
      </c>
      <c r="CH23" s="98">
        <f t="shared" si="8"/>
        <v>0</v>
      </c>
      <c r="CI23" s="98">
        <f>[2]DB!DV23</f>
        <v>19</v>
      </c>
      <c r="CJ23" s="98">
        <f t="shared" si="17"/>
        <v>19</v>
      </c>
      <c r="CK23" s="98">
        <f t="shared" si="18"/>
        <v>11100</v>
      </c>
      <c r="CL23" s="98">
        <f>RANK(CJ23,CJ10:CJ69,0)</f>
        <v>14</v>
      </c>
      <c r="CM23" s="98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0</v>
      </c>
      <c r="CN23" s="98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0</v>
      </c>
      <c r="CO23" s="98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98">
        <f>[2]DB!CV23</f>
        <v>12</v>
      </c>
      <c r="CQ23" s="98">
        <f t="shared" si="9"/>
        <v>14</v>
      </c>
      <c r="CR23" s="98">
        <f t="shared" si="19"/>
        <v>15</v>
      </c>
      <c r="CS23" s="98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1</v>
      </c>
      <c r="CT23" s="98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99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00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14</v>
      </c>
      <c r="CW23" s="98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98" t="str">
        <f>IF(CR10=14,BM10,IF(CR11=14,BM11,IF(CR12=14,BM12,IF(CR13=14,BM13,IF(CR14=14,BM14,IF(CR15=14,BM15,IF(CR16=14,BM16,IF(CR17=14,BM17,CY23))))))))</f>
        <v>Nuser</v>
      </c>
      <c r="CY23" s="98" t="str">
        <f>IF(CR18=14,BM18,IF(CR19=14,BM19,IF(CR20=14,BM20,IF(CR21=14,BM21,IF(CR22=14,BM22,IF(CR23=14,BM23,IF(CR24=14,BM24,IF(CR25=14,BM25,CZ23))))))))</f>
        <v>Nuser</v>
      </c>
      <c r="CZ23" s="98" t="str">
        <f>IF(CR26=14,BM26,IF(CR27=14,BM27,IF(CR28=14,BM28,IF(CR29=14,BM29,IF(CR30=14,BM30,IF(CR31=14,BM31,IF(CR32=14,BM32,IF(CR33=14,BM33,DA23))))))))</f>
        <v>Murer</v>
      </c>
      <c r="DA23" s="98" t="str">
        <f>IF(CR34=14,BM34,IF(CR35=14,BM35,IF(CR36=14,BM36,IF(CR37=14,BM37,IF(CR38=14,BM38,IF(CR39=14,BM39,IF(CR40=14,BM40,IF(CR41=14,BM41,DB23))))))))</f>
        <v>Murer</v>
      </c>
      <c r="DB23" s="98" t="str">
        <f>IF(CR42=14,BM42,IF(CR43=14,BM43,IF(CR44=14,BM44,IF(CR45=14,BM45,IF(CR46=14,BM46,IF(CR47=14,BM47,IF(CR48=14,BM48,IF(CR49=14,BM49,DC23))))))))</f>
        <v>Murer</v>
      </c>
      <c r="DC23" s="98" t="str">
        <f>IF(CR50=14,BM50,IF(CR51=14,BM51,IF(CR52=14,BM52,IF(CR53=14,BM53,IF(CR54=14,BM54,IF(CR55=14,BM55,IF(CR56=14,BM56,IF(CR57=14,BM57,DD23))))))))</f>
        <v>Murer</v>
      </c>
      <c r="DD23" s="98" t="str">
        <f>IF(CR58=14,BM58,IF(CR59=14,BM59,IF(CR60=14,BM60,IF(CR61=14,BM61,IF(CR62=14,BM62,IF(CR63=14,BM63,IF(CR64=14,BM64,IF(CR65=14,BM65,DE23))))))))</f>
        <v>Murer</v>
      </c>
      <c r="DE23" s="98" t="str">
        <f>IF(CR66=14,BM66,IF(CR67=14,BM67,IF(CR68=14,BM68,BM69)))</f>
        <v>Murer</v>
      </c>
      <c r="DF23" s="98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98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98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98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98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98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98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1</v>
      </c>
      <c r="DM23" s="98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98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1</v>
      </c>
      <c r="DO23" s="98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98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1</v>
      </c>
      <c r="DQ23" s="98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98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0</v>
      </c>
      <c r="DS23" s="98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98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0</v>
      </c>
      <c r="DU23" s="98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98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19</v>
      </c>
      <c r="DW23" s="99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15</v>
      </c>
      <c r="O24" s="98" t="str">
        <f>[2]DB!BB24</f>
        <v>Stoke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54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106</v>
      </c>
      <c r="AB24" s="1">
        <f>RANK(AA24,AA10:AA29,0)</f>
        <v>8</v>
      </c>
      <c r="AC24" s="1">
        <f>'1. Division'!AH23</f>
        <v>8</v>
      </c>
      <c r="AD24" s="1">
        <f t="shared" si="1"/>
        <v>114</v>
      </c>
      <c r="AE24" s="1">
        <f>RANK(AD24,AD10:AD29,0)</f>
        <v>4</v>
      </c>
      <c r="AF24" s="1">
        <f>[2]DB!BK24</f>
        <v>39</v>
      </c>
      <c r="AG24" s="1">
        <f>RANK(AF24,AF10:AF29,0)</f>
        <v>12</v>
      </c>
      <c r="AH24" s="1">
        <f>'1. Division'!AH29</f>
        <v>3</v>
      </c>
      <c r="AI24" s="1">
        <f t="shared" si="2"/>
        <v>42</v>
      </c>
      <c r="AJ24" s="1">
        <f>RANK(AI24,AI10:AI29,0)</f>
        <v>13</v>
      </c>
      <c r="AK24" s="1">
        <f>[2]DB!BL24</f>
        <v>136</v>
      </c>
      <c r="AL24" s="1">
        <f>RANK(AK24,AK10:AK29,0)</f>
        <v>13</v>
      </c>
      <c r="AM24" s="1">
        <f>'1. Division'!AH35</f>
        <v>11</v>
      </c>
      <c r="AN24" s="1">
        <f t="shared" si="3"/>
        <v>147</v>
      </c>
      <c r="AO24" s="1">
        <f>RANK(AN24,AN10:AN29,0)</f>
        <v>12</v>
      </c>
      <c r="AP24" s="1">
        <f t="shared" si="14"/>
        <v>33</v>
      </c>
      <c r="AQ24" s="1">
        <f t="shared" si="15"/>
        <v>29</v>
      </c>
      <c r="AR24" s="1">
        <f>[2]DB!BA24</f>
        <v>15</v>
      </c>
      <c r="AS24" s="1">
        <f>RANK(AQ24,AQ10:AQ29,1)+AT24</f>
        <v>13</v>
      </c>
      <c r="AT24" s="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1</v>
      </c>
      <c r="AU24" s="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1</v>
      </c>
      <c r="AV24" s="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13</v>
      </c>
      <c r="AX24" s="1">
        <f t="shared" si="16"/>
        <v>22</v>
      </c>
      <c r="AY24" s="1">
        <f>IF(OR(R24=1,T24=1),0,IF(RANK(AX24,AX10:AX71,0)=1,10,IF(RANK(AX24,AX10:AX71,0)=2,5,IF(RANK(AX24,AX10:AX71,0)=3,4,IF(RANK(AX24,AX10:AX71,0)=4,3,IF(RANK(AX24,AX10:AX71,0)=5,2,0))))))</f>
        <v>3</v>
      </c>
      <c r="AZ24" s="100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13</v>
      </c>
      <c r="BA24" s="98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98" t="str">
        <f>IF(AW10=15,O10,IF(AW11=15,O11,IF(AW12=15,O12,IF(AW13=15,O13,IF(AW14=15,O14,IF(AW15=15,O15,IF(AW16=15,O16,BC24)))))))</f>
        <v>Frydkær</v>
      </c>
      <c r="BC24" s="98" t="str">
        <f>IF(AW17=15,O17,IF(AW18=15,O18,IF(AW19=15,O19,IF(AW20=15,O20,IF(AW21=15,O21,IF(AW22=15,O22,IF(AW23=15,O23,BD24)))))))</f>
        <v>Frydkær</v>
      </c>
      <c r="BD24" s="98" t="str">
        <f>IF(AW24=15,O24,IF(AW25=15,O25,IF(AW26=15,O26,IF(AW27=15,O27,IF(AW28=15,O28,IF(AW29=15,O29,""))))))</f>
        <v/>
      </c>
      <c r="BE24" s="98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17</v>
      </c>
      <c r="BF24" s="98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98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98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98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1</v>
      </c>
      <c r="BJ24" s="98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121</v>
      </c>
      <c r="BK24" s="98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42</v>
      </c>
      <c r="BL24" s="99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143</v>
      </c>
      <c r="BM24" s="98" t="str">
        <f>[2]DB!CX24</f>
        <v>Jesper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26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26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1</v>
      </c>
      <c r="BZ24" s="98">
        <f t="shared" si="4"/>
        <v>1</v>
      </c>
      <c r="CA24" s="98">
        <f>[2]DB!DN24</f>
        <v>1</v>
      </c>
      <c r="CB24" s="98">
        <f t="shared" si="5"/>
        <v>1</v>
      </c>
      <c r="CC24" s="98">
        <f>[2]DB!DP24</f>
        <v>0</v>
      </c>
      <c r="CD24" s="98">
        <f t="shared" si="6"/>
        <v>0</v>
      </c>
      <c r="CE24" s="98">
        <f>[2]DB!DR24</f>
        <v>1</v>
      </c>
      <c r="CF24" s="98">
        <f t="shared" si="7"/>
        <v>1</v>
      </c>
      <c r="CG24" s="98">
        <f>[2]DB!DT24</f>
        <v>0</v>
      </c>
      <c r="CH24" s="98">
        <f t="shared" si="8"/>
        <v>0</v>
      </c>
      <c r="CI24" s="98">
        <f>[2]DB!DV24</f>
        <v>18</v>
      </c>
      <c r="CJ24" s="98">
        <f t="shared" si="17"/>
        <v>18</v>
      </c>
      <c r="CK24" s="98">
        <f t="shared" si="18"/>
        <v>11010</v>
      </c>
      <c r="CL24" s="98">
        <f>RANK(CJ24,CJ10:CJ69,0)</f>
        <v>17</v>
      </c>
      <c r="CM24" s="98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0</v>
      </c>
      <c r="CN24" s="98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0</v>
      </c>
      <c r="CO24" s="98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98">
        <f>[2]DB!CV24</f>
        <v>15</v>
      </c>
      <c r="CQ24" s="98">
        <f t="shared" si="9"/>
        <v>17</v>
      </c>
      <c r="CR24" s="98">
        <f t="shared" si="19"/>
        <v>17</v>
      </c>
      <c r="CS24" s="98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0</v>
      </c>
      <c r="CT24" s="98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99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00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14</v>
      </c>
      <c r="CW24" s="98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0</v>
      </c>
      <c r="CX24" s="98" t="str">
        <f>IF(CR10=15,BM10,IF(CR11=15,BM11,IF(CR12=15,BM12,IF(CR13=15,BM13,IF(CR14=15,BM14,IF(CR15=15,BM15,IF(CR16=15,BM16,IF(CR17=15,BM17,CY24))))))))</f>
        <v>ÅZÆTZØW</v>
      </c>
      <c r="CY24" s="98" t="str">
        <f>IF(CR18=15,BM18,IF(CR19=15,BM19,IF(CR20=15,BM20,IF(CR21=15,BM21,IF(CR22=15,BM22,IF(CR23=15,BM23,IF(CR24=15,BM24,IF(CR25=15,BM25,CZ24))))))))</f>
        <v>ÅZÆTZØW</v>
      </c>
      <c r="CZ24" s="98" t="str">
        <f>IF(CR26=15,BM26,IF(CR27=15,BM27,IF(CR28=15,BM28,IF(CR29=15,BM29,IF(CR30=15,BM30,IF(CR31=15,BM31,IF(CR32=15,BM32,IF(CR33=15,BM33,DA24))))))))</f>
        <v>Murer</v>
      </c>
      <c r="DA24" s="98" t="str">
        <f>IF(CR34=15,BM34,IF(CR35=15,BM35,IF(CR36=15,BM36,IF(CR37=15,BM37,IF(CR38=15,BM38,IF(CR39=15,BM39,IF(CR40=15,BM40,IF(CR41=15,BM41,DB24))))))))</f>
        <v>Murer</v>
      </c>
      <c r="DB24" s="98" t="str">
        <f>IF(CR42=15,BM42,IF(CR43=15,BM43,IF(CR44=15,BM44,IF(CR45=15,BM45,IF(CR46=15,BM46,IF(CR47=15,BM47,IF(CR48=15,BM48,IF(CR49=15,BM49,DC24))))))))</f>
        <v>Murer</v>
      </c>
      <c r="DC24" s="98" t="str">
        <f>IF(CR50=15,BM50,IF(CR51=15,BM51,IF(CR52=15,BM52,IF(CR53=15,BM53,IF(CR54=15,BM54,IF(CR55=15,BM55,IF(CR56=15,BM56,IF(CR57=15,BM57,DD24))))))))</f>
        <v>Murer</v>
      </c>
      <c r="DD24" s="98" t="str">
        <f>IF(CR58=15,BM58,IF(CR59=15,BM59,IF(CR60=15,BM60,IF(CR61=15,BM61,IF(CR62=15,BM62,IF(CR63=15,BM63,IF(CR64=15,BM64,IF(CR65=15,BM65,DE24))))))))</f>
        <v>Murer</v>
      </c>
      <c r="DE24" s="98" t="str">
        <f>IF(CR66=15,BM66,IF(CR67=15,BM67,IF(CR68=15,BM68,BM69)))</f>
        <v>Murer</v>
      </c>
      <c r="DF24" s="98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98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98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98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98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0</v>
      </c>
      <c r="DK24" s="98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0</v>
      </c>
      <c r="DL24" s="98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98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0</v>
      </c>
      <c r="DN24" s="98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1</v>
      </c>
      <c r="DO24" s="98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0</v>
      </c>
      <c r="DP24" s="98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1</v>
      </c>
      <c r="DQ24" s="98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98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0</v>
      </c>
      <c r="DS24" s="98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0</v>
      </c>
      <c r="DT24" s="98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0</v>
      </c>
      <c r="DU24" s="98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98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19</v>
      </c>
      <c r="DW24" s="99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0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13</v>
      </c>
      <c r="O25" s="98" t="str">
        <f>[2]DB!BB25</f>
        <v>Futte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18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103</v>
      </c>
      <c r="AB25" s="1">
        <f>RANK(AA25,AA10:AA29,0)</f>
        <v>14</v>
      </c>
      <c r="AC25" s="1">
        <f>'1. Division'!AJ23</f>
        <v>9</v>
      </c>
      <c r="AD25" s="1">
        <f t="shared" si="1"/>
        <v>112</v>
      </c>
      <c r="AE25" s="1">
        <f>RANK(AD25,AD10:AD29,0)</f>
        <v>11</v>
      </c>
      <c r="AF25" s="1">
        <f>[2]DB!BK25</f>
        <v>39</v>
      </c>
      <c r="AG25" s="1">
        <f>RANK(AF25,AF10:AF29,0)</f>
        <v>12</v>
      </c>
      <c r="AH25" s="1">
        <f>'1. Division'!AJ29</f>
        <v>3</v>
      </c>
      <c r="AI25" s="1">
        <f t="shared" si="2"/>
        <v>42</v>
      </c>
      <c r="AJ25" s="1">
        <f>RANK(AI25,AI10:AI29,0)</f>
        <v>13</v>
      </c>
      <c r="AK25" s="1">
        <f>[2]DB!BL25</f>
        <v>140</v>
      </c>
      <c r="AL25" s="1">
        <f>RANK(AK25,AK10:AK29,0)</f>
        <v>7</v>
      </c>
      <c r="AM25" s="1">
        <f>'1. Division'!AJ35</f>
        <v>11</v>
      </c>
      <c r="AN25" s="1">
        <f t="shared" si="3"/>
        <v>151</v>
      </c>
      <c r="AO25" s="1">
        <f>RANK(AN25,AN10:AN29,0)</f>
        <v>2</v>
      </c>
      <c r="AP25" s="1">
        <f t="shared" si="14"/>
        <v>33</v>
      </c>
      <c r="AQ25" s="1">
        <f t="shared" si="15"/>
        <v>26</v>
      </c>
      <c r="AR25" s="1">
        <f>[2]DB!BA25</f>
        <v>16</v>
      </c>
      <c r="AS25" s="1">
        <f>RANK(AQ25,AQ10:AQ29,1)+AT25</f>
        <v>8</v>
      </c>
      <c r="AT25" s="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0</v>
      </c>
      <c r="AU25" s="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0</v>
      </c>
      <c r="AV25" s="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8</v>
      </c>
      <c r="AX25" s="1">
        <f t="shared" si="16"/>
        <v>23</v>
      </c>
      <c r="AY25" s="1">
        <f>IF(OR(R25=1,T25=1),0,IF(RANK(AX25,AX10:AX71,0)=1,10,IF(RANK(AX25,AX10:AX71,0)=2,5,IF(RANK(AX25,AX10:AX71,0)=3,4,IF(RANK(AX25,AX10:AX71,0)=4,3,IF(RANK(AX25,AX10:AX71,0)=5,2,0))))))</f>
        <v>5</v>
      </c>
      <c r="AZ25" s="100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19</v>
      </c>
      <c r="BA25" s="98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98" t="str">
        <f>IF(AW10=16,O10,IF(AW11=16,O11,IF(AW12=16,O12,IF(AW13=16,O13,IF(AW14=16,O14,IF(AW15=16,O15,IF(AW16=16,O16,BC25)))))))</f>
        <v>Fox</v>
      </c>
      <c r="BC25" s="98" t="str">
        <f>IF(AW17=16,O17,IF(AW18=16,O18,IF(AW19=16,O19,IF(AW20=16,O20,IF(AW21=16,O21,IF(AW22=16,O22,IF(AW23=16,O23,BD25)))))))</f>
        <v>Fox</v>
      </c>
      <c r="BD25" s="98" t="str">
        <f>IF(AW24=16,O24,IF(AW25=16,O25,IF(AW26=16,O26,IF(AW27=16,O27,IF(AW28=16,O28,IF(AW29=16,O29,""))))))</f>
        <v>Fox</v>
      </c>
      <c r="BE25" s="98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16</v>
      </c>
      <c r="BF25" s="98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98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98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98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98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110</v>
      </c>
      <c r="BK25" s="98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42</v>
      </c>
      <c r="BL25" s="99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148</v>
      </c>
      <c r="BM25" s="98" t="str">
        <f>[2]DB!CX25</f>
        <v>Randers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47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47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>
        <f t="shared" si="4"/>
        <v>1</v>
      </c>
      <c r="CA25" s="98">
        <f>[2]DB!DN25</f>
        <v>1</v>
      </c>
      <c r="CB25" s="98">
        <f t="shared" si="5"/>
        <v>1</v>
      </c>
      <c r="CC25" s="98">
        <f>[2]DB!DP25</f>
        <v>0</v>
      </c>
      <c r="CD25" s="98">
        <f t="shared" si="6"/>
        <v>0</v>
      </c>
      <c r="CE25" s="98">
        <f>[2]DB!DR25</f>
        <v>1</v>
      </c>
      <c r="CF25" s="98">
        <f t="shared" si="7"/>
        <v>1</v>
      </c>
      <c r="CG25" s="98">
        <f>[2]DB!DT25</f>
        <v>0</v>
      </c>
      <c r="CH25" s="98">
        <f t="shared" si="8"/>
        <v>0</v>
      </c>
      <c r="CI25" s="98">
        <f>[2]DB!DV25</f>
        <v>18</v>
      </c>
      <c r="CJ25" s="98">
        <f t="shared" si="17"/>
        <v>18</v>
      </c>
      <c r="CK25" s="98">
        <f t="shared" si="18"/>
        <v>11010</v>
      </c>
      <c r="CL25" s="98">
        <f>RANK(CJ25,CJ10:CJ69,0)</f>
        <v>17</v>
      </c>
      <c r="CM25" s="98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98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98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98">
        <f>[2]DB!CV25</f>
        <v>15</v>
      </c>
      <c r="CQ25" s="98">
        <f t="shared" si="9"/>
        <v>17</v>
      </c>
      <c r="CR25" s="98">
        <f t="shared" si="19"/>
        <v>18</v>
      </c>
      <c r="CS25" s="98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1</v>
      </c>
      <c r="CT25" s="98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99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00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16</v>
      </c>
      <c r="CW25" s="98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98" t="str">
        <f>IF(CR10=16,BM10,IF(CR11=16,BM11,IF(CR12=16,BM12,IF(CR13=16,BM13,IF(CR14=16,BM14,IF(CR15=16,BM15,IF(CR16=16,BM16,IF(CR17=16,BM17,CY25))))))))</f>
        <v>McCoist</v>
      </c>
      <c r="CY25" s="98" t="str">
        <f>IF(CR18=16,BM18,IF(CR19=16,BM19,IF(CR20=16,BM20,IF(CR21=16,BM21,IF(CR22=16,BM22,IF(CR23=16,BM23,IF(CR24=16,BM24,IF(CR25=16,BM25,CZ25))))))))</f>
        <v>McCoist</v>
      </c>
      <c r="CZ25" s="98" t="str">
        <f>IF(CR26=16,BM26,IF(CR27=16,BM27,IF(CR28=16,BM28,IF(CR29=16,BM29,IF(CR30=16,BM30,IF(CR31=16,BM31,IF(CR32=16,BM32,IF(CR33=16,BM33,DA25))))))))</f>
        <v>McCoist</v>
      </c>
      <c r="DA25" s="98" t="str">
        <f>IF(CR34=16,BM34,IF(CR35=16,BM35,IF(CR36=16,BM36,IF(CR37=16,BM37,IF(CR38=16,BM38,IF(CR39=16,BM39,IF(CR40=16,BM40,IF(CR41=16,BM41,DB25))))))))</f>
        <v>Murer</v>
      </c>
      <c r="DB25" s="98" t="str">
        <f>IF(CR42=16,BM42,IF(CR43=16,BM43,IF(CR44=16,BM44,IF(CR45=16,BM45,IF(CR46=16,BM46,IF(CR47=16,BM47,IF(CR48=16,BM48,IF(CR49=16,BM49,DC25))))))))</f>
        <v>Murer</v>
      </c>
      <c r="DC25" s="98" t="str">
        <f>IF(CR50=16,BM50,IF(CR51=16,BM51,IF(CR52=16,BM52,IF(CR53=16,BM53,IF(CR54=16,BM54,IF(CR55=16,BM55,IF(CR56=16,BM56,IF(CR57=16,BM57,DD25))))))))</f>
        <v>Murer</v>
      </c>
      <c r="DD25" s="98" t="str">
        <f>IF(CR58=16,BM58,IF(CR59=16,BM59,IF(CR60=16,BM60,IF(CR61=16,BM61,IF(CR62=16,BM62,IF(CR63=16,BM63,IF(CR64=16,BM64,IF(CR65=16,BM65,DE25))))))))</f>
        <v>Murer</v>
      </c>
      <c r="DE25" s="98" t="str">
        <f>IF(CR66=16,BM66,IF(CR67=16,BM67,IF(CR68=16,BM68,BM69)))</f>
        <v>Murer</v>
      </c>
      <c r="DF25" s="98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98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98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98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98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3</v>
      </c>
      <c r="DK25" s="98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98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1</v>
      </c>
      <c r="DM25" s="98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98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0</v>
      </c>
      <c r="DO25" s="98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98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1</v>
      </c>
      <c r="DQ25" s="98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98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1</v>
      </c>
      <c r="DS25" s="98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98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1</v>
      </c>
      <c r="DU25" s="98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98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19</v>
      </c>
      <c r="DW25" s="99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19</v>
      </c>
      <c r="O26" s="98" t="str">
        <f>[2]DB!BB26</f>
        <v>Kailua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27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0</v>
      </c>
      <c r="AA26" s="1">
        <f>[2]DB!BJ26</f>
        <v>99</v>
      </c>
      <c r="AB26" s="1">
        <f>RANK(AA26,AA10:AA29,0)</f>
        <v>19</v>
      </c>
      <c r="AC26" s="1">
        <f>'1. Division'!AL23</f>
        <v>7</v>
      </c>
      <c r="AD26" s="1">
        <f t="shared" si="1"/>
        <v>106</v>
      </c>
      <c r="AE26" s="1">
        <f>RANK(AD26,AD10:AD29,0)</f>
        <v>20</v>
      </c>
      <c r="AF26" s="1">
        <f>[2]DB!BK26</f>
        <v>39</v>
      </c>
      <c r="AG26" s="1">
        <f>RANK(AF26,AF10:AF29,0)</f>
        <v>12</v>
      </c>
      <c r="AH26" s="1">
        <f>'1. Division'!AL29</f>
        <v>3</v>
      </c>
      <c r="AI26" s="1">
        <f t="shared" si="2"/>
        <v>42</v>
      </c>
      <c r="AJ26" s="1">
        <f>RANK(AI26,AI10:AI29,0)</f>
        <v>13</v>
      </c>
      <c r="AK26" s="1">
        <f>[2]DB!BL26</f>
        <v>138</v>
      </c>
      <c r="AL26" s="1">
        <f>RANK(AK26,AK10:AK29,0)</f>
        <v>10</v>
      </c>
      <c r="AM26" s="1">
        <f>'1. Division'!AL35</f>
        <v>9</v>
      </c>
      <c r="AN26" s="1">
        <f t="shared" si="3"/>
        <v>147</v>
      </c>
      <c r="AO26" s="1">
        <f>RANK(AN26,AN10:AN29,0)</f>
        <v>12</v>
      </c>
      <c r="AP26" s="1">
        <f t="shared" si="14"/>
        <v>41</v>
      </c>
      <c r="AQ26" s="1">
        <f t="shared" si="15"/>
        <v>45</v>
      </c>
      <c r="AR26" s="1">
        <f>[2]DB!BA26</f>
        <v>17</v>
      </c>
      <c r="AS26" s="1">
        <f>RANK(AQ26,AQ10:AQ29,1)+AT26</f>
        <v>19</v>
      </c>
      <c r="AT26" s="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0</v>
      </c>
      <c r="AU26" s="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0</v>
      </c>
      <c r="AV26" s="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0</v>
      </c>
      <c r="AW26" s="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19</v>
      </c>
      <c r="AX26" s="1">
        <f t="shared" si="16"/>
        <v>19</v>
      </c>
      <c r="AY26" s="1">
        <f>IF(OR(R26=1,T26=1),0,IF(RANK(AX26,AX10:AX71,0)=1,10,IF(RANK(AX26,AX10:AX71,0)=2,5,IF(RANK(AX26,AX10:AX71,0)=3,4,IF(RANK(AX26,AX10:AX71,0)=4,3,IF(RANK(AX26,AX10:AX71,0)=5,2,0))))))</f>
        <v>0</v>
      </c>
      <c r="AZ26" s="100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18</v>
      </c>
      <c r="BA26" s="98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98" t="str">
        <f>IF(AW10=17,O10,IF(AW11=17,O11,IF(AW12=17,O12,IF(AW13=17,O13,IF(AW14=17,O14,IF(AW15=17,O15,IF(AW16=17,O16,BC26)))))))</f>
        <v>Chelsea</v>
      </c>
      <c r="BC26" s="98" t="str">
        <f>IF(AW17=17,O17,IF(AW18=17,O18,IF(AW19=17,O19,IF(AW20=17,O20,IF(AW21=17,O21,IF(AW22=17,O22,IF(AW23=17,O23,BD26)))))))</f>
        <v>Chelsea</v>
      </c>
      <c r="BD26" s="98" t="str">
        <f>IF(AW24=17,O24,IF(AW25=17,O25,IF(AW26=17,O26,IF(AW27=17,O27,IF(AW28=17,O28,IF(AW29=17,O29,""))))))</f>
        <v>Chelsea</v>
      </c>
      <c r="BE26" s="98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7</v>
      </c>
      <c r="BF26" s="98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98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98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98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0</v>
      </c>
      <c r="BJ26" s="98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109</v>
      </c>
      <c r="BK26" s="98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44</v>
      </c>
      <c r="BL26" s="99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142</v>
      </c>
      <c r="BM26" s="98" t="str">
        <f>[2]DB!CX26</f>
        <v>LPHJ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33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33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3</v>
      </c>
      <c r="BW26" s="98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1</v>
      </c>
      <c r="BZ26" s="98">
        <f t="shared" si="4"/>
        <v>1</v>
      </c>
      <c r="CA26" s="98">
        <f>[2]DB!DN26</f>
        <v>0</v>
      </c>
      <c r="CB26" s="98">
        <f t="shared" si="5"/>
        <v>0</v>
      </c>
      <c r="CC26" s="98">
        <f>[2]DB!DP26</f>
        <v>1</v>
      </c>
      <c r="CD26" s="98">
        <f t="shared" si="6"/>
        <v>1</v>
      </c>
      <c r="CE26" s="98">
        <f>[2]DB!DR26</f>
        <v>1</v>
      </c>
      <c r="CF26" s="98">
        <f t="shared" si="7"/>
        <v>1</v>
      </c>
      <c r="CG26" s="98">
        <f>[2]DB!DT26</f>
        <v>0</v>
      </c>
      <c r="CH26" s="98">
        <f t="shared" si="8"/>
        <v>0</v>
      </c>
      <c r="CI26" s="98">
        <f>[2]DB!DV26</f>
        <v>17</v>
      </c>
      <c r="CJ26" s="98">
        <f t="shared" si="17"/>
        <v>17</v>
      </c>
      <c r="CK26" s="98">
        <f t="shared" si="18"/>
        <v>10110</v>
      </c>
      <c r="CL26" s="98">
        <f>RANK(CJ26,CJ10:CJ69,0)</f>
        <v>19</v>
      </c>
      <c r="CM26" s="98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0</v>
      </c>
      <c r="CN26" s="98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98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98">
        <f>[2]DB!CV26</f>
        <v>17</v>
      </c>
      <c r="CQ26" s="98">
        <f t="shared" si="9"/>
        <v>19</v>
      </c>
      <c r="CR26" s="98">
        <f t="shared" si="19"/>
        <v>19</v>
      </c>
      <c r="CS26" s="98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0</v>
      </c>
      <c r="CT26" s="98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99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00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17</v>
      </c>
      <c r="CW26" s="98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98" t="str">
        <f>IF(CR10=17,BM10,IF(CR11=17,BM11,IF(CR12=17,BM12,IF(CR13=17,BM13,IF(CR14=17,BM14,IF(CR15=17,BM15,IF(CR16=17,BM16,IF(CR17=17,BM17,CY26))))))))</f>
        <v>Jesper</v>
      </c>
      <c r="CY26" s="98" t="str">
        <f>IF(CR18=17,BM18,IF(CR19=17,BM19,IF(CR20=17,BM20,IF(CR21=17,BM21,IF(CR22=17,BM22,IF(CR23=17,BM23,IF(CR24=17,BM24,IF(CR25=17,BM25,CZ26))))))))</f>
        <v>Jesper</v>
      </c>
      <c r="CZ26" s="98" t="str">
        <f>IF(CR26=17,BM26,IF(CR27=17,BM27,IF(CR28=17,BM28,IF(CR29=17,BM29,IF(CR30=17,BM30,IF(CR31=17,BM31,IF(CR32=17,BM32,IF(CR33=17,BM33,DA26))))))))</f>
        <v>Murer</v>
      </c>
      <c r="DA26" s="98" t="str">
        <f>IF(CR34=17,BM34,IF(CR35=17,BM35,IF(CR36=17,BM36,IF(CR37=17,BM37,IF(CR38=17,BM38,IF(CR39=17,BM39,IF(CR40=17,BM40,IF(CR41=17,BM41,DB26))))))))</f>
        <v>Murer</v>
      </c>
      <c r="DB26" s="98" t="str">
        <f>IF(CR42=17,BM42,IF(CR43=17,BM43,IF(CR44=17,BM44,IF(CR45=17,BM45,IF(CR46=17,BM46,IF(CR47=17,BM47,IF(CR48=17,BM48,IF(CR49=17,BM49,DC26))))))))</f>
        <v>Murer</v>
      </c>
      <c r="DC26" s="98" t="str">
        <f>IF(CR50=17,BM50,IF(CR51=17,BM51,IF(CR52=17,BM52,IF(CR53=17,BM53,IF(CR54=17,BM54,IF(CR55=17,BM55,IF(CR56=17,BM56,IF(CR57=17,BM57,DD26))))))))</f>
        <v>Murer</v>
      </c>
      <c r="DD26" s="98" t="str">
        <f>IF(CR58=17,BM58,IF(CR59=17,BM59,IF(CR60=17,BM60,IF(CR61=17,BM61,IF(CR62=17,BM62,IF(CR63=17,BM63,IF(CR64=17,BM64,IF(CR65=17,BM65,DE26))))))))</f>
        <v>Murer</v>
      </c>
      <c r="DE26" s="98" t="str">
        <f>IF(CR66=17,BM66,IF(CR67=17,BM67,IF(CR68=17,BM68,BM69)))</f>
        <v>Murer</v>
      </c>
      <c r="DF26" s="98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98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98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98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98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98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98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1</v>
      </c>
      <c r="DM26" s="98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98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1</v>
      </c>
      <c r="DO26" s="98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98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0</v>
      </c>
      <c r="DQ26" s="98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98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1</v>
      </c>
      <c r="DS26" s="98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98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0</v>
      </c>
      <c r="DU26" s="98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98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18</v>
      </c>
      <c r="DW26" s="99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18</v>
      </c>
      <c r="O27" s="98" t="str">
        <f>[2]DB!BB27</f>
        <v>Chelsea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102</v>
      </c>
      <c r="AB27" s="1">
        <f>RANK(AA27,AA10:AA29,0)</f>
        <v>17</v>
      </c>
      <c r="AC27" s="1">
        <f>'1. Division'!AN23</f>
        <v>7</v>
      </c>
      <c r="AD27" s="1">
        <f t="shared" si="1"/>
        <v>109</v>
      </c>
      <c r="AE27" s="1">
        <f>RANK(AD27,AD10:AD29,0)</f>
        <v>16</v>
      </c>
      <c r="AF27" s="1">
        <f>[2]DB!BK27</f>
        <v>41</v>
      </c>
      <c r="AG27" s="1">
        <f>RANK(AF27,AF10:AF29,0)</f>
        <v>5</v>
      </c>
      <c r="AH27" s="1">
        <f>'1. Division'!AN29</f>
        <v>3</v>
      </c>
      <c r="AI27" s="1">
        <f t="shared" si="2"/>
        <v>44</v>
      </c>
      <c r="AJ27" s="1">
        <f>RANK(AI27,AI10:AI29,0)</f>
        <v>4</v>
      </c>
      <c r="AK27" s="1">
        <f>[2]DB!BL27</f>
        <v>133</v>
      </c>
      <c r="AL27" s="1">
        <f>RANK(AK27,AK10:AK29,0)</f>
        <v>20</v>
      </c>
      <c r="AM27" s="1">
        <f>'1. Division'!AN35</f>
        <v>9</v>
      </c>
      <c r="AN27" s="1">
        <f t="shared" si="3"/>
        <v>142</v>
      </c>
      <c r="AO27" s="1">
        <f>RANK(AN27,AN10:AN29,0)</f>
        <v>20</v>
      </c>
      <c r="AP27" s="1">
        <f t="shared" si="14"/>
        <v>42</v>
      </c>
      <c r="AQ27" s="1">
        <f t="shared" si="15"/>
        <v>40</v>
      </c>
      <c r="AR27" s="1">
        <f>[2]DB!BA27</f>
        <v>18</v>
      </c>
      <c r="AS27" s="1">
        <f>RANK(AQ27,AQ10:AQ29,1)+AT27</f>
        <v>17</v>
      </c>
      <c r="AT27" s="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17</v>
      </c>
      <c r="AX27" s="1">
        <f t="shared" si="16"/>
        <v>19</v>
      </c>
      <c r="AY27" s="1">
        <f>IF(OR(R27=1,T27=1),0,IF(RANK(AX27,AX10:AX71,0)=1,10,IF(RANK(AX27,AX10:AX71,0)=2,5,IF(RANK(AX27,AX10:AX71,0)=3,4,IF(RANK(AX27,AX10:AX71,0)=4,3,IF(RANK(AX27,AX10:AX71,0)=5,2,0))))))</f>
        <v>0</v>
      </c>
      <c r="AZ27" s="100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14</v>
      </c>
      <c r="BA27" s="98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98" t="str">
        <f>IF(AW10=18,O10,IF(AW11=18,O11,IF(AW12=18,O12,IF(AW13=18,O13,IF(AW14=18,O14,IF(AW15=18,O15,IF(AW16=18,O16,BC27)))))))</f>
        <v>Zico</v>
      </c>
      <c r="BC27" s="98" t="str">
        <f>IF(AW17=18,O17,IF(AW18=18,O18,IF(AW19=18,O19,IF(AW20=18,O20,IF(AW21=18,O21,IF(AW22=18,O22,IF(AW23=18,O23,BD27)))))))</f>
        <v>Zico</v>
      </c>
      <c r="BD27" s="98" t="str">
        <f>IF(AW24=18,O24,IF(AW25=18,O25,IF(AW26=18,O26,IF(AW27=18,O27,IF(AW28=18,O28,IF(AW29=18,O29,""))))))</f>
        <v/>
      </c>
      <c r="BE27" s="98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59</v>
      </c>
      <c r="BF27" s="98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98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98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98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98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108</v>
      </c>
      <c r="BK27" s="98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43</v>
      </c>
      <c r="BL27" s="99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145</v>
      </c>
      <c r="BM27" s="98" t="str">
        <f>[2]DB!CX27</f>
        <v>Stoke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54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3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1</v>
      </c>
      <c r="BZ27" s="98">
        <f t="shared" si="4"/>
        <v>1</v>
      </c>
      <c r="CA27" s="98">
        <f>[2]DB!DN27</f>
        <v>0</v>
      </c>
      <c r="CB27" s="98">
        <f t="shared" si="5"/>
        <v>0</v>
      </c>
      <c r="CC27" s="98">
        <f>[2]DB!DP27</f>
        <v>1</v>
      </c>
      <c r="CD27" s="98">
        <f t="shared" si="6"/>
        <v>1</v>
      </c>
      <c r="CE27" s="98">
        <f>[2]DB!DR27</f>
        <v>1</v>
      </c>
      <c r="CF27" s="98">
        <f t="shared" si="7"/>
        <v>2</v>
      </c>
      <c r="CG27" s="98">
        <f>[2]DB!DT27</f>
        <v>0</v>
      </c>
      <c r="CH27" s="98">
        <f t="shared" si="8"/>
        <v>0</v>
      </c>
      <c r="CI27" s="98">
        <f>[2]DB!DV27</f>
        <v>17</v>
      </c>
      <c r="CJ27" s="98">
        <f t="shared" si="17"/>
        <v>20</v>
      </c>
      <c r="CK27" s="98">
        <f t="shared" si="18"/>
        <v>10120</v>
      </c>
      <c r="CL27" s="98">
        <f>RANK(CJ27,CJ10:CJ69,0)</f>
        <v>12</v>
      </c>
      <c r="CM27" s="98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0</v>
      </c>
      <c r="CN27" s="98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98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0</v>
      </c>
      <c r="CP27" s="98">
        <f>[2]DB!CV27</f>
        <v>17</v>
      </c>
      <c r="CQ27" s="98">
        <f t="shared" si="9"/>
        <v>12</v>
      </c>
      <c r="CR27" s="98">
        <f t="shared" si="19"/>
        <v>12</v>
      </c>
      <c r="CS27" s="98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0</v>
      </c>
      <c r="CT27" s="98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99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00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17</v>
      </c>
      <c r="CW27" s="98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98" t="str">
        <f>IF(CR10=18,BM10,IF(CR11=18,BM11,IF(CR12=18,BM12,IF(CR13=18,BM13,IF(CR14=18,BM14,IF(CR15=18,BM15,IF(CR16=18,BM16,IF(CR17=18,BM17,CY27))))))))</f>
        <v>Randers</v>
      </c>
      <c r="CY27" s="98" t="str">
        <f>IF(CR18=18,BM18,IF(CR19=18,BM19,IF(CR20=18,BM20,IF(CR21=18,BM21,IF(CR22=18,BM22,IF(CR23=18,BM23,IF(CR24=18,BM24,IF(CR25=18,BM25,CZ27))))))))</f>
        <v>Randers</v>
      </c>
      <c r="CZ27" s="98" t="str">
        <f>IF(CR26=18,BM26,IF(CR27=18,BM27,IF(CR28=18,BM28,IF(CR29=18,BM29,IF(CR30=18,BM30,IF(CR31=18,BM31,IF(CR32=18,BM32,IF(CR33=18,BM33,DA27))))))))</f>
        <v>Murer</v>
      </c>
      <c r="DA27" s="98" t="str">
        <f>IF(CR34=18,BM34,IF(CR35=18,BM35,IF(CR36=18,BM36,IF(CR37=18,BM37,IF(CR38=18,BM38,IF(CR39=18,BM39,IF(CR40=18,BM40,IF(CR41=18,BM41,DB27))))))))</f>
        <v>Murer</v>
      </c>
      <c r="DB27" s="98" t="str">
        <f>IF(CR42=18,BM42,IF(CR43=18,BM43,IF(CR44=18,BM44,IF(CR45=18,BM45,IF(CR46=18,BM46,IF(CR47=18,BM47,IF(CR48=18,BM48,IF(CR49=18,BM49,DC27))))))))</f>
        <v>Murer</v>
      </c>
      <c r="DC27" s="98" t="str">
        <f>IF(CR50=18,BM50,IF(CR51=18,BM51,IF(CR52=18,BM52,IF(CR53=18,BM53,IF(CR54=18,BM54,IF(CR55=18,BM55,IF(CR56=18,BM56,IF(CR57=18,BM57,DD27))))))))</f>
        <v>Murer</v>
      </c>
      <c r="DD27" s="98" t="str">
        <f>IF(CR58=18,BM58,IF(CR59=18,BM59,IF(CR60=18,BM60,IF(CR61=18,BM61,IF(CR62=18,BM62,IF(CR63=18,BM63,IF(CR64=18,BM64,IF(CR65=18,BM65,DE27))))))))</f>
        <v>Murer</v>
      </c>
      <c r="DE27" s="98" t="str">
        <f>IF(CR66=18,BM66,IF(CR67=18,BM67,IF(CR68=18,BM68,BM69)))</f>
        <v>Murer</v>
      </c>
      <c r="DF27" s="98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98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98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98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98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0</v>
      </c>
      <c r="DK27" s="98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98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1</v>
      </c>
      <c r="DM27" s="98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98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1</v>
      </c>
      <c r="DO27" s="98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98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0</v>
      </c>
      <c r="DQ27" s="98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98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1</v>
      </c>
      <c r="DS27" s="98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98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0</v>
      </c>
      <c r="DU27" s="98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98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18</v>
      </c>
      <c r="DW27" s="99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17</v>
      </c>
      <c r="O28" s="98" t="str">
        <f>[2]DB!BB28</f>
        <v>Fox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16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103</v>
      </c>
      <c r="AB28" s="1">
        <f>RANK(AA28,AA10:AA29,0)</f>
        <v>14</v>
      </c>
      <c r="AC28" s="1">
        <f>'1. Division'!AP23</f>
        <v>7</v>
      </c>
      <c r="AD28" s="1">
        <f t="shared" si="1"/>
        <v>110</v>
      </c>
      <c r="AE28" s="1">
        <f>RANK(AD28,AD10:AD29,0)</f>
        <v>14</v>
      </c>
      <c r="AF28" s="1">
        <f>[2]DB!BK28</f>
        <v>38</v>
      </c>
      <c r="AG28" s="1">
        <f>RANK(AF28,AF10:AF29,0)</f>
        <v>18</v>
      </c>
      <c r="AH28" s="1">
        <f>'1. Division'!AP29</f>
        <v>4</v>
      </c>
      <c r="AI28" s="1">
        <f t="shared" si="2"/>
        <v>42</v>
      </c>
      <c r="AJ28" s="1">
        <f>RANK(AI28,AI10:AI29,0)</f>
        <v>13</v>
      </c>
      <c r="AK28" s="1">
        <f>[2]DB!BL28</f>
        <v>137</v>
      </c>
      <c r="AL28" s="1">
        <f>RANK(AK28,AK10:AK29,0)</f>
        <v>12</v>
      </c>
      <c r="AM28" s="1">
        <f>'1. Division'!AP35</f>
        <v>11</v>
      </c>
      <c r="AN28" s="1">
        <f t="shared" si="3"/>
        <v>148</v>
      </c>
      <c r="AO28" s="1">
        <f>RANK(AN28,AN10:AN29,0)</f>
        <v>10</v>
      </c>
      <c r="AP28" s="1">
        <f t="shared" si="14"/>
        <v>44</v>
      </c>
      <c r="AQ28" s="1">
        <f t="shared" si="15"/>
        <v>37</v>
      </c>
      <c r="AR28" s="1">
        <f>[2]DB!BA28</f>
        <v>19</v>
      </c>
      <c r="AS28" s="1">
        <f>RANK(AQ28,AQ10:AQ29,1)+AT28</f>
        <v>16</v>
      </c>
      <c r="AT28" s="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0</v>
      </c>
      <c r="AU28" s="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0</v>
      </c>
      <c r="AW28" s="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16</v>
      </c>
      <c r="AX28" s="1">
        <f t="shared" si="16"/>
        <v>22</v>
      </c>
      <c r="AY28" s="1">
        <f>IF(OR(R28=1,T28=1),0,IF(RANK(AX28,AX10:AX71,0)=1,10,IF(RANK(AX28,AX10:AX71,0)=2,5,IF(RANK(AX28,AX10:AX71,0)=3,4,IF(RANK(AX28,AX10:AX71,0)=4,3,IF(RANK(AX28,AX10:AX71,0)=5,2,0))))))</f>
        <v>3</v>
      </c>
      <c r="AZ28" s="100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17</v>
      </c>
      <c r="BA28" s="98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98" t="str">
        <f>IF(AW10=19,O10,IF(AW11=19,O11,IF(AW12=19,O12,IF(AW13=19,O13,IF(AW14=19,O14,IF(AW15=19,O15,IF(AW16=19,O16,BC28)))))))</f>
        <v>Kailua</v>
      </c>
      <c r="BC28" s="98" t="str">
        <f>IF(AW17=19,O17,IF(AW18=19,O18,IF(AW19=19,O19,IF(AW20=19,O20,IF(AW21=19,O21,IF(AW22=19,O22,IF(AW23=19,O23,BD28)))))))</f>
        <v>Kailua</v>
      </c>
      <c r="BD28" s="98" t="str">
        <f>IF(AW24=19,O24,IF(AW25=19,O25,IF(AW26=19,O26,IF(AW27=19,O27,IF(AW28=19,O28,IF(AW29=19,O29,""))))))</f>
        <v>Kailua</v>
      </c>
      <c r="BE28" s="98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27</v>
      </c>
      <c r="BF28" s="98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98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98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98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0</v>
      </c>
      <c r="BJ28" s="98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106</v>
      </c>
      <c r="BK28" s="98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42</v>
      </c>
      <c r="BL28" s="99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147</v>
      </c>
      <c r="BM28" s="98" t="str">
        <f>[2]DB!CX28</f>
        <v>Kinks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28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0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1</v>
      </c>
      <c r="BZ28" s="98">
        <f t="shared" si="4"/>
        <v>1</v>
      </c>
      <c r="CA28" s="98">
        <f>[2]DB!DN28</f>
        <v>0</v>
      </c>
      <c r="CB28" s="98">
        <f t="shared" si="5"/>
        <v>0</v>
      </c>
      <c r="CC28" s="98">
        <f>[2]DB!DP28</f>
        <v>1</v>
      </c>
      <c r="CD28" s="98">
        <f t="shared" si="6"/>
        <v>1</v>
      </c>
      <c r="CE28" s="98">
        <f>[2]DB!DR28</f>
        <v>0</v>
      </c>
      <c r="CF28" s="98">
        <f t="shared" si="7"/>
        <v>0</v>
      </c>
      <c r="CG28" s="98">
        <f>[2]DB!DT28</f>
        <v>1</v>
      </c>
      <c r="CH28" s="98">
        <f t="shared" si="8"/>
        <v>1</v>
      </c>
      <c r="CI28" s="98">
        <f>[2]DB!DV28</f>
        <v>16</v>
      </c>
      <c r="CJ28" s="98">
        <f t="shared" si="17"/>
        <v>16</v>
      </c>
      <c r="CK28" s="98">
        <f t="shared" si="18"/>
        <v>10101</v>
      </c>
      <c r="CL28" s="98">
        <f>RANK(CJ28,CJ10:CJ69,0)</f>
        <v>20</v>
      </c>
      <c r="CM28" s="98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0</v>
      </c>
      <c r="CN28" s="98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98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0</v>
      </c>
      <c r="CP28" s="98">
        <f>[2]DB!CV28</f>
        <v>19</v>
      </c>
      <c r="CQ28" s="98">
        <f t="shared" si="9"/>
        <v>20</v>
      </c>
      <c r="CR28" s="98">
        <f t="shared" si="19"/>
        <v>20</v>
      </c>
      <c r="CS28" s="98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0</v>
      </c>
      <c r="CT28" s="98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99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00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19</v>
      </c>
      <c r="CW28" s="98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0</v>
      </c>
      <c r="CX28" s="98" t="str">
        <f>IF(CR10=19,BM10,IF(CR11=19,BM11,IF(CR12=19,BM12,IF(CR13=19,BM13,IF(CR14=19,BM14,IF(CR15=19,BM15,IF(CR16=19,BM16,IF(CR17=19,BM17,CY28))))))))</f>
        <v>LPHJ</v>
      </c>
      <c r="CY28" s="98" t="str">
        <f>IF(CR18=19,BM18,IF(CR19=19,BM19,IF(CR20=19,BM20,IF(CR21=19,BM21,IF(CR22=19,BM22,IF(CR23=19,BM23,IF(CR24=19,BM24,IF(CR25=19,BM25,CZ28))))))))</f>
        <v>LPHJ</v>
      </c>
      <c r="CZ28" s="98" t="str">
        <f>IF(CR26=19,BM26,IF(CR27=19,BM27,IF(CR28=19,BM28,IF(CR29=19,BM29,IF(CR30=19,BM30,IF(CR31=19,BM31,IF(CR32=19,BM32,IF(CR33=19,BM33,DA28))))))))</f>
        <v>LPHJ</v>
      </c>
      <c r="DA28" s="98" t="str">
        <f>IF(CR34=19,BM34,IF(CR35=19,BM35,IF(CR36=19,BM36,IF(CR37=19,BM37,IF(CR38=19,BM38,IF(CR39=19,BM39,IF(CR40=19,BM40,IF(CR41=19,BM41,DB28))))))))</f>
        <v>Murer</v>
      </c>
      <c r="DB28" s="98" t="str">
        <f>IF(CR42=19,BM42,IF(CR43=19,BM43,IF(CR44=19,BM44,IF(CR45=19,BM45,IF(CR46=19,BM46,IF(CR47=19,BM47,IF(CR48=19,BM48,IF(CR49=19,BM49,DC28))))))))</f>
        <v>Murer</v>
      </c>
      <c r="DC28" s="98" t="str">
        <f>IF(CR50=19,BM50,IF(CR51=19,BM51,IF(CR52=19,BM52,IF(CR53=19,BM53,IF(CR54=19,BM54,IF(CR55=19,BM55,IF(CR56=19,BM56,IF(CR57=19,BM57,DD28))))))))</f>
        <v>Murer</v>
      </c>
      <c r="DD28" s="98" t="str">
        <f>IF(CR58=19,BM58,IF(CR59=19,BM59,IF(CR60=19,BM60,IF(CR61=19,BM61,IF(CR62=19,BM62,IF(CR63=19,BM63,IF(CR64=19,BM64,IF(CR65=19,BM65,DE28))))))))</f>
        <v>Murer</v>
      </c>
      <c r="DE28" s="98" t="str">
        <f>IF(CR66=19,BM66,IF(CR67=19,BM67,IF(CR68=19,BM68,BM69)))</f>
        <v>Murer</v>
      </c>
      <c r="DF28" s="98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98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98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98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98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0</v>
      </c>
      <c r="DK28" s="98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0</v>
      </c>
      <c r="DL28" s="98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1</v>
      </c>
      <c r="DM28" s="98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98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0</v>
      </c>
      <c r="DO28" s="98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0</v>
      </c>
      <c r="DP28" s="98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1</v>
      </c>
      <c r="DQ28" s="98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0</v>
      </c>
      <c r="DR28" s="98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1</v>
      </c>
      <c r="DS28" s="98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0</v>
      </c>
      <c r="DT28" s="98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0</v>
      </c>
      <c r="DU28" s="98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0</v>
      </c>
      <c r="DV28" s="98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17</v>
      </c>
      <c r="DW28" s="99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0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Derby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1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1</v>
      </c>
      <c r="AA29" s="1">
        <f>[2]DB!BJ29</f>
        <v>98</v>
      </c>
      <c r="AB29" s="1">
        <f>RANK(AA29,AA10:AA29,0)</f>
        <v>20</v>
      </c>
      <c r="AC29" s="1">
        <f>'1. Division'!AR23</f>
        <v>9</v>
      </c>
      <c r="AD29" s="1">
        <f t="shared" si="1"/>
        <v>107</v>
      </c>
      <c r="AE29" s="1">
        <f>RANK(AD29,AD10:AD29,0)</f>
        <v>19</v>
      </c>
      <c r="AF29" s="1">
        <f>[2]DB!BK29</f>
        <v>37</v>
      </c>
      <c r="AG29" s="1">
        <f>RANK(AF29,AF10:AF29,0)</f>
        <v>20</v>
      </c>
      <c r="AH29" s="1">
        <f>'1. Division'!AR29</f>
        <v>4</v>
      </c>
      <c r="AI29" s="1">
        <f t="shared" si="2"/>
        <v>41</v>
      </c>
      <c r="AJ29" s="1">
        <f>RANK(AI29,AI10:AI29,0)</f>
        <v>19</v>
      </c>
      <c r="AK29" s="1">
        <f>[2]DB!BL29</f>
        <v>135</v>
      </c>
      <c r="AL29" s="1">
        <f>RANK(AK29,AK10:AK29,0)</f>
        <v>18</v>
      </c>
      <c r="AM29" s="1">
        <f>'1. Division'!AR35</f>
        <v>11</v>
      </c>
      <c r="AN29" s="1">
        <f t="shared" si="3"/>
        <v>146</v>
      </c>
      <c r="AO29" s="1">
        <f>RANK(AN29,AN10:AN29,0)</f>
        <v>14</v>
      </c>
      <c r="AP29" s="1">
        <f t="shared" si="14"/>
        <v>58</v>
      </c>
      <c r="AQ29" s="1">
        <f t="shared" si="15"/>
        <v>52</v>
      </c>
      <c r="AR29" s="1">
        <f>[2]DB!BA29</f>
        <v>20</v>
      </c>
      <c r="AS29" s="1">
        <f>RANK(AQ29,AQ10:AQ29,1)+AT29</f>
        <v>20</v>
      </c>
      <c r="AT29" s="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20</v>
      </c>
      <c r="AX29" s="1">
        <f t="shared" si="16"/>
        <v>24</v>
      </c>
      <c r="AY29" s="1">
        <f>IF(OR(R29=1,T29=1),0,IF(RANK(AX29,AX10:AX71,0)=1,10,IF(RANK(AX29,AX10:AX71,0)=2,5,IF(RANK(AX29,AX10:AX71,0)=3,4,IF(RANK(AX29,AX10:AX71,0)=4,3,IF(RANK(AX29,AX10:AX71,0)=5,2,0))))))</f>
        <v>10</v>
      </c>
      <c r="AZ29" s="100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20</v>
      </c>
      <c r="BA29" s="98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98" t="str">
        <f>IF(AW10=20,O10,IF(AW11=20,O11,IF(AW12=20,O12,IF(AW13=20,O13,IF(AW14=20,O14,IF(AW15=20,O15,IF(AW16=20,O16,BC29)))))))</f>
        <v>Derby</v>
      </c>
      <c r="BC29" s="98" t="str">
        <f>IF(AW17=20,O17,IF(AW18=20,O18,IF(AW19=20,O19,IF(AW20=20,O20,IF(AW21=20,O21,IF(AW22=20,O22,IF(AW23=20,O23,BD29)))))))</f>
        <v>Derby</v>
      </c>
      <c r="BD29" s="98" t="str">
        <f>IF(AW24=20,O24,IF(AW25=20,O25,IF(AW26=20,O26,IF(AW27=20,O27,IF(AW28=20,O28,IF(AW29=20,O29,""))))))</f>
        <v>Derby</v>
      </c>
      <c r="BE29" s="98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12</v>
      </c>
      <c r="BF29" s="98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98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98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98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1</v>
      </c>
      <c r="BJ29" s="98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107</v>
      </c>
      <c r="BK29" s="98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41</v>
      </c>
      <c r="BL29" s="99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146</v>
      </c>
      <c r="BM29" s="98" t="str">
        <f>[2]DB!CX29</f>
        <v>McCoist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39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3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1</v>
      </c>
      <c r="BZ29" s="98">
        <f t="shared" si="4"/>
        <v>1</v>
      </c>
      <c r="CA29" s="98">
        <f>[2]DB!DN29</f>
        <v>0</v>
      </c>
      <c r="CB29" s="98">
        <f t="shared" si="5"/>
        <v>0</v>
      </c>
      <c r="CC29" s="98">
        <f>[2]DB!DP29</f>
        <v>1</v>
      </c>
      <c r="CD29" s="98">
        <f t="shared" si="6"/>
        <v>1</v>
      </c>
      <c r="CE29" s="98">
        <f>[2]DB!DR29</f>
        <v>0</v>
      </c>
      <c r="CF29" s="98">
        <f t="shared" si="7"/>
        <v>1</v>
      </c>
      <c r="CG29" s="98">
        <f>[2]DB!DT29</f>
        <v>1</v>
      </c>
      <c r="CH29" s="98">
        <f t="shared" si="8"/>
        <v>1</v>
      </c>
      <c r="CI29" s="98">
        <f>[2]DB!DV29</f>
        <v>16</v>
      </c>
      <c r="CJ29" s="98">
        <f t="shared" si="17"/>
        <v>19</v>
      </c>
      <c r="CK29" s="98">
        <f t="shared" si="18"/>
        <v>10111</v>
      </c>
      <c r="CL29" s="98">
        <f>RANK(CJ29,CJ10:CJ69,0)</f>
        <v>14</v>
      </c>
      <c r="CM29" s="98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2</v>
      </c>
      <c r="CN29" s="98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98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0</v>
      </c>
      <c r="CP29" s="98">
        <f>[2]DB!CV29</f>
        <v>19</v>
      </c>
      <c r="CQ29" s="98">
        <f t="shared" si="9"/>
        <v>16</v>
      </c>
      <c r="CR29" s="98">
        <f t="shared" si="19"/>
        <v>16</v>
      </c>
      <c r="CS29" s="98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98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99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00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20</v>
      </c>
      <c r="CW29" s="98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0</v>
      </c>
      <c r="CX29" s="98" t="str">
        <f>IF(CR10=20,BM10,IF(CR11=20,BM11,IF(CR12=20,BM12,IF(CR13=20,BM13,IF(CR14=20,BM14,IF(CR15=20,BM15,IF(CR16=20,BM16,IF(CR17=20,BM17,CY29))))))))</f>
        <v>Kinks</v>
      </c>
      <c r="CY29" s="98" t="str">
        <f>IF(CR18=20,BM18,IF(CR19=20,BM19,IF(CR20=20,BM20,IF(CR21=20,BM21,IF(CR22=20,BM22,IF(CR23=20,BM23,IF(CR24=20,BM24,IF(CR25=20,BM25,CZ29))))))))</f>
        <v>Kinks</v>
      </c>
      <c r="CZ29" s="98" t="str">
        <f>IF(CR26=20,BM26,IF(CR27=20,BM27,IF(CR28=20,BM28,IF(CR29=20,BM29,IF(CR30=20,BM30,IF(CR31=20,BM31,IF(CR32=20,BM32,IF(CR33=20,BM33,DA29))))))))</f>
        <v>Kinks</v>
      </c>
      <c r="DA29" s="98" t="str">
        <f>IF(CR34=20,BM34,IF(CR35=20,BM35,IF(CR36=20,BM36,IF(CR37=20,BM37,IF(CR38=20,BM38,IF(CR39=20,BM39,IF(CR40=20,BM40,IF(CR41=20,BM41,DB29))))))))</f>
        <v>Murer</v>
      </c>
      <c r="DB29" s="98" t="str">
        <f>IF(CR42=20,BM42,IF(CR43=20,BM43,IF(CR44=20,BM44,IF(CR45=20,BM45,IF(CR46=20,BM46,IF(CR47=20,BM47,IF(CR48=20,BM48,IF(CR49=20,BM49,DC29))))))))</f>
        <v>Murer</v>
      </c>
      <c r="DC29" s="98" t="str">
        <f>IF(CR50=20,BM50,IF(CR51=20,BM51,IF(CR52=20,BM52,IF(CR53=20,BM53,IF(CR54=20,BM54,IF(CR55=20,BM55,IF(CR56=20,BM56,IF(CR57=20,BM57,DD29))))))))</f>
        <v>Murer</v>
      </c>
      <c r="DD29" s="98" t="str">
        <f>IF(CR58=20,BM58,IF(CR59=20,BM59,IF(CR60=20,BM60,IF(CR61=20,BM61,IF(CR62=20,BM62,IF(CR63=20,BM63,IF(CR64=20,BM64,IF(CR65=20,BM65,DE29))))))))</f>
        <v>Murer</v>
      </c>
      <c r="DE29" s="98" t="str">
        <f>IF(CR66=20,BM66,IF(CR67=20,BM67,IF(CR68=20,BM68,BM69)))</f>
        <v>Murer</v>
      </c>
      <c r="DF29" s="98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98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98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98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98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0</v>
      </c>
      <c r="DK29" s="98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0</v>
      </c>
      <c r="DL29" s="98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1</v>
      </c>
      <c r="DM29" s="98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0</v>
      </c>
      <c r="DN29" s="98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0</v>
      </c>
      <c r="DO29" s="98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98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1</v>
      </c>
      <c r="DQ29" s="98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98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0</v>
      </c>
      <c r="DS29" s="98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0</v>
      </c>
      <c r="DT29" s="98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1</v>
      </c>
      <c r="DU29" s="98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0</v>
      </c>
      <c r="DV29" s="98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16</v>
      </c>
      <c r="DW29" s="99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0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Schøn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48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48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10</v>
      </c>
      <c r="BW30" s="98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0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98">
        <f>[2]DB!DL30</f>
        <v>1</v>
      </c>
      <c r="BZ30" s="98">
        <f t="shared" si="4"/>
        <v>1</v>
      </c>
      <c r="CA30" s="98">
        <f>[2]DB!DN30</f>
        <v>1</v>
      </c>
      <c r="CB30" s="98">
        <f t="shared" si="5"/>
        <v>1</v>
      </c>
      <c r="CC30" s="98">
        <f>[2]DB!DP30</f>
        <v>0</v>
      </c>
      <c r="CD30" s="98">
        <f t="shared" si="6"/>
        <v>0</v>
      </c>
      <c r="CE30" s="98">
        <f>[2]DB!DR30</f>
        <v>0</v>
      </c>
      <c r="CF30" s="98">
        <f t="shared" si="7"/>
        <v>0</v>
      </c>
      <c r="CG30" s="98">
        <f>[2]DB!DT30</f>
        <v>0</v>
      </c>
      <c r="CH30" s="98">
        <f t="shared" si="8"/>
        <v>0</v>
      </c>
      <c r="CI30" s="98">
        <f>[2]DB!DV30</f>
        <v>15</v>
      </c>
      <c r="CJ30" s="98">
        <f t="shared" si="17"/>
        <v>15</v>
      </c>
      <c r="CK30" s="98">
        <f t="shared" si="18"/>
        <v>11000</v>
      </c>
      <c r="CL30" s="98">
        <f>RANK(CJ30,CJ10:CJ69,0)</f>
        <v>21</v>
      </c>
      <c r="CM30" s="98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0</v>
      </c>
      <c r="CN30" s="98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0</v>
      </c>
      <c r="CO30" s="98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98">
        <f>[2]DB!CV30</f>
        <v>21</v>
      </c>
      <c r="CQ30" s="98">
        <f t="shared" si="9"/>
        <v>21</v>
      </c>
      <c r="CR30" s="98">
        <f t="shared" si="19"/>
        <v>21</v>
      </c>
      <c r="CS30" s="98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0</v>
      </c>
      <c r="CT30" s="98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99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00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21</v>
      </c>
      <c r="CW30" s="98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0</v>
      </c>
      <c r="CX30" s="98" t="str">
        <f>IF(CR10=21,BM10,IF(CR11=21,BM11,IF(CR12=21,BM12,IF(CR13=21,BM13,IF(CR14=21,BM14,IF(CR15=21,BM15,IF(CR16=21,BM16,IF(CR17=21,BM17,CY30))))))))</f>
        <v>Schøn</v>
      </c>
      <c r="CY30" s="98" t="str">
        <f>IF(CR18=21,BM18,IF(CR19=21,BM19,IF(CR20=21,BM20,IF(CR21=21,BM21,IF(CR22=21,BM22,IF(CR23=21,BM23,IF(CR24=21,BM24,IF(CR25=21,BM25,CZ30))))))))</f>
        <v>Schøn</v>
      </c>
      <c r="CZ30" s="98" t="str">
        <f>IF(CR26=21,BM26,IF(CR27=21,BM27,IF(CR28=21,BM28,IF(CR29=21,BM29,IF(CR30=21,BM30,IF(CR31=21,BM31,IF(CR32=21,BM32,IF(CR33=21,BM33,DA30))))))))</f>
        <v>Schøn</v>
      </c>
      <c r="DA30" s="98" t="str">
        <f>IF(CR34=21,BM34,IF(CR35=21,BM35,IF(CR36=21,BM36,IF(CR37=21,BM37,IF(CR38=21,BM38,IF(CR39=21,BM39,IF(CR40=21,BM40,IF(CR41=21,BM41,DB30))))))))</f>
        <v>Murer</v>
      </c>
      <c r="DB30" s="98" t="str">
        <f>IF(CR42=21,BM42,IF(CR43=21,BM43,IF(CR44=21,BM44,IF(CR45=21,BM45,IF(CR46=21,BM46,IF(CR47=21,BM47,IF(CR48=21,BM48,IF(CR49=21,BM49,DC30))))))))</f>
        <v>Murer</v>
      </c>
      <c r="DC30" s="98" t="str">
        <f>IF(CR50=21,BM50,IF(CR51=21,BM51,IF(CR52=21,BM52,IF(CR53=21,BM53,IF(CR54=21,BM54,IF(CR55=21,BM55,IF(CR56=21,BM56,IF(CR57=21,BM57,DD30))))))))</f>
        <v>Murer</v>
      </c>
      <c r="DD30" s="98" t="str">
        <f>IF(CR58=21,BM58,IF(CR59=21,BM59,IF(CR60=21,BM60,IF(CR61=21,BM61,IF(CR62=21,BM62,IF(CR63=21,BM63,IF(CR64=21,BM64,IF(CR65=21,BM65,DE30))))))))</f>
        <v>Murer</v>
      </c>
      <c r="DE30" s="98" t="str">
        <f>IF(CR66=21,BM66,IF(CR67=21,BM67,IF(CR68=21,BM68,BM69)))</f>
        <v>Murer</v>
      </c>
      <c r="DF30" s="98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98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98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98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98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0</v>
      </c>
      <c r="DK30" s="98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0</v>
      </c>
      <c r="DL30" s="98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1</v>
      </c>
      <c r="DM30" s="98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0</v>
      </c>
      <c r="DN30" s="98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1</v>
      </c>
      <c r="DO30" s="98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98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0</v>
      </c>
      <c r="DQ30" s="98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0</v>
      </c>
      <c r="DR30" s="98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0</v>
      </c>
      <c r="DS30" s="98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98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0</v>
      </c>
      <c r="DU30" s="98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98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15</v>
      </c>
      <c r="DW30" s="99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0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1</v>
      </c>
      <c r="O31" s="98" t="str">
        <f>[2]DB!BB31</f>
        <v>McCoist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39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109</v>
      </c>
      <c r="AB31" s="1">
        <f>RANK(AA31,AA31:AA50,0)</f>
        <v>2</v>
      </c>
      <c r="AC31" s="1">
        <f>'2. Division'!F23</f>
        <v>8</v>
      </c>
      <c r="AD31" s="1">
        <f t="shared" ref="AD31:AD50" si="20">IF(OR(R31=1,T31=1),0,AA31+AC31)</f>
        <v>117</v>
      </c>
      <c r="AE31" s="1">
        <f>RANK(AD31,AD31:AD50,0)</f>
        <v>2</v>
      </c>
      <c r="AF31" s="1">
        <f>[2]DB!BK31</f>
        <v>41</v>
      </c>
      <c r="AG31" s="1">
        <f>RANK(AF31,AF31:AF50,0)</f>
        <v>5</v>
      </c>
      <c r="AH31" s="1">
        <f>'2. Division'!F29</f>
        <v>4</v>
      </c>
      <c r="AI31" s="1">
        <f t="shared" ref="AI31:AI50" si="21">IF(OR(R31=1,T31=1),0,AF31+AH31)</f>
        <v>45</v>
      </c>
      <c r="AJ31" s="1">
        <f>RANK(AI31,AI31:AI50,0)</f>
        <v>3</v>
      </c>
      <c r="AK31" s="1">
        <f>[2]DB!BL31</f>
        <v>139</v>
      </c>
      <c r="AL31" s="1">
        <f>RANK(AK31,AK31:AK50,0)</f>
        <v>7</v>
      </c>
      <c r="AM31" s="1">
        <f>'2. Division'!F35</f>
        <v>10</v>
      </c>
      <c r="AN31" s="1">
        <f t="shared" ref="AN31:AN50" si="22">IF(OR(R31=1,T31=1),0,AK31+AM31)</f>
        <v>149</v>
      </c>
      <c r="AO31" s="1">
        <f>RANK(AN31,AN31:AN50,0)</f>
        <v>5</v>
      </c>
      <c r="AP31" s="1">
        <f>AB31+AG31+AL31</f>
        <v>14</v>
      </c>
      <c r="AQ31" s="1">
        <f>AE31+AJ31+AO31</f>
        <v>10</v>
      </c>
      <c r="AR31" s="1">
        <f>[2]DB!BA31</f>
        <v>1</v>
      </c>
      <c r="AS31" s="1">
        <f>RANK(AQ31,AQ31:AQ50,1)+AT31</f>
        <v>1</v>
      </c>
      <c r="AT31" s="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0</v>
      </c>
      <c r="AU31" s="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1</v>
      </c>
      <c r="AX31" s="1">
        <f t="shared" si="16"/>
        <v>22</v>
      </c>
      <c r="AY31" s="1">
        <f>IF(OR(R31=1,T31=1),0,IF(RANK(AX31,AX10:AX71,0)=1,10,IF(RANK(AX31,AX10:AX71,0)=2,5,IF(RANK(AX31,AX10:AX71,0)=3,4,IF(RANK(AX31,AX10:AX71,0)=4,3,IF(RANK(AX31,AX10:AX71,0)=5,2,0))))))</f>
        <v>3</v>
      </c>
      <c r="AZ31" s="100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1</v>
      </c>
      <c r="BA31" s="98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98" t="str">
        <f>IF(AW31=1,O31,IF(AW32=1,O32,IF(AW33=1,O33,IF(AW34=1,O34,IF(AW35=1,O35,IF(AW36=1,O36,IF(AW37=1,O37,BC31)))))))</f>
        <v>McCoist</v>
      </c>
      <c r="BC31" s="98" t="str">
        <f>IF(AW38=1,O38,IF(AW39=1,O39,IF(AW40=1,O40,IF(AW41=1,O41,IF(AW42=1,O42,IF(AW43=1,O43,IF(AW44=1,O44,BD31)))))))</f>
        <v/>
      </c>
      <c r="BD31" s="98" t="str">
        <f>IF(AW45=1,O45,IF(AW46=1,O46,IF(AW47=1,O47,IF(AW48=1,O48,IF(AW49=1,O49,IF(AW50=1,O50,""))))))</f>
        <v/>
      </c>
      <c r="BE31" s="98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39</v>
      </c>
      <c r="BF31" s="98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98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98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98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98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117</v>
      </c>
      <c r="BK31" s="98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45</v>
      </c>
      <c r="BL31" s="99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149</v>
      </c>
      <c r="BM31" s="98" t="str">
        <f>[2]DB!CX31</f>
        <v>Tynde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56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56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0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1</v>
      </c>
      <c r="BZ31" s="98">
        <f t="shared" si="4"/>
        <v>1</v>
      </c>
      <c r="CA31" s="98">
        <f>[2]DB!DN31</f>
        <v>1</v>
      </c>
      <c r="CB31" s="98">
        <f t="shared" si="5"/>
        <v>1</v>
      </c>
      <c r="CC31" s="98">
        <f>[2]DB!DP31</f>
        <v>0</v>
      </c>
      <c r="CD31" s="98">
        <f t="shared" si="6"/>
        <v>0</v>
      </c>
      <c r="CE31" s="98">
        <f>[2]DB!DR31</f>
        <v>0</v>
      </c>
      <c r="CF31" s="98">
        <f t="shared" si="7"/>
        <v>0</v>
      </c>
      <c r="CG31" s="98">
        <f>[2]DB!DT31</f>
        <v>0</v>
      </c>
      <c r="CH31" s="98">
        <f t="shared" si="8"/>
        <v>0</v>
      </c>
      <c r="CI31" s="98">
        <f>[2]DB!DV31</f>
        <v>15</v>
      </c>
      <c r="CJ31" s="98">
        <f t="shared" si="17"/>
        <v>15</v>
      </c>
      <c r="CK31" s="98">
        <f t="shared" si="18"/>
        <v>11000</v>
      </c>
      <c r="CL31" s="98">
        <f>RANK(CJ31,CJ10:CJ69,0)</f>
        <v>21</v>
      </c>
      <c r="CM31" s="98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0</v>
      </c>
      <c r="CN31" s="98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98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98">
        <f>[2]DB!CV31</f>
        <v>21</v>
      </c>
      <c r="CQ31" s="98">
        <f t="shared" si="9"/>
        <v>21</v>
      </c>
      <c r="CR31" s="98">
        <f t="shared" si="19"/>
        <v>22</v>
      </c>
      <c r="CS31" s="98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1</v>
      </c>
      <c r="CT31" s="98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1</v>
      </c>
      <c r="CU31" s="99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00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21</v>
      </c>
      <c r="CW31" s="98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98" t="str">
        <f>IF(CR10=22,BM10,IF(CR11=22,BM11,IF(CR12=22,BM12,IF(CR13=22,BM13,IF(CR14=22,BM14,IF(CR15=22,BM15,IF(CR16=22,BM16,IF(CR17=22,BM17,CY31))))))))</f>
        <v>Tynde</v>
      </c>
      <c r="CY31" s="98" t="str">
        <f>IF(CR18=22,BM18,IF(CR19=22,BM19,IF(CR20=22,BM20,IF(CR21=22,BM21,IF(CR22=22,BM22,IF(CR23=22,BM23,IF(CR24=22,BM24,IF(CR25=22,BM25,CZ31))))))))</f>
        <v>Tynde</v>
      </c>
      <c r="CZ31" s="98" t="str">
        <f>IF(CR26=22,BM26,IF(CR27=22,BM27,IF(CR28=22,BM28,IF(CR29=22,BM29,IF(CR30=22,BM30,IF(CR31=22,BM31,IF(CR32=22,BM32,IF(CR33=22,BM33,DA31))))))))</f>
        <v>Tynde</v>
      </c>
      <c r="DA31" s="98" t="str">
        <f>IF(CR34=22,BM34,IF(CR35=22,BM35,IF(CR36=22,BM36,IF(CR37=22,BM37,IF(CR38=22,BM38,IF(CR39=22,BM39,IF(CR40=22,BM40,IF(CR41=22,BM41,DB31))))))))</f>
        <v>Murer</v>
      </c>
      <c r="DB31" s="98" t="str">
        <f>IF(CR42=22,BM42,IF(CR43=22,BM43,IF(CR44=22,BM44,IF(CR45=22,BM45,IF(CR46=22,BM46,IF(CR47=22,BM47,IF(CR48=22,BM48,IF(CR49=22,BM49,DC31))))))))</f>
        <v>Murer</v>
      </c>
      <c r="DC31" s="98" t="str">
        <f>IF(CR50=22,BM50,IF(CR51=22,BM51,IF(CR52=22,BM52,IF(CR53=22,BM53,IF(CR54=22,BM54,IF(CR55=22,BM55,IF(CR56=22,BM56,IF(CR57=22,BM57,DD31))))))))</f>
        <v>Murer</v>
      </c>
      <c r="DD31" s="98" t="str">
        <f>IF(CR58=22,BM58,IF(CR59=22,BM59,IF(CR60=22,BM60,IF(CR61=22,BM61,IF(CR62=22,BM62,IF(CR63=22,BM63,IF(CR64=22,BM64,IF(CR65=22,BM65,DE31))))))))</f>
        <v>Murer</v>
      </c>
      <c r="DE31" s="98" t="str">
        <f>IF(CR66=22,BM66,IF(CR67=22,BM67,IF(CR68=22,BM68,BM69)))</f>
        <v>Murer</v>
      </c>
      <c r="DF31" s="98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98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98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98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98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98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98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1</v>
      </c>
      <c r="DM31" s="98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98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1</v>
      </c>
      <c r="DO31" s="98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98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0</v>
      </c>
      <c r="DQ31" s="98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98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0</v>
      </c>
      <c r="DS31" s="98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98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0</v>
      </c>
      <c r="DU31" s="98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98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15</v>
      </c>
      <c r="DW31" s="99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6</v>
      </c>
      <c r="O32" s="98" t="str">
        <f>[2]DB!BB32</f>
        <v>Anderup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3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110</v>
      </c>
      <c r="AB32" s="1">
        <f>RANK(AA32,AA31:AA50,0)</f>
        <v>1</v>
      </c>
      <c r="AC32" s="1">
        <f>'2. Division'!H23</f>
        <v>8</v>
      </c>
      <c r="AD32" s="1">
        <f t="shared" si="20"/>
        <v>118</v>
      </c>
      <c r="AE32" s="1">
        <f>RANK(AD32,AD31:AD50,0)</f>
        <v>1</v>
      </c>
      <c r="AF32" s="1">
        <f>[2]DB!BK32</f>
        <v>38</v>
      </c>
      <c r="AG32" s="1">
        <f>RANK(AF32,AF31:AF50,0)</f>
        <v>13</v>
      </c>
      <c r="AH32" s="1">
        <f>'2. Division'!H29</f>
        <v>3</v>
      </c>
      <c r="AI32" s="1">
        <f t="shared" si="21"/>
        <v>41</v>
      </c>
      <c r="AJ32" s="1">
        <f>RANK(AI32,AI31:AI50,0)</f>
        <v>15</v>
      </c>
      <c r="AK32" s="1">
        <f>[2]DB!BL32</f>
        <v>144</v>
      </c>
      <c r="AL32" s="1">
        <f>RANK(AK32,AK31:AK50,0)</f>
        <v>1</v>
      </c>
      <c r="AM32" s="1">
        <f>'2. Division'!H35</f>
        <v>9</v>
      </c>
      <c r="AN32" s="1">
        <f t="shared" si="22"/>
        <v>153</v>
      </c>
      <c r="AO32" s="1">
        <f>RANK(AN32,AN31:AN50,0)</f>
        <v>1</v>
      </c>
      <c r="AP32" s="1">
        <f t="shared" ref="AP32:AP50" si="23">AB32+AG32+AL32</f>
        <v>15</v>
      </c>
      <c r="AQ32" s="1">
        <f t="shared" ref="AQ32:AQ50" si="24">AE32+AJ32+AO32</f>
        <v>17</v>
      </c>
      <c r="AR32" s="1">
        <f>[2]DB!BA32</f>
        <v>2</v>
      </c>
      <c r="AS32" s="1">
        <f>RANK(AQ32,AQ31:AQ50,1)+AT32</f>
        <v>5</v>
      </c>
      <c r="AT32" s="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5</v>
      </c>
      <c r="AX32" s="1">
        <f t="shared" si="16"/>
        <v>20</v>
      </c>
      <c r="AY32" s="1">
        <f>IF(OR(R32=1,T32=1),0,IF(RANK(AX32,AX10:AX71,0)=1,10,IF(RANK(AX32,AX10:AX71,0)=2,5,IF(RANK(AX32,AX10:AX71,0)=3,4,IF(RANK(AX32,AX10:AX71,0)=4,3,IF(RANK(AX32,AX10:AX71,0)=5,2,0))))))</f>
        <v>0</v>
      </c>
      <c r="AZ32" s="100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3</v>
      </c>
      <c r="BA32" s="98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98" t="str">
        <f>IF(AW31=2,O31,IF(AW32=2,O32,IF(AW33=2,O33,IF(AW34=2,O34,IF(AW35=2,O35,IF(AW36=2,O36,IF(AW37=2,O37,BC32)))))))</f>
        <v>Culopip</v>
      </c>
      <c r="BC32" s="98" t="str">
        <f>IF(AW38=2,O38,IF(AW39=2,O39,IF(AW40=2,O40,IF(AW41=2,O41,IF(AW42=2,O42,IF(AW43=2,O43,IF(AW44=2,O44,BD32)))))))</f>
        <v/>
      </c>
      <c r="BD32" s="98" t="str">
        <f>IF(AW45=2,O45,IF(AW46=2,O46,IF(AW47=2,O47,IF(AW48=2,O48,IF(AW49=2,O49,IF(AW50=2,O50,""))))))</f>
        <v/>
      </c>
      <c r="BE32" s="98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10</v>
      </c>
      <c r="BF32" s="98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98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98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98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98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113</v>
      </c>
      <c r="BK32" s="98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43</v>
      </c>
      <c r="BL32" s="99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153</v>
      </c>
      <c r="BM32" s="98" t="str">
        <f>[2]DB!CX32</f>
        <v>Flinca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14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3</v>
      </c>
      <c r="BW32" s="98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0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>
        <f t="shared" si="4"/>
        <v>1</v>
      </c>
      <c r="CA32" s="98">
        <f>[2]DB!DN32</f>
        <v>0</v>
      </c>
      <c r="CB32" s="98">
        <f t="shared" si="5"/>
        <v>0</v>
      </c>
      <c r="CC32" s="98">
        <f>[2]DB!DP32</f>
        <v>0</v>
      </c>
      <c r="CD32" s="98">
        <f t="shared" si="6"/>
        <v>0</v>
      </c>
      <c r="CE32" s="98">
        <f>[2]DB!DR32</f>
        <v>1</v>
      </c>
      <c r="CF32" s="98">
        <f t="shared" si="7"/>
        <v>1</v>
      </c>
      <c r="CG32" s="98">
        <f>[2]DB!DT32</f>
        <v>1</v>
      </c>
      <c r="CH32" s="98">
        <f t="shared" si="8"/>
        <v>1</v>
      </c>
      <c r="CI32" s="98">
        <f>[2]DB!DV32</f>
        <v>15</v>
      </c>
      <c r="CJ32" s="98">
        <f t="shared" si="17"/>
        <v>15</v>
      </c>
      <c r="CK32" s="98">
        <f t="shared" si="18"/>
        <v>10011</v>
      </c>
      <c r="CL32" s="98">
        <f>RANK(CJ32,CJ10:CJ69,0)</f>
        <v>21</v>
      </c>
      <c r="CM32" s="98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2</v>
      </c>
      <c r="CN32" s="98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2</v>
      </c>
      <c r="CO32" s="98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98">
        <f>[2]DB!CV32</f>
        <v>23</v>
      </c>
      <c r="CQ32" s="98">
        <f t="shared" si="9"/>
        <v>23</v>
      </c>
      <c r="CR32" s="98">
        <f t="shared" si="19"/>
        <v>23</v>
      </c>
      <c r="CS32" s="98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0</v>
      </c>
      <c r="CT32" s="98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0</v>
      </c>
      <c r="CU32" s="99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00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98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98" t="str">
        <f>IF(CR10=23,BM10,IF(CR11=23,BM11,IF(CR12=23,BM12,IF(CR13=23,BM13,IF(CR14=23,BM14,IF(CR15=23,BM15,IF(CR16=23,BM16,IF(CR17=23,BM17,CY32))))))))</f>
        <v>Flinca</v>
      </c>
      <c r="CY32" s="98" t="str">
        <f>IF(CR18=23,BM18,IF(CR19=23,BM19,IF(CR20=23,BM20,IF(CR21=23,BM21,IF(CR22=23,BM22,IF(CR23=23,BM23,IF(CR24=23,BM24,IF(CR25=23,BM25,CZ32))))))))</f>
        <v>Flinca</v>
      </c>
      <c r="CZ32" s="98" t="str">
        <f>IF(CR26=23,BM26,IF(CR27=23,BM27,IF(CR28=23,BM28,IF(CR29=23,BM29,IF(CR30=23,BM30,IF(CR31=23,BM31,IF(CR32=23,BM32,IF(CR33=23,BM33,DA32))))))))</f>
        <v>Flinca</v>
      </c>
      <c r="DA32" s="98" t="str">
        <f>IF(CR34=23,BM34,IF(CR35=23,BM35,IF(CR36=23,BM36,IF(CR37=23,BM37,IF(CR38=23,BM38,IF(CR39=23,BM39,IF(CR40=23,BM40,IF(CR41=23,BM41,DB32))))))))</f>
        <v>Murer</v>
      </c>
      <c r="DB32" s="98" t="str">
        <f>IF(CR42=23,BM42,IF(CR43=23,BM43,IF(CR44=23,BM44,IF(CR45=23,BM45,IF(CR46=23,BM46,IF(CR47=23,BM47,IF(CR48=23,BM48,IF(CR49=23,BM49,DC32))))))))</f>
        <v>Murer</v>
      </c>
      <c r="DC32" s="98" t="str">
        <f>IF(CR50=23,BM50,IF(CR51=23,BM51,IF(CR52=23,BM52,IF(CR53=23,BM53,IF(CR54=23,BM54,IF(CR55=23,BM55,IF(CR56=23,BM56,IF(CR57=23,BM57,DD32))))))))</f>
        <v>Murer</v>
      </c>
      <c r="DD32" s="98" t="str">
        <f>IF(CR58=23,BM58,IF(CR59=23,BM59,IF(CR60=23,BM60,IF(CR61=23,BM61,IF(CR62=23,BM62,IF(CR63=23,BM63,IF(CR64=23,BM64,IF(CR65=23,BM65,DE32))))))))</f>
        <v>Murer</v>
      </c>
      <c r="DE32" s="98" t="str">
        <f>IF(CR66=23,BM66,IF(CR67=23,BM67,IF(CR68=23,BM68,BM69)))</f>
        <v>Murer</v>
      </c>
      <c r="DF32" s="98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98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98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98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98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0</v>
      </c>
      <c r="DK32" s="98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98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1</v>
      </c>
      <c r="DM32" s="98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98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0</v>
      </c>
      <c r="DO32" s="98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98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0</v>
      </c>
      <c r="DQ32" s="98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98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1</v>
      </c>
      <c r="DS32" s="98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98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1</v>
      </c>
      <c r="DU32" s="98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98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15</v>
      </c>
      <c r="DW32" s="99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4</v>
      </c>
      <c r="O33" s="98" t="str">
        <f>[2]DB!BB33</f>
        <v>Culopip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10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105</v>
      </c>
      <c r="AB33" s="1">
        <f>RANK(AA33,AA31:AA50,0)</f>
        <v>7</v>
      </c>
      <c r="AC33" s="1">
        <f>'2. Division'!J23</f>
        <v>8</v>
      </c>
      <c r="AD33" s="1">
        <f t="shared" si="20"/>
        <v>113</v>
      </c>
      <c r="AE33" s="1">
        <f>RANK(AD33,AD31:AD50,0)</f>
        <v>5</v>
      </c>
      <c r="AF33" s="1">
        <f>[2]DB!BK33</f>
        <v>40</v>
      </c>
      <c r="AG33" s="1">
        <f>RANK(AF33,AF31:AF50,0)</f>
        <v>7</v>
      </c>
      <c r="AH33" s="1">
        <f>'2. Division'!J29</f>
        <v>3</v>
      </c>
      <c r="AI33" s="1">
        <f t="shared" si="21"/>
        <v>43</v>
      </c>
      <c r="AJ33" s="1">
        <f>RANK(AI33,AI31:AI50,0)</f>
        <v>6</v>
      </c>
      <c r="AK33" s="1">
        <f>[2]DB!BL33</f>
        <v>143</v>
      </c>
      <c r="AL33" s="1">
        <f>RANK(AK33,AK31:AK50,0)</f>
        <v>2</v>
      </c>
      <c r="AM33" s="1">
        <f>'2. Division'!J35</f>
        <v>10</v>
      </c>
      <c r="AN33" s="1">
        <f t="shared" si="22"/>
        <v>153</v>
      </c>
      <c r="AO33" s="1">
        <f>RANK(AN33,AN31:AN50,0)</f>
        <v>1</v>
      </c>
      <c r="AP33" s="1">
        <f t="shared" si="23"/>
        <v>16</v>
      </c>
      <c r="AQ33" s="1">
        <f t="shared" si="24"/>
        <v>12</v>
      </c>
      <c r="AR33" s="1">
        <f>[2]DB!BA33</f>
        <v>3</v>
      </c>
      <c r="AS33" s="1">
        <f>RANK(AQ33,AQ31:AQ50,1)+AT33</f>
        <v>2</v>
      </c>
      <c r="AT33" s="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0</v>
      </c>
      <c r="AU33" s="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2</v>
      </c>
      <c r="AX33" s="1">
        <f t="shared" si="16"/>
        <v>21</v>
      </c>
      <c r="AY33" s="1">
        <f>IF(OR(R33=1,T33=1),0,IF(RANK(AX33,AX10:AX71,0)=1,10,IF(RANK(AX33,AX10:AX71,0)=2,5,IF(RANK(AX33,AX10:AX71,0)=3,4,IF(RANK(AX33,AX10:AX71,0)=4,3,IF(RANK(AX33,AX10:AX71,0)=5,2,0))))))</f>
        <v>0</v>
      </c>
      <c r="AZ33" s="100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5</v>
      </c>
      <c r="BA33" s="98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98" t="str">
        <f>IF(AW31=3,O31,IF(AW32=3,O32,IF(AW33=3,O33,IF(AW34=3,O34,IF(AW35=3,O35,IF(AW36=3,O36,IF(AW37=3,O37,BC33)))))))</f>
        <v>Forest</v>
      </c>
      <c r="BC33" s="98" t="str">
        <f>IF(AW38=3,O38,IF(AW39=3,O39,IF(AW40=3,O40,IF(AW41=3,O41,IF(AW42=3,O42,IF(AW43=3,O43,IF(AW44=3,O44,BD33)))))))</f>
        <v/>
      </c>
      <c r="BD33" s="98" t="str">
        <f>IF(AW45=3,O45,IF(AW46=3,O46,IF(AW47=3,O47,IF(AW48=3,O48,IF(AW49=3,O49,IF(AW50=3,O50,""))))))</f>
        <v/>
      </c>
      <c r="BE33" s="98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15</v>
      </c>
      <c r="BF33" s="98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98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98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98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98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113</v>
      </c>
      <c r="BK33" s="98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45</v>
      </c>
      <c r="BL33" s="99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149</v>
      </c>
      <c r="BM33" s="98" t="str">
        <f>[2]DB!CX33</f>
        <v>Hede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21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21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3</v>
      </c>
      <c r="BW33" s="98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0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1</v>
      </c>
      <c r="BZ33" s="98">
        <f t="shared" si="4"/>
        <v>1</v>
      </c>
      <c r="CA33" s="98">
        <f>[2]DB!DN33</f>
        <v>0</v>
      </c>
      <c r="CB33" s="98">
        <f t="shared" si="5"/>
        <v>0</v>
      </c>
      <c r="CC33" s="98">
        <f>[2]DB!DP33</f>
        <v>0</v>
      </c>
      <c r="CD33" s="98">
        <f t="shared" si="6"/>
        <v>0</v>
      </c>
      <c r="CE33" s="98">
        <f>[2]DB!DR33</f>
        <v>1</v>
      </c>
      <c r="CF33" s="98">
        <f t="shared" si="7"/>
        <v>1</v>
      </c>
      <c r="CG33" s="98">
        <f>[2]DB!DT33</f>
        <v>1</v>
      </c>
      <c r="CH33" s="98">
        <f t="shared" si="8"/>
        <v>1</v>
      </c>
      <c r="CI33" s="98">
        <f>[2]DB!DV33</f>
        <v>15</v>
      </c>
      <c r="CJ33" s="98">
        <f t="shared" si="17"/>
        <v>15</v>
      </c>
      <c r="CK33" s="98">
        <f t="shared" si="18"/>
        <v>10011</v>
      </c>
      <c r="CL33" s="98">
        <f>RANK(CJ33,CJ10:CJ69,0)</f>
        <v>21</v>
      </c>
      <c r="CM33" s="98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2</v>
      </c>
      <c r="CN33" s="98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2</v>
      </c>
      <c r="CO33" s="98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98">
        <f>[2]DB!CV33</f>
        <v>23</v>
      </c>
      <c r="CQ33" s="98">
        <f t="shared" si="9"/>
        <v>23</v>
      </c>
      <c r="CR33" s="98">
        <f t="shared" si="19"/>
        <v>24</v>
      </c>
      <c r="CS33" s="98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1</v>
      </c>
      <c r="CT33" s="98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1</v>
      </c>
      <c r="CU33" s="99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00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23</v>
      </c>
      <c r="CW33" s="98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98" t="str">
        <f>IF(CR10=24,BM10,IF(CR11=24,BM11,IF(CR12=24,BM12,IF(CR13=24,BM13,IF(CR14=24,BM14,IF(CR15=24,BM15,IF(CR16=24,BM16,IF(CR17=24,BM17,CY33))))))))</f>
        <v>Hede</v>
      </c>
      <c r="CY33" s="98" t="str">
        <f>IF(CR18=24,BM18,IF(CR19=24,BM19,IF(CR20=24,BM20,IF(CR21=24,BM21,IF(CR22=24,BM22,IF(CR23=24,BM23,IF(CR24=24,BM24,IF(CR25=24,BM25,CZ33))))))))</f>
        <v>Hede</v>
      </c>
      <c r="CZ33" s="98" t="str">
        <f>IF(CR26=24,BM26,IF(CR27=24,BM27,IF(CR28=24,BM28,IF(CR29=24,BM29,IF(CR30=24,BM30,IF(CR31=24,BM31,IF(CR32=24,BM32,IF(CR33=24,BM33,DA33))))))))</f>
        <v>Hede</v>
      </c>
      <c r="DA33" s="98" t="str">
        <f>IF(CR34=24,BM34,IF(CR35=24,BM35,IF(CR36=24,BM36,IF(CR37=24,BM37,IF(CR38=24,BM38,IF(CR39=24,BM39,IF(CR40=24,BM40,IF(CR41=24,BM41,DB33))))))))</f>
        <v>Murer</v>
      </c>
      <c r="DB33" s="98" t="str">
        <f>IF(CR42=24,BM42,IF(CR43=24,BM43,IF(CR44=24,BM44,IF(CR45=24,BM45,IF(CR46=24,BM46,IF(CR47=24,BM47,IF(CR48=24,BM48,IF(CR49=24,BM49,DC33))))))))</f>
        <v>Murer</v>
      </c>
      <c r="DC33" s="98" t="str">
        <f>IF(CR50=24,BM50,IF(CR51=24,BM51,IF(CR52=24,BM52,IF(CR53=24,BM53,IF(CR54=24,BM54,IF(CR55=24,BM55,IF(CR56=24,BM56,IF(CR57=24,BM57,DD33))))))))</f>
        <v>Murer</v>
      </c>
      <c r="DD33" s="98" t="str">
        <f>IF(CR58=24,BM58,IF(CR59=24,BM59,IF(CR60=24,BM60,IF(CR61=24,BM61,IF(CR62=24,BM62,IF(CR63=24,BM63,IF(CR64=24,BM64,IF(CR65=24,BM65,DE33))))))))</f>
        <v>Murer</v>
      </c>
      <c r="DE33" s="98" t="str">
        <f>IF(CR66=24,BM66,IF(CR67=24,BM67,IF(CR68=24,BM68,BM69)))</f>
        <v>Murer</v>
      </c>
      <c r="DF33" s="98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98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98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98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98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0</v>
      </c>
      <c r="DK33" s="98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98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1</v>
      </c>
      <c r="DM33" s="98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98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0</v>
      </c>
      <c r="DO33" s="98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98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0</v>
      </c>
      <c r="DQ33" s="98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98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1</v>
      </c>
      <c r="DS33" s="98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98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1</v>
      </c>
      <c r="DU33" s="98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98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15</v>
      </c>
      <c r="DW33" s="99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3</v>
      </c>
      <c r="O34" s="98" t="str">
        <f>[2]DB!BB34</f>
        <v>Watson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58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107</v>
      </c>
      <c r="AB34" s="1">
        <f>RANK(AA34,AA31:AA50,0)</f>
        <v>5</v>
      </c>
      <c r="AC34" s="1">
        <f>'2. Division'!L23</f>
        <v>6</v>
      </c>
      <c r="AD34" s="1">
        <f t="shared" si="20"/>
        <v>113</v>
      </c>
      <c r="AE34" s="1">
        <f>RANK(AD34,AD31:AD50,0)</f>
        <v>5</v>
      </c>
      <c r="AF34" s="1">
        <f>[2]DB!BK34</f>
        <v>39</v>
      </c>
      <c r="AG34" s="1">
        <f>RANK(AF34,AF31:AF50,0)</f>
        <v>10</v>
      </c>
      <c r="AH34" s="1">
        <f>'2. Division'!L29</f>
        <v>4</v>
      </c>
      <c r="AI34" s="1">
        <f t="shared" si="21"/>
        <v>43</v>
      </c>
      <c r="AJ34" s="1">
        <f>RANK(AI34,AI31:AI50,0)</f>
        <v>6</v>
      </c>
      <c r="AK34" s="1">
        <f>[2]DB!BL34</f>
        <v>142</v>
      </c>
      <c r="AL34" s="1">
        <f>RANK(AK34,AK31:AK50,0)</f>
        <v>3</v>
      </c>
      <c r="AM34" s="1">
        <f>'2. Division'!L35</f>
        <v>8</v>
      </c>
      <c r="AN34" s="1">
        <f t="shared" si="22"/>
        <v>150</v>
      </c>
      <c r="AO34" s="1">
        <f>RANK(AN34,AN31:AN50,0)</f>
        <v>4</v>
      </c>
      <c r="AP34" s="1">
        <f t="shared" si="23"/>
        <v>18</v>
      </c>
      <c r="AQ34" s="1">
        <f t="shared" si="24"/>
        <v>15</v>
      </c>
      <c r="AR34" s="1">
        <f>[2]DB!BA34</f>
        <v>4</v>
      </c>
      <c r="AS34" s="1">
        <f>RANK(AQ34,AQ31:AQ50,1)+AT34</f>
        <v>4</v>
      </c>
      <c r="AT34" s="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0</v>
      </c>
      <c r="AU34" s="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4</v>
      </c>
      <c r="AX34" s="1">
        <f t="shared" si="16"/>
        <v>18</v>
      </c>
      <c r="AY34" s="1">
        <f>IF(OR(R34=1,T34=1),0,IF(RANK(AX34,AX10:AX71,0)=1,10,IF(RANK(AX34,AX10:AX71,0)=2,5,IF(RANK(AX34,AX10:AX71,0)=3,4,IF(RANK(AX34,AX10:AX71,0)=4,3,IF(RANK(AX34,AX10:AX71,0)=5,2,0))))))</f>
        <v>0</v>
      </c>
      <c r="AZ34" s="100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4</v>
      </c>
      <c r="BA34" s="98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98" t="str">
        <f>IF(AW31=4,O31,IF(AW32=4,O32,IF(AW33=4,O33,IF(AW34=4,O34,IF(AW35=4,O35,IF(AW36=4,O36,IF(AW37=4,O37,BC34)))))))</f>
        <v>Watson</v>
      </c>
      <c r="BC34" s="98" t="str">
        <f>IF(AW38=4,O38,IF(AW39=4,O39,IF(AW40=4,O40,IF(AW41=4,O41,IF(AW42=4,O42,IF(AW43=4,O43,IF(AW44=4,O44,BD34)))))))</f>
        <v/>
      </c>
      <c r="BD34" s="98" t="str">
        <f>IF(AW45=4,O45,IF(AW46=4,O46,IF(AW47=4,O47,IF(AW48=4,O48,IF(AW49=4,O49,IF(AW50=4,O50,""))))))</f>
        <v/>
      </c>
      <c r="BE34" s="98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58</v>
      </c>
      <c r="BF34" s="98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98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98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98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98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113</v>
      </c>
      <c r="BK34" s="98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43</v>
      </c>
      <c r="BL34" s="99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150</v>
      </c>
      <c r="BM34" s="98" t="str">
        <f>[2]DB!CX34</f>
        <v>Idskov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25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0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3</v>
      </c>
      <c r="BW34" s="98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0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98">
        <f>[2]DB!DL34</f>
        <v>1</v>
      </c>
      <c r="BZ34" s="98">
        <f t="shared" si="4"/>
        <v>1</v>
      </c>
      <c r="CA34" s="98">
        <f>[2]DB!DN34</f>
        <v>0</v>
      </c>
      <c r="CB34" s="98">
        <f t="shared" si="5"/>
        <v>0</v>
      </c>
      <c r="CC34" s="98">
        <f>[2]DB!DP34</f>
        <v>0</v>
      </c>
      <c r="CD34" s="98">
        <f t="shared" si="6"/>
        <v>0</v>
      </c>
      <c r="CE34" s="98">
        <f>[2]DB!DR34</f>
        <v>1</v>
      </c>
      <c r="CF34" s="98">
        <f t="shared" si="7"/>
        <v>1</v>
      </c>
      <c r="CG34" s="98">
        <f>[2]DB!DT34</f>
        <v>1</v>
      </c>
      <c r="CH34" s="98">
        <f t="shared" si="8"/>
        <v>1</v>
      </c>
      <c r="CI34" s="98">
        <f>[2]DB!DV34</f>
        <v>15</v>
      </c>
      <c r="CJ34" s="98">
        <f t="shared" si="17"/>
        <v>15</v>
      </c>
      <c r="CK34" s="98">
        <f t="shared" si="18"/>
        <v>10011</v>
      </c>
      <c r="CL34" s="98">
        <f>RANK(CJ34,CJ10:CJ69,0)</f>
        <v>21</v>
      </c>
      <c r="CM34" s="98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2</v>
      </c>
      <c r="CN34" s="98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2</v>
      </c>
      <c r="CO34" s="98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98">
        <f>[2]DB!CV34</f>
        <v>23</v>
      </c>
      <c r="CQ34" s="98">
        <f t="shared" si="9"/>
        <v>23</v>
      </c>
      <c r="CR34" s="98">
        <f t="shared" si="19"/>
        <v>25</v>
      </c>
      <c r="CS34" s="98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2</v>
      </c>
      <c r="CT34" s="98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2</v>
      </c>
      <c r="CU34" s="99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0</v>
      </c>
      <c r="CV34" s="100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23</v>
      </c>
      <c r="CW34" s="98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0</v>
      </c>
      <c r="CX34" s="98" t="str">
        <f>IF(CR10=25,BM10,IF(CR11=25,BM11,IF(CR12=25,BM12,IF(CR13=25,BM13,IF(CR14=25,BM14,IF(CR15=25,BM15,IF(CR16=25,BM16,IF(CR17=25,BM17,CY34))))))))</f>
        <v>Idskov</v>
      </c>
      <c r="CY34" s="98" t="str">
        <f>IF(CR18=25,BM18,IF(CR19=25,BM19,IF(CR20=25,BM20,IF(CR21=25,BM21,IF(CR22=25,BM22,IF(CR23=25,BM23,IF(CR24=25,BM24,IF(CR25=25,BM25,CZ34))))))))</f>
        <v>Idskov</v>
      </c>
      <c r="CZ34" s="98" t="str">
        <f>IF(CR26=25,BM26,IF(CR27=25,BM27,IF(CR28=25,BM28,IF(CR29=25,BM29,IF(CR30=25,BM30,IF(CR31=25,BM31,IF(CR32=25,BM32,IF(CR33=25,BM33,DA34))))))))</f>
        <v>Idskov</v>
      </c>
      <c r="DA34" s="98" t="str">
        <f>IF(CR34=25,BM34,IF(CR35=25,BM35,IF(CR36=25,BM36,IF(CR37=25,BM37,IF(CR38=25,BM38,IF(CR39=25,BM39,IF(CR40=25,BM40,IF(CR41=25,BM41,DB34))))))))</f>
        <v>Idskov</v>
      </c>
      <c r="DB34" s="98" t="str">
        <f>IF(CR42=25,BM42,IF(CR43=25,BM43,IF(CR44=25,BM44,IF(CR45=25,BM45,IF(CR46=25,BM46,IF(CR47=25,BM47,IF(CR48=25,BM48,IF(CR49=25,BM49,DC34))))))))</f>
        <v>Murer</v>
      </c>
      <c r="DC34" s="98" t="str">
        <f>IF(CR50=25,BM50,IF(CR51=25,BM51,IF(CR52=25,BM52,IF(CR53=25,BM53,IF(CR54=25,BM54,IF(CR55=25,BM55,IF(CR56=25,BM56,IF(CR57=25,BM57,DD34))))))))</f>
        <v>Murer</v>
      </c>
      <c r="DD34" s="98" t="str">
        <f>IF(CR58=25,BM58,IF(CR59=25,BM59,IF(CR60=25,BM60,IF(CR61=25,BM61,IF(CR62=25,BM62,IF(CR63=25,BM63,IF(CR64=25,BM64,IF(CR65=25,BM65,DE34))))))))</f>
        <v>Murer</v>
      </c>
      <c r="DE34" s="98" t="str">
        <f>IF(CR66=25,BM66,IF(CR67=25,BM67,IF(CR68=25,BM68,BM69)))</f>
        <v>Murer</v>
      </c>
      <c r="DF34" s="98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98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98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98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98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0</v>
      </c>
      <c r="DK34" s="98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0</v>
      </c>
      <c r="DL34" s="98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1</v>
      </c>
      <c r="DM34" s="98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0</v>
      </c>
      <c r="DN34" s="98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0</v>
      </c>
      <c r="DO34" s="98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0</v>
      </c>
      <c r="DP34" s="98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0</v>
      </c>
      <c r="DQ34" s="98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0</v>
      </c>
      <c r="DR34" s="98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1</v>
      </c>
      <c r="DS34" s="98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98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1</v>
      </c>
      <c r="DU34" s="98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98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15</v>
      </c>
      <c r="DW34" s="99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0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2</v>
      </c>
      <c r="O35" s="98" t="str">
        <f>[2]DB!BB35</f>
        <v>Forest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15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106</v>
      </c>
      <c r="AB35" s="1">
        <f>RANK(AA35,AA31:AA50,0)</f>
        <v>6</v>
      </c>
      <c r="AC35" s="1">
        <f>'2. Division'!N23</f>
        <v>7</v>
      </c>
      <c r="AD35" s="1">
        <f t="shared" si="20"/>
        <v>113</v>
      </c>
      <c r="AE35" s="1">
        <f>RANK(AD35,AD31:AD50,0)</f>
        <v>5</v>
      </c>
      <c r="AF35" s="1">
        <f>[2]DB!BK35</f>
        <v>42</v>
      </c>
      <c r="AG35" s="1">
        <f>RANK(AF35,AF31:AF50,0)</f>
        <v>3</v>
      </c>
      <c r="AH35" s="1">
        <f>'2. Division'!N29</f>
        <v>3</v>
      </c>
      <c r="AI35" s="1">
        <f t="shared" si="21"/>
        <v>45</v>
      </c>
      <c r="AJ35" s="1">
        <f>RANK(AI35,AI31:AI50,0)</f>
        <v>3</v>
      </c>
      <c r="AK35" s="1">
        <f>[2]DB!BL35</f>
        <v>138</v>
      </c>
      <c r="AL35" s="1">
        <f>RANK(AK35,AK31:AK50,0)</f>
        <v>9</v>
      </c>
      <c r="AM35" s="1">
        <f>'2. Division'!N35</f>
        <v>11</v>
      </c>
      <c r="AN35" s="1">
        <f t="shared" si="22"/>
        <v>149</v>
      </c>
      <c r="AO35" s="1">
        <f>RANK(AN35,AN31:AN50,0)</f>
        <v>5</v>
      </c>
      <c r="AP35" s="1">
        <f t="shared" si="23"/>
        <v>18</v>
      </c>
      <c r="AQ35" s="1">
        <f t="shared" si="24"/>
        <v>13</v>
      </c>
      <c r="AR35" s="1">
        <f>[2]DB!BA35</f>
        <v>5</v>
      </c>
      <c r="AS35" s="1">
        <f>RANK(AQ35,AQ31:AQ50,1)+AT35</f>
        <v>3</v>
      </c>
      <c r="AT35" s="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3</v>
      </c>
      <c r="AX35" s="1">
        <f t="shared" si="16"/>
        <v>21</v>
      </c>
      <c r="AY35" s="1">
        <f>IF(OR(R35=1,T35=1),0,IF(RANK(AX35,AX10:AX71,0)=1,10,IF(RANK(AX35,AX10:AX71,0)=2,5,IF(RANK(AX35,AX10:AX71,0)=3,4,IF(RANK(AX35,AX10:AX71,0)=4,3,IF(RANK(AX35,AX10:AX71,0)=5,2,0))))))</f>
        <v>0</v>
      </c>
      <c r="AZ35" s="100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2</v>
      </c>
      <c r="BA35" s="98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98" t="str">
        <f>IF(AW31=5,O31,IF(AW32=5,O32,IF(AW33=5,O33,IF(AW34=5,O34,IF(AW35=5,O35,IF(AW36=5,O36,IF(AW37=5,O37,BC35)))))))</f>
        <v>Anderup</v>
      </c>
      <c r="BC35" s="98" t="str">
        <f>IF(AW38=5,O38,IF(AW39=5,O39,IF(AW40=5,O40,IF(AW41=5,O41,IF(AW42=5,O42,IF(AW43=5,O43,IF(AW44=5,O44,BD35)))))))</f>
        <v/>
      </c>
      <c r="BD35" s="98" t="str">
        <f>IF(AW45=5,O45,IF(AW46=5,O46,IF(AW47=5,O47,IF(AW48=5,O48,IF(AW49=5,O49,IF(AW50=5,O50,""))))))</f>
        <v/>
      </c>
      <c r="BE35" s="98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3</v>
      </c>
      <c r="BF35" s="98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98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98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98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98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118</v>
      </c>
      <c r="BK35" s="98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41</v>
      </c>
      <c r="BL35" s="99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153</v>
      </c>
      <c r="BM35" s="98" t="str">
        <f>[2]DB!CX35</f>
        <v>Malthe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38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3</v>
      </c>
      <c r="BW35" s="98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0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1</v>
      </c>
      <c r="BZ35" s="98">
        <f t="shared" si="4"/>
        <v>1</v>
      </c>
      <c r="CA35" s="98">
        <f>[2]DB!DN35</f>
        <v>0</v>
      </c>
      <c r="CB35" s="98">
        <f t="shared" si="5"/>
        <v>0</v>
      </c>
      <c r="CC35" s="98">
        <f>[2]DB!DP35</f>
        <v>0</v>
      </c>
      <c r="CD35" s="98">
        <f t="shared" si="6"/>
        <v>0</v>
      </c>
      <c r="CE35" s="98">
        <f>[2]DB!DR35</f>
        <v>1</v>
      </c>
      <c r="CF35" s="98">
        <f t="shared" si="7"/>
        <v>1</v>
      </c>
      <c r="CG35" s="98">
        <f>[2]DB!DT35</f>
        <v>1</v>
      </c>
      <c r="CH35" s="98">
        <f t="shared" si="8"/>
        <v>1</v>
      </c>
      <c r="CI35" s="98">
        <f>[2]DB!DV35</f>
        <v>15</v>
      </c>
      <c r="CJ35" s="98">
        <f t="shared" si="17"/>
        <v>15</v>
      </c>
      <c r="CK35" s="98">
        <f t="shared" si="18"/>
        <v>10011</v>
      </c>
      <c r="CL35" s="98">
        <f>RANK(CJ35,CJ10:CJ69,0)</f>
        <v>21</v>
      </c>
      <c r="CM35" s="98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2</v>
      </c>
      <c r="CN35" s="98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2</v>
      </c>
      <c r="CO35" s="98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98">
        <f>[2]DB!CV35</f>
        <v>23</v>
      </c>
      <c r="CQ35" s="98">
        <f t="shared" si="9"/>
        <v>23</v>
      </c>
      <c r="CR35" s="98">
        <f t="shared" si="19"/>
        <v>26</v>
      </c>
      <c r="CS35" s="98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3</v>
      </c>
      <c r="CT35" s="98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3</v>
      </c>
      <c r="CU35" s="99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0</v>
      </c>
      <c r="CV35" s="100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23</v>
      </c>
      <c r="CW35" s="98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0</v>
      </c>
      <c r="CX35" s="98" t="str">
        <f>IF(CR10=26,BM10,IF(CR11=26,BM11,IF(CR12=26,BM12,IF(CR13=26,BM13,IF(CR14=26,BM14,IF(CR15=26,BM15,IF(CR16=26,BM16,IF(CR17=26,BM17,CY35))))))))</f>
        <v>Malthe</v>
      </c>
      <c r="CY35" s="98" t="str">
        <f>IF(CR18=26,BM18,IF(CR19=26,BM19,IF(CR20=26,BM20,IF(CR21=26,BM21,IF(CR22=26,BM22,IF(CR23=26,BM23,IF(CR24=26,BM24,IF(CR25=26,BM25,CZ35))))))))</f>
        <v>Malthe</v>
      </c>
      <c r="CZ35" s="98" t="str">
        <f>IF(CR26=26,BM26,IF(CR27=26,BM27,IF(CR28=26,BM28,IF(CR29=26,BM29,IF(CR30=26,BM30,IF(CR31=26,BM31,IF(CR32=26,BM32,IF(CR33=26,BM33,DA35))))))))</f>
        <v>Malthe</v>
      </c>
      <c r="DA35" s="98" t="str">
        <f>IF(CR34=26,BM34,IF(CR35=26,BM35,IF(CR36=26,BM36,IF(CR37=26,BM37,IF(CR38=26,BM38,IF(CR39=26,BM39,IF(CR40=26,BM40,IF(CR41=26,BM41,DB35))))))))</f>
        <v>Malthe</v>
      </c>
      <c r="DB35" s="98" t="str">
        <f>IF(CR42=26,BM42,IF(CR43=26,BM43,IF(CR44=26,BM44,IF(CR45=26,BM45,IF(CR46=26,BM46,IF(CR47=26,BM47,IF(CR48=26,BM48,IF(CR49=26,BM49,DC35))))))))</f>
        <v>Murer</v>
      </c>
      <c r="DC35" s="98" t="str">
        <f>IF(CR50=26,BM50,IF(CR51=26,BM51,IF(CR52=26,BM52,IF(CR53=26,BM53,IF(CR54=26,BM54,IF(CR55=26,BM55,IF(CR56=26,BM56,IF(CR57=26,BM57,DD35))))))))</f>
        <v>Murer</v>
      </c>
      <c r="DD35" s="98" t="str">
        <f>IF(CR58=26,BM58,IF(CR59=26,BM59,IF(CR60=26,BM60,IF(CR61=26,BM61,IF(CR62=26,BM62,IF(CR63=26,BM63,IF(CR64=26,BM64,IF(CR65=26,BM65,DE35))))))))</f>
        <v>Murer</v>
      </c>
      <c r="DE35" s="98" t="str">
        <f>IF(CR66=26,BM66,IF(CR67=26,BM67,IF(CR68=26,BM68,BM69)))</f>
        <v>Murer</v>
      </c>
      <c r="DF35" s="98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98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98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98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98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0</v>
      </c>
      <c r="DK35" s="98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0</v>
      </c>
      <c r="DL35" s="98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1</v>
      </c>
      <c r="DM35" s="98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0</v>
      </c>
      <c r="DN35" s="98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0</v>
      </c>
      <c r="DO35" s="98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0</v>
      </c>
      <c r="DP35" s="98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0</v>
      </c>
      <c r="DQ35" s="98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0</v>
      </c>
      <c r="DR35" s="98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1</v>
      </c>
      <c r="DS35" s="98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98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1</v>
      </c>
      <c r="DU35" s="98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98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15</v>
      </c>
      <c r="DW35" s="99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0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14</v>
      </c>
      <c r="O36" s="98" t="str">
        <f>[2]DB!BB36</f>
        <v>IanRush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24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1</v>
      </c>
      <c r="Z36" s="1">
        <f t="shared" si="13"/>
        <v>1</v>
      </c>
      <c r="AA36" s="1">
        <f>[2]DB!BJ36</f>
        <v>103</v>
      </c>
      <c r="AB36" s="1">
        <f>RANK(AA36,AA31:AA50,0)</f>
        <v>8</v>
      </c>
      <c r="AC36" s="1">
        <f>'2. Division'!P23</f>
        <v>7</v>
      </c>
      <c r="AD36" s="1">
        <f t="shared" si="20"/>
        <v>110</v>
      </c>
      <c r="AE36" s="1">
        <f>RANK(AD36,AD31:AD50,0)</f>
        <v>9</v>
      </c>
      <c r="AF36" s="1">
        <f>[2]DB!BK36</f>
        <v>42</v>
      </c>
      <c r="AG36" s="1">
        <f>RANK(AF36,AF31:AF50,0)</f>
        <v>3</v>
      </c>
      <c r="AH36" s="1">
        <f>'2. Division'!P29</f>
        <v>3</v>
      </c>
      <c r="AI36" s="1">
        <f t="shared" si="21"/>
        <v>45</v>
      </c>
      <c r="AJ36" s="1">
        <f>RANK(AI36,AI31:AI50,0)</f>
        <v>3</v>
      </c>
      <c r="AK36" s="1">
        <f>[2]DB!BL36</f>
        <v>137</v>
      </c>
      <c r="AL36" s="1">
        <f>RANK(AK36,AK31:AK50,0)</f>
        <v>11</v>
      </c>
      <c r="AM36" s="1">
        <f>'2. Division'!P35</f>
        <v>9</v>
      </c>
      <c r="AN36" s="1">
        <f t="shared" si="22"/>
        <v>146</v>
      </c>
      <c r="AO36" s="1">
        <f>RANK(AN36,AN31:AN50,0)</f>
        <v>12</v>
      </c>
      <c r="AP36" s="1">
        <f t="shared" si="23"/>
        <v>22</v>
      </c>
      <c r="AQ36" s="1">
        <f t="shared" si="24"/>
        <v>24</v>
      </c>
      <c r="AR36" s="1">
        <f>[2]DB!BA36</f>
        <v>6</v>
      </c>
      <c r="AS36" s="1">
        <f>RANK(AQ36,AQ31:AQ50,1)+AT36</f>
        <v>8</v>
      </c>
      <c r="AT36" s="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0</v>
      </c>
      <c r="AU36" s="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0</v>
      </c>
      <c r="AV36" s="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8</v>
      </c>
      <c r="AX36" s="1">
        <f t="shared" si="16"/>
        <v>19</v>
      </c>
      <c r="AY36" s="1">
        <f>IF(OR(R36=1,T36=1),0,IF(RANK(AX36,AX10:AX71,0)=1,10,IF(RANK(AX36,AX10:AX71,0)=2,5,IF(RANK(AX36,AX10:AX71,0)=3,4,IF(RANK(AX36,AX10:AX71,0)=4,3,IF(RANK(AX36,AX10:AX71,0)=5,2,0))))))</f>
        <v>0</v>
      </c>
      <c r="AZ36" s="100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8</v>
      </c>
      <c r="BA36" s="98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98" t="str">
        <f>IF(AW31=6,O31,IF(AW32=6,O32,IF(AW33=6,O33,IF(AW34=6,O34,IF(AW35=6,O35,IF(AW36=6,O36,IF(AW37=6,O37,BC36)))))))</f>
        <v>Harry</v>
      </c>
      <c r="BC36" s="98" t="str">
        <f>IF(AW38=6,O38,IF(AW39=6,O39,IF(AW40=6,O40,IF(AW41=6,O41,IF(AW42=6,O42,IF(AW43=6,O43,IF(AW44=6,O44,BD36)))))))</f>
        <v>Harry</v>
      </c>
      <c r="BD36" s="98" t="str">
        <f>IF(AW45=6,O45,IF(AW46=6,O46,IF(AW47=6,O47,IF(AW48=6,O48,IF(AW49=6,O49,IF(AW50=6,O50,""))))))</f>
        <v/>
      </c>
      <c r="BE36" s="98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20</v>
      </c>
      <c r="BF36" s="98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98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98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98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98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110</v>
      </c>
      <c r="BK36" s="98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46</v>
      </c>
      <c r="BL36" s="99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147</v>
      </c>
      <c r="BM36" s="98" t="str">
        <f>[2]DB!CX36</f>
        <v>Harry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20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0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0</v>
      </c>
      <c r="BZ36" s="98">
        <f t="shared" si="4"/>
        <v>0</v>
      </c>
      <c r="CA36" s="98">
        <f>[2]DB!DN36</f>
        <v>1</v>
      </c>
      <c r="CB36" s="98">
        <f t="shared" si="5"/>
        <v>1</v>
      </c>
      <c r="CC36" s="98">
        <f>[2]DB!DP36</f>
        <v>2</v>
      </c>
      <c r="CD36" s="98">
        <f t="shared" si="6"/>
        <v>2</v>
      </c>
      <c r="CE36" s="98">
        <f>[2]DB!DR36</f>
        <v>0</v>
      </c>
      <c r="CF36" s="98">
        <f t="shared" si="7"/>
        <v>0</v>
      </c>
      <c r="CG36" s="98">
        <f>[2]DB!DT36</f>
        <v>1</v>
      </c>
      <c r="CH36" s="98">
        <f t="shared" si="8"/>
        <v>1</v>
      </c>
      <c r="CI36" s="98">
        <f>[2]DB!DV36</f>
        <v>15</v>
      </c>
      <c r="CJ36" s="98">
        <f t="shared" si="17"/>
        <v>15</v>
      </c>
      <c r="CK36" s="98">
        <f t="shared" si="18"/>
        <v>1201</v>
      </c>
      <c r="CL36" s="98">
        <f>RANK(CJ36,CJ10:CJ69,0)</f>
        <v>21</v>
      </c>
      <c r="CM36" s="98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6</v>
      </c>
      <c r="CN36" s="98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6</v>
      </c>
      <c r="CO36" s="98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0</v>
      </c>
      <c r="CP36" s="98">
        <f>[2]DB!CV36</f>
        <v>27</v>
      </c>
      <c r="CQ36" s="98">
        <f t="shared" si="9"/>
        <v>27</v>
      </c>
      <c r="CR36" s="98">
        <f t="shared" si="19"/>
        <v>27</v>
      </c>
      <c r="CS36" s="98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0</v>
      </c>
      <c r="CT36" s="98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0</v>
      </c>
      <c r="CU36" s="99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00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27</v>
      </c>
      <c r="CW36" s="98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98" t="str">
        <f>IF(CR10=27,BM10,IF(CR11=27,BM11,IF(CR12=27,BM12,IF(CR13=27,BM13,IF(CR14=27,BM14,IF(CR15=27,BM15,IF(CR16=27,BM16,IF(CR17=27,BM17,CY36))))))))</f>
        <v>Harry</v>
      </c>
      <c r="CY36" s="98" t="str">
        <f>IF(CR18=27,BM18,IF(CR19=27,BM19,IF(CR20=27,BM20,IF(CR21=27,BM21,IF(CR22=27,BM22,IF(CR23=27,BM23,IF(CR24=27,BM24,IF(CR25=27,BM25,CZ36))))))))</f>
        <v>Harry</v>
      </c>
      <c r="CZ36" s="98" t="str">
        <f>IF(CR26=27,BM26,IF(CR27=27,BM27,IF(CR28=27,BM28,IF(CR29=27,BM29,IF(CR30=27,BM30,IF(CR31=27,BM31,IF(CR32=27,BM32,IF(CR33=27,BM33,DA36))))))))</f>
        <v>Harry</v>
      </c>
      <c r="DA36" s="98" t="str">
        <f>IF(CR34=27,BM34,IF(CR35=27,BM35,IF(CR36=27,BM36,IF(CR37=27,BM37,IF(CR38=27,BM38,IF(CR39=27,BM39,IF(CR40=27,BM40,IF(CR41=27,BM41,DB36))))))))</f>
        <v>Harry</v>
      </c>
      <c r="DB36" s="98" t="str">
        <f>IF(CR42=27,BM42,IF(CR43=27,BM43,IF(CR44=27,BM44,IF(CR45=27,BM45,IF(CR46=27,BM46,IF(CR47=27,BM47,IF(CR48=27,BM48,IF(CR49=27,BM49,DC36))))))))</f>
        <v>Murer</v>
      </c>
      <c r="DC36" s="98" t="str">
        <f>IF(CR50=27,BM50,IF(CR51=27,BM51,IF(CR52=27,BM52,IF(CR53=27,BM53,IF(CR54=27,BM54,IF(CR55=27,BM55,IF(CR56=27,BM56,IF(CR57=27,BM57,DD36))))))))</f>
        <v>Murer</v>
      </c>
      <c r="DD36" s="98" t="str">
        <f>IF(CR58=27,BM58,IF(CR59=27,BM59,IF(CR60=27,BM60,IF(CR61=27,BM61,IF(CR62=27,BM62,IF(CR63=27,BM63,IF(CR64=27,BM64,IF(CR65=27,BM65,DE36))))))))</f>
        <v>Murer</v>
      </c>
      <c r="DE36" s="98" t="str">
        <f>IF(CR66=27,BM66,IF(CR67=27,BM67,IF(CR68=27,BM68,BM69)))</f>
        <v>Murer</v>
      </c>
      <c r="DF36" s="98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98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98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98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98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0</v>
      </c>
      <c r="DK36" s="98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98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0</v>
      </c>
      <c r="DM36" s="98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98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1</v>
      </c>
      <c r="DO36" s="98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98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2</v>
      </c>
      <c r="DQ36" s="98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98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0</v>
      </c>
      <c r="DS36" s="98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98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1</v>
      </c>
      <c r="DU36" s="98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98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15</v>
      </c>
      <c r="DW36" s="99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11</v>
      </c>
      <c r="O37" s="98" t="str">
        <f>[2]DB!BB37</f>
        <v>Lions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31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103</v>
      </c>
      <c r="AB37" s="1">
        <f>RANK(AA37,AA31:AA50,0)</f>
        <v>8</v>
      </c>
      <c r="AC37" s="1">
        <f>'2. Division'!R23</f>
        <v>9</v>
      </c>
      <c r="AD37" s="1">
        <f t="shared" si="20"/>
        <v>112</v>
      </c>
      <c r="AE37" s="1">
        <f>RANK(AD37,AD31:AD50,0)</f>
        <v>8</v>
      </c>
      <c r="AF37" s="1">
        <f>[2]DB!BK37</f>
        <v>39</v>
      </c>
      <c r="AG37" s="1">
        <f>RANK(AF37,AF31:AF50,0)</f>
        <v>10</v>
      </c>
      <c r="AH37" s="1">
        <f>'2. Division'!R29</f>
        <v>3</v>
      </c>
      <c r="AI37" s="1">
        <f t="shared" si="21"/>
        <v>42</v>
      </c>
      <c r="AJ37" s="1">
        <f>RANK(AI37,AI31:AI50,0)</f>
        <v>11</v>
      </c>
      <c r="AK37" s="1">
        <f>[2]DB!BL37</f>
        <v>140</v>
      </c>
      <c r="AL37" s="1">
        <f>RANK(AK37,AK31:AK50,0)</f>
        <v>4</v>
      </c>
      <c r="AM37" s="1">
        <f>'2. Division'!R35</f>
        <v>11</v>
      </c>
      <c r="AN37" s="1">
        <f t="shared" si="22"/>
        <v>151</v>
      </c>
      <c r="AO37" s="1">
        <f>RANK(AN37,AN31:AN50,0)</f>
        <v>3</v>
      </c>
      <c r="AP37" s="1">
        <f t="shared" si="23"/>
        <v>22</v>
      </c>
      <c r="AQ37" s="1">
        <f t="shared" si="24"/>
        <v>22</v>
      </c>
      <c r="AR37" s="1">
        <f>[2]DB!BA37</f>
        <v>7</v>
      </c>
      <c r="AS37" s="1">
        <f>RANK(AQ37,AQ31:AQ50,1)+AT37</f>
        <v>7</v>
      </c>
      <c r="AT37" s="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0</v>
      </c>
      <c r="AU37" s="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0</v>
      </c>
      <c r="AV37" s="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7</v>
      </c>
      <c r="AX37" s="1">
        <f t="shared" si="16"/>
        <v>23</v>
      </c>
      <c r="AY37" s="1">
        <f>IF(OR(R37=1,T37=1),0,IF(RANK(AX37,AX10:AX71,0)=1,10,IF(RANK(AX37,AX10:AX71,0)=2,5,IF(RANK(AX37,AX10:AX71,0)=3,4,IF(RANK(AX37,AX10:AX71,0)=4,3,IF(RANK(AX37,AX10:AX71,0)=5,2,0))))))</f>
        <v>5</v>
      </c>
      <c r="AZ37" s="100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7</v>
      </c>
      <c r="BA37" s="98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98" t="str">
        <f>IF(AW31=7,O31,IF(AW32=7,O32,IF(AW33=7,O33,IF(AW34=7,O34,IF(AW35=7,O35,IF(AW36=7,O36,IF(AW37=7,O37,BC37)))))))</f>
        <v>Lions</v>
      </c>
      <c r="BC37" s="98" t="str">
        <f>IF(AW38=7,O38,IF(AW39=7,O39,IF(AW40=7,O40,IF(AW41=7,O41,IF(AW42=7,O42,IF(AW43=7,O43,IF(AW44=7,O44,BD37)))))))</f>
        <v/>
      </c>
      <c r="BD37" s="98" t="str">
        <f>IF(AW45=7,O45,IF(AW46=7,O46,IF(AW47=7,O47,IF(AW48=7,O48,IF(AW49=7,O49,IF(AW50=7,O50,""))))))</f>
        <v/>
      </c>
      <c r="BE37" s="98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31</v>
      </c>
      <c r="BF37" s="98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98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98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98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0</v>
      </c>
      <c r="BJ37" s="98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112</v>
      </c>
      <c r="BK37" s="98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42</v>
      </c>
      <c r="BL37" s="99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151</v>
      </c>
      <c r="BM37" s="98" t="str">
        <f>[2]DB!CX37</f>
        <v>Agger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2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0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98">
        <f>[2]DB!DL37</f>
        <v>0</v>
      </c>
      <c r="BZ37" s="98">
        <f t="shared" si="4"/>
        <v>0</v>
      </c>
      <c r="CA37" s="98">
        <f>[2]DB!DN37</f>
        <v>2</v>
      </c>
      <c r="CB37" s="98">
        <f t="shared" si="5"/>
        <v>2</v>
      </c>
      <c r="CC37" s="98">
        <f>[2]DB!DP37</f>
        <v>1</v>
      </c>
      <c r="CD37" s="98">
        <f t="shared" si="6"/>
        <v>1</v>
      </c>
      <c r="CE37" s="98">
        <f>[2]DB!DR37</f>
        <v>0</v>
      </c>
      <c r="CF37" s="98">
        <f t="shared" si="7"/>
        <v>0</v>
      </c>
      <c r="CG37" s="98">
        <f>[2]DB!DT37</f>
        <v>0</v>
      </c>
      <c r="CH37" s="98">
        <f t="shared" si="8"/>
        <v>0</v>
      </c>
      <c r="CI37" s="98">
        <f>[2]DB!DV37</f>
        <v>14</v>
      </c>
      <c r="CJ37" s="98">
        <f t="shared" si="17"/>
        <v>14</v>
      </c>
      <c r="CK37" s="98">
        <f t="shared" si="18"/>
        <v>2100</v>
      </c>
      <c r="CL37" s="98">
        <f>RANK(CJ37,CJ10:CJ69,0)</f>
        <v>28</v>
      </c>
      <c r="CM37" s="98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0</v>
      </c>
      <c r="CN37" s="98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0</v>
      </c>
      <c r="CO37" s="98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0</v>
      </c>
      <c r="CP37" s="98">
        <f>[2]DB!CV37</f>
        <v>28</v>
      </c>
      <c r="CQ37" s="98">
        <f t="shared" si="9"/>
        <v>28</v>
      </c>
      <c r="CR37" s="98">
        <f t="shared" si="19"/>
        <v>28</v>
      </c>
      <c r="CS37" s="98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0</v>
      </c>
      <c r="CT37" s="98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0</v>
      </c>
      <c r="CU37" s="99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00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28</v>
      </c>
      <c r="CW37" s="98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98" t="str">
        <f>IF(CR10=28,BM10,IF(CR11=28,BM11,IF(CR12=28,BM12,IF(CR13=28,BM13,IF(CR14=28,BM14,IF(CR15=28,BM15,IF(CR16=28,BM16,IF(CR17=28,BM17,CY37))))))))</f>
        <v>Agger</v>
      </c>
      <c r="CY37" s="98" t="str">
        <f>IF(CR18=28,BM18,IF(CR19=28,BM19,IF(CR20=28,BM20,IF(CR21=28,BM21,IF(CR22=28,BM22,IF(CR23=28,BM23,IF(CR24=28,BM24,IF(CR25=28,BM25,CZ37))))))))</f>
        <v>Agger</v>
      </c>
      <c r="CZ37" s="98" t="str">
        <f>IF(CR26=28,BM26,IF(CR27=28,BM27,IF(CR28=28,BM28,IF(CR29=28,BM29,IF(CR30=28,BM30,IF(CR31=28,BM31,IF(CR32=28,BM32,IF(CR33=28,BM33,DA37))))))))</f>
        <v>Agger</v>
      </c>
      <c r="DA37" s="98" t="str">
        <f>IF(CR34=28,BM34,IF(CR35=28,BM35,IF(CR36=28,BM36,IF(CR37=28,BM37,IF(CR38=28,BM38,IF(CR39=28,BM39,IF(CR40=28,BM40,IF(CR41=28,BM41,DB37))))))))</f>
        <v>Agger</v>
      </c>
      <c r="DB37" s="98" t="str">
        <f>IF(CR42=28,BM42,IF(CR43=28,BM43,IF(CR44=28,BM44,IF(CR45=28,BM45,IF(CR46=28,BM46,IF(CR47=28,BM47,IF(CR48=28,BM48,IF(CR49=28,BM49,DC37))))))))</f>
        <v>Murer</v>
      </c>
      <c r="DC37" s="98" t="str">
        <f>IF(CR50=28,BM50,IF(CR51=28,BM51,IF(CR52=28,BM52,IF(CR53=28,BM53,IF(CR54=28,BM54,IF(CR55=28,BM55,IF(CR56=28,BM56,IF(CR57=28,BM57,DD37))))))))</f>
        <v>Murer</v>
      </c>
      <c r="DD37" s="98" t="str">
        <f>IF(CR58=28,BM58,IF(CR59=28,BM59,IF(CR60=28,BM60,IF(CR61=28,BM61,IF(CR62=28,BM62,IF(CR63=28,BM63,IF(CR64=28,BM64,IF(CR65=28,BM65,DE37))))))))</f>
        <v>Murer</v>
      </c>
      <c r="DE37" s="98" t="str">
        <f>IF(CR66=28,BM66,IF(CR67=28,BM67,IF(CR68=28,BM68,BM69)))</f>
        <v>Murer</v>
      </c>
      <c r="DF37" s="98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98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98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98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98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0</v>
      </c>
      <c r="DK37" s="98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98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0</v>
      </c>
      <c r="DM37" s="98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98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2</v>
      </c>
      <c r="DO37" s="98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98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1</v>
      </c>
      <c r="DQ37" s="98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98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0</v>
      </c>
      <c r="DS37" s="98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98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0</v>
      </c>
      <c r="DU37" s="98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98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14</v>
      </c>
      <c r="DW37" s="99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0</v>
      </c>
      <c r="K38" s="1">
        <f>IF(Rækker!W31="Res",1,0)</f>
        <v>1</v>
      </c>
      <c r="L38" s="1">
        <f t="shared" si="11"/>
        <v>1</v>
      </c>
      <c r="M38" s="1" t="s">
        <v>90</v>
      </c>
      <c r="N38" s="100">
        <f>[2]DB!AZ38</f>
        <v>7</v>
      </c>
      <c r="O38" s="98" t="str">
        <f>[2]DB!BB38</f>
        <v>Harry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20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102</v>
      </c>
      <c r="AB38" s="1">
        <f>RANK(AA38,AA31:AA50,0)</f>
        <v>13</v>
      </c>
      <c r="AC38" s="1">
        <f>'2. Division'!T23</f>
        <v>8</v>
      </c>
      <c r="AD38" s="1">
        <f t="shared" si="20"/>
        <v>110</v>
      </c>
      <c r="AE38" s="1">
        <f>RANK(AD38,AD31:AD50,0)</f>
        <v>9</v>
      </c>
      <c r="AF38" s="1">
        <f>[2]DB!BK38</f>
        <v>43</v>
      </c>
      <c r="AG38" s="1">
        <f>RANK(AF38,AF31:AF50,0)</f>
        <v>1</v>
      </c>
      <c r="AH38" s="1">
        <f>'2. Division'!T29</f>
        <v>3</v>
      </c>
      <c r="AI38" s="1">
        <f t="shared" si="21"/>
        <v>46</v>
      </c>
      <c r="AJ38" s="1">
        <f>RANK(AI38,AI31:AI50,0)</f>
        <v>1</v>
      </c>
      <c r="AK38" s="1">
        <f>[2]DB!BL38</f>
        <v>138</v>
      </c>
      <c r="AL38" s="1">
        <f>RANK(AK38,AK31:AK50,0)</f>
        <v>9</v>
      </c>
      <c r="AM38" s="1">
        <f>'2. Division'!T35</f>
        <v>9</v>
      </c>
      <c r="AN38" s="1">
        <f t="shared" si="22"/>
        <v>147</v>
      </c>
      <c r="AO38" s="1">
        <f>RANK(AN38,AN31:AN50,0)</f>
        <v>10</v>
      </c>
      <c r="AP38" s="1">
        <f t="shared" si="23"/>
        <v>23</v>
      </c>
      <c r="AQ38" s="1">
        <f t="shared" si="24"/>
        <v>20</v>
      </c>
      <c r="AR38" s="1">
        <f>[2]DB!BA38</f>
        <v>8</v>
      </c>
      <c r="AS38" s="1">
        <f>RANK(AQ38,AQ31:AQ50,1)+AT38</f>
        <v>6</v>
      </c>
      <c r="AT38" s="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0</v>
      </c>
      <c r="AU38" s="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6</v>
      </c>
      <c r="AX38" s="1">
        <f t="shared" si="16"/>
        <v>20</v>
      </c>
      <c r="AY38" s="1">
        <f>IF(OR(R38=1,T38=1),0,IF(RANK(AX38,AX10:AX71,0)=1,10,IF(RANK(AX38,AX10:AX71,0)=2,5,IF(RANK(AX38,AX10:AX71,0)=3,4,IF(RANK(AX38,AX10:AX71,0)=4,3,IF(RANK(AX38,AX10:AX71,0)=5,2,0))))))</f>
        <v>0</v>
      </c>
      <c r="AZ38" s="100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6</v>
      </c>
      <c r="BA38" s="98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98" t="str">
        <f>IF(AW31=8,O31,IF(AW32=8,O32,IF(AW33=8,O33,IF(AW34=8,O34,IF(AW35=8,O35,IF(AW36=8,O36,IF(AW37=8,O37,BC38)))))))</f>
        <v>IanRush</v>
      </c>
      <c r="BC38" s="98" t="str">
        <f>IF(AW38=8,O38,IF(AW39=8,O39,IF(AW40=8,O40,IF(AW41=8,O41,IF(AW42=8,O42,IF(AW43=8,O43,IF(AW44=8,O44,BD38)))))))</f>
        <v/>
      </c>
      <c r="BD38" s="98" t="str">
        <f>IF(AW45=8,O45,IF(AW46=8,O46,IF(AW47=8,O47,IF(AW48=8,O48,IF(AW49=8,O49,IF(AW50=8,O50,""))))))</f>
        <v/>
      </c>
      <c r="BE38" s="98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24</v>
      </c>
      <c r="BF38" s="98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98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98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98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1</v>
      </c>
      <c r="BJ38" s="98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110</v>
      </c>
      <c r="BK38" s="98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45</v>
      </c>
      <c r="BL38" s="99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146</v>
      </c>
      <c r="BM38" s="98" t="str">
        <f>[2]DB!CX38</f>
        <v>Percy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45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0</v>
      </c>
      <c r="BZ38" s="98">
        <f t="shared" si="4"/>
        <v>0</v>
      </c>
      <c r="CA38" s="98">
        <f>[2]DB!DN38</f>
        <v>1</v>
      </c>
      <c r="CB38" s="98">
        <f t="shared" si="5"/>
        <v>1</v>
      </c>
      <c r="CC38" s="98">
        <f>[2]DB!DP38</f>
        <v>1</v>
      </c>
      <c r="CD38" s="98">
        <f t="shared" si="6"/>
        <v>1</v>
      </c>
      <c r="CE38" s="98">
        <f>[2]DB!DR38</f>
        <v>1</v>
      </c>
      <c r="CF38" s="98">
        <f t="shared" si="7"/>
        <v>1</v>
      </c>
      <c r="CG38" s="98">
        <f>[2]DB!DT38</f>
        <v>1</v>
      </c>
      <c r="CH38" s="98">
        <f t="shared" si="8"/>
        <v>1</v>
      </c>
      <c r="CI38" s="98">
        <f>[2]DB!DV38</f>
        <v>14</v>
      </c>
      <c r="CJ38" s="98">
        <f t="shared" si="17"/>
        <v>14</v>
      </c>
      <c r="CK38" s="98">
        <f t="shared" si="18"/>
        <v>1111</v>
      </c>
      <c r="CL38" s="98">
        <f>RANK(CJ38,CJ10:CJ69,0)</f>
        <v>28</v>
      </c>
      <c r="CM38" s="98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1</v>
      </c>
      <c r="CN38" s="98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1</v>
      </c>
      <c r="CO38" s="98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98">
        <f>[2]DB!CV38</f>
        <v>29</v>
      </c>
      <c r="CQ38" s="98">
        <f t="shared" si="9"/>
        <v>29</v>
      </c>
      <c r="CR38" s="98">
        <f t="shared" si="19"/>
        <v>29</v>
      </c>
      <c r="CS38" s="98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0</v>
      </c>
      <c r="CT38" s="98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0</v>
      </c>
      <c r="CU38" s="99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00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29</v>
      </c>
      <c r="CW38" s="98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98" t="str">
        <f>IF(CR10=29,BM10,IF(CR11=29,BM11,IF(CR12=29,BM12,IF(CR13=29,BM13,IF(CR14=29,BM14,IF(CR15=29,BM15,IF(CR16=29,BM16,IF(CR17=29,BM17,CY38))))))))</f>
        <v>Percy</v>
      </c>
      <c r="CY38" s="98" t="str">
        <f>IF(CR18=29,BM18,IF(CR19=29,BM19,IF(CR20=29,BM20,IF(CR21=29,BM21,IF(CR22=29,BM22,IF(CR23=29,BM23,IF(CR24=29,BM24,IF(CR25=29,BM25,CZ38))))))))</f>
        <v>Percy</v>
      </c>
      <c r="CZ38" s="98" t="str">
        <f>IF(CR26=29,BM26,IF(CR27=29,BM27,IF(CR28=29,BM28,IF(CR29=29,BM29,IF(CR30=29,BM30,IF(CR31=29,BM31,IF(CR32=29,BM32,IF(CR33=29,BM33,DA38))))))))</f>
        <v>Percy</v>
      </c>
      <c r="DA38" s="98" t="str">
        <f>IF(CR34=29,BM34,IF(CR35=29,BM35,IF(CR36=29,BM36,IF(CR37=29,BM37,IF(CR38=29,BM38,IF(CR39=29,BM39,IF(CR40=29,BM40,IF(CR41=29,BM41,DB38))))))))</f>
        <v>Percy</v>
      </c>
      <c r="DB38" s="98" t="str">
        <f>IF(CR42=29,BM42,IF(CR43=29,BM43,IF(CR44=29,BM44,IF(CR45=29,BM45,IF(CR46=29,BM46,IF(CR47=29,BM47,IF(CR48=29,BM48,IF(CR49=29,BM49,DC38))))))))</f>
        <v>Murer</v>
      </c>
      <c r="DC38" s="98" t="str">
        <f>IF(CR50=29,BM50,IF(CR51=29,BM51,IF(CR52=29,BM52,IF(CR53=29,BM53,IF(CR54=29,BM54,IF(CR55=29,BM55,IF(CR56=29,BM56,IF(CR57=29,BM57,DD38))))))))</f>
        <v>Murer</v>
      </c>
      <c r="DD38" s="98" t="str">
        <f>IF(CR58=29,BM58,IF(CR59=29,BM59,IF(CR60=29,BM60,IF(CR61=29,BM61,IF(CR62=29,BM62,IF(CR63=29,BM63,IF(CR64=29,BM64,IF(CR65=29,BM65,DE38))))))))</f>
        <v>Murer</v>
      </c>
      <c r="DE38" s="98" t="str">
        <f>IF(CR66=29,BM66,IF(CR67=29,BM67,IF(CR68=29,BM68,BM69)))</f>
        <v>Murer</v>
      </c>
      <c r="DF38" s="98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98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98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98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98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0</v>
      </c>
      <c r="DK38" s="98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98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0</v>
      </c>
      <c r="DM38" s="98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98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1</v>
      </c>
      <c r="DO38" s="98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98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1</v>
      </c>
      <c r="DQ38" s="98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98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1</v>
      </c>
      <c r="DS38" s="98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98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1</v>
      </c>
      <c r="DU38" s="98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98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14</v>
      </c>
      <c r="DW38" s="99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10</v>
      </c>
      <c r="O39" s="98" t="str">
        <f>[2]DB!BB39</f>
        <v>MFP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40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100</v>
      </c>
      <c r="AB39" s="1">
        <f>RANK(AA39,AA31:AA50,0)</f>
        <v>19</v>
      </c>
      <c r="AC39" s="1">
        <f>'2. Division'!V23</f>
        <v>6</v>
      </c>
      <c r="AD39" s="1">
        <f t="shared" si="20"/>
        <v>106</v>
      </c>
      <c r="AE39" s="1">
        <f>RANK(AD39,AD31:AD50,0)</f>
        <v>19</v>
      </c>
      <c r="AF39" s="1">
        <f>[2]DB!BK39</f>
        <v>43</v>
      </c>
      <c r="AG39" s="1">
        <f>RANK(AF39,AF31:AF50,0)</f>
        <v>1</v>
      </c>
      <c r="AH39" s="1">
        <f>'2. Division'!V29</f>
        <v>3</v>
      </c>
      <c r="AI39" s="1">
        <f t="shared" si="21"/>
        <v>46</v>
      </c>
      <c r="AJ39" s="1">
        <f>RANK(AI39,AI31:AI50,0)</f>
        <v>1</v>
      </c>
      <c r="AK39" s="1">
        <f>[2]DB!BL39</f>
        <v>140</v>
      </c>
      <c r="AL39" s="1">
        <f>RANK(AK39,AK31:AK50,0)</f>
        <v>4</v>
      </c>
      <c r="AM39" s="1">
        <f>'2. Division'!V35</f>
        <v>7</v>
      </c>
      <c r="AN39" s="1">
        <f t="shared" si="22"/>
        <v>147</v>
      </c>
      <c r="AO39" s="1">
        <f>RANK(AN39,AN31:AN50,0)</f>
        <v>10</v>
      </c>
      <c r="AP39" s="1">
        <f t="shared" si="23"/>
        <v>24</v>
      </c>
      <c r="AQ39" s="1">
        <f t="shared" si="24"/>
        <v>30</v>
      </c>
      <c r="AR39" s="1">
        <f>[2]DB!BA39</f>
        <v>9</v>
      </c>
      <c r="AS39" s="1">
        <f>RANK(AQ39,AQ31:AQ50,1)+AT39</f>
        <v>12</v>
      </c>
      <c r="AT39" s="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1</v>
      </c>
      <c r="AU39" s="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1</v>
      </c>
      <c r="AV39" s="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0</v>
      </c>
      <c r="AW39" s="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12</v>
      </c>
      <c r="AX39" s="1">
        <f t="shared" si="16"/>
        <v>16</v>
      </c>
      <c r="AY39" s="1">
        <f>IF(OR(R39=1,T39=1),0,IF(RANK(AX39,AX10:AX71,0)=1,10,IF(RANK(AX39,AX10:AX71,0)=2,5,IF(RANK(AX39,AX10:AX71,0)=3,4,IF(RANK(AX39,AX10:AX71,0)=4,3,IF(RANK(AX39,AX10:AX71,0)=5,2,0))))))</f>
        <v>0</v>
      </c>
      <c r="AZ39" s="100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10</v>
      </c>
      <c r="BA39" s="98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98" t="str">
        <f>IF(AW31=9,O31,IF(AW32=9,O32,IF(AW33=9,O33,IF(AW34=9,O34,IF(AW35=9,O35,IF(AW36=9,O36,IF(AW37=9,O37,BC39)))))))</f>
        <v>Malthe</v>
      </c>
      <c r="BC39" s="98" t="str">
        <f>IF(AW38=9,O38,IF(AW39=9,O39,IF(AW40=9,O40,IF(AW41=9,O41,IF(AW42=9,O42,IF(AW43=9,O43,IF(AW44=9,O44,BD39)))))))</f>
        <v>Malthe</v>
      </c>
      <c r="BD39" s="98" t="str">
        <f>IF(AW45=9,O45,IF(AW46=9,O46,IF(AW47=9,O47,IF(AW48=9,O48,IF(AW49=9,O49,IF(AW50=9,O50,""))))))</f>
        <v/>
      </c>
      <c r="BE39" s="98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38</v>
      </c>
      <c r="BF39" s="98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98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98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98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98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114</v>
      </c>
      <c r="BK39" s="98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43</v>
      </c>
      <c r="BL39" s="99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143</v>
      </c>
      <c r="BM39" s="98" t="str">
        <f>[2]DB!CX39</f>
        <v>Watson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58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0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0</v>
      </c>
      <c r="BZ39" s="98">
        <f t="shared" si="4"/>
        <v>0</v>
      </c>
      <c r="CA39" s="98">
        <f>[2]DB!DN39</f>
        <v>1</v>
      </c>
      <c r="CB39" s="98">
        <f t="shared" si="5"/>
        <v>1</v>
      </c>
      <c r="CC39" s="98">
        <f>[2]DB!DP39</f>
        <v>1</v>
      </c>
      <c r="CD39" s="98">
        <f t="shared" si="6"/>
        <v>1</v>
      </c>
      <c r="CE39" s="98">
        <f>[2]DB!DR39</f>
        <v>1</v>
      </c>
      <c r="CF39" s="98">
        <f t="shared" si="7"/>
        <v>1</v>
      </c>
      <c r="CG39" s="98">
        <f>[2]DB!DT39</f>
        <v>1</v>
      </c>
      <c r="CH39" s="98">
        <f t="shared" si="8"/>
        <v>1</v>
      </c>
      <c r="CI39" s="98">
        <f>[2]DB!DV39</f>
        <v>14</v>
      </c>
      <c r="CJ39" s="98">
        <f t="shared" si="17"/>
        <v>14</v>
      </c>
      <c r="CK39" s="98">
        <f t="shared" si="18"/>
        <v>1111</v>
      </c>
      <c r="CL39" s="98">
        <f>RANK(CJ39,CJ10:CJ69,0)</f>
        <v>28</v>
      </c>
      <c r="CM39" s="98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1</v>
      </c>
      <c r="CN39" s="98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1</v>
      </c>
      <c r="CO39" s="98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98">
        <f>[2]DB!CV39</f>
        <v>29</v>
      </c>
      <c r="CQ39" s="98">
        <f t="shared" si="9"/>
        <v>29</v>
      </c>
      <c r="CR39" s="98">
        <f t="shared" si="19"/>
        <v>30</v>
      </c>
      <c r="CS39" s="98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1</v>
      </c>
      <c r="CT39" s="98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1</v>
      </c>
      <c r="CU39" s="99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00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29</v>
      </c>
      <c r="CW39" s="98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0</v>
      </c>
      <c r="CX39" s="98" t="str">
        <f>IF(CR10=30,BM10,IF(CR11=30,BM11,IF(CR12=30,BM12,IF(CR13=30,BM13,IF(CR14=30,BM14,IF(CR15=30,BM15,IF(CR16=30,BM16,IF(CR17=30,BM17,CY39))))))))</f>
        <v>Watson</v>
      </c>
      <c r="CY39" s="98" t="str">
        <f>IF(CR18=30,BM18,IF(CR19=30,BM19,IF(CR20=30,BM20,IF(CR21=30,BM21,IF(CR22=30,BM22,IF(CR23=30,BM23,IF(CR24=30,BM24,IF(CR25=30,BM25,CZ39))))))))</f>
        <v>Watson</v>
      </c>
      <c r="CZ39" s="98" t="str">
        <f>IF(CR26=30,BM26,IF(CR27=30,BM27,IF(CR28=30,BM28,IF(CR29=30,BM29,IF(CR30=30,BM30,IF(CR31=30,BM31,IF(CR32=30,BM32,IF(CR33=30,BM33,DA39))))))))</f>
        <v>Watson</v>
      </c>
      <c r="DA39" s="98" t="str">
        <f>IF(CR34=30,BM34,IF(CR35=30,BM35,IF(CR36=30,BM36,IF(CR37=30,BM37,IF(CR38=30,BM38,IF(CR39=30,BM39,IF(CR40=30,BM40,IF(CR41=30,BM41,DB39))))))))</f>
        <v>Watson</v>
      </c>
      <c r="DB39" s="98" t="str">
        <f>IF(CR42=30,BM42,IF(CR43=30,BM43,IF(CR44=30,BM44,IF(CR45=30,BM45,IF(CR46=30,BM46,IF(CR47=30,BM47,IF(CR48=30,BM48,IF(CR49=30,BM49,DC39))))))))</f>
        <v>Murer</v>
      </c>
      <c r="DC39" s="98" t="str">
        <f>IF(CR50=30,BM50,IF(CR51=30,BM51,IF(CR52=30,BM52,IF(CR53=30,BM53,IF(CR54=30,BM54,IF(CR55=30,BM55,IF(CR56=30,BM56,IF(CR57=30,BM57,DD39))))))))</f>
        <v>Murer</v>
      </c>
      <c r="DD39" s="98" t="str">
        <f>IF(CR58=30,BM58,IF(CR59=30,BM59,IF(CR60=30,BM60,IF(CR61=30,BM61,IF(CR62=30,BM62,IF(CR63=30,BM63,IF(CR64=30,BM64,IF(CR65=30,BM65,DE39))))))))</f>
        <v>Murer</v>
      </c>
      <c r="DE39" s="98" t="str">
        <f>IF(CR66=30,BM66,IF(CR67=30,BM67,IF(CR68=30,BM68,BM69)))</f>
        <v>Murer</v>
      </c>
      <c r="DF39" s="98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98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98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98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98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0</v>
      </c>
      <c r="DK39" s="98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0</v>
      </c>
      <c r="DL39" s="98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0</v>
      </c>
      <c r="DM39" s="98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98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1</v>
      </c>
      <c r="DO39" s="98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0</v>
      </c>
      <c r="DP39" s="98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1</v>
      </c>
      <c r="DQ39" s="98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0</v>
      </c>
      <c r="DR39" s="98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1</v>
      </c>
      <c r="DS39" s="98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98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1</v>
      </c>
      <c r="DU39" s="98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0</v>
      </c>
      <c r="DV39" s="98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14</v>
      </c>
      <c r="DW39" s="99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0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9</v>
      </c>
      <c r="O40" s="98" t="str">
        <f>[2]DB!BB40</f>
        <v>Malthe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38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108</v>
      </c>
      <c r="AB40" s="1">
        <f>RANK(AA40,AA31:AA50,0)</f>
        <v>3</v>
      </c>
      <c r="AC40" s="1">
        <f>'2. Division'!X23</f>
        <v>6</v>
      </c>
      <c r="AD40" s="1">
        <f t="shared" si="20"/>
        <v>114</v>
      </c>
      <c r="AE40" s="1">
        <f>RANK(AD40,AD31:AD50,0)</f>
        <v>4</v>
      </c>
      <c r="AF40" s="1">
        <f>[2]DB!BK40</f>
        <v>40</v>
      </c>
      <c r="AG40" s="1">
        <f>RANK(AF40,AF31:AF50,0)</f>
        <v>7</v>
      </c>
      <c r="AH40" s="1">
        <f>'2. Division'!X29</f>
        <v>3</v>
      </c>
      <c r="AI40" s="1">
        <f t="shared" si="21"/>
        <v>43</v>
      </c>
      <c r="AJ40" s="1">
        <f>RANK(AI40,AI31:AI50,0)</f>
        <v>6</v>
      </c>
      <c r="AK40" s="1">
        <f>[2]DB!BL40</f>
        <v>136</v>
      </c>
      <c r="AL40" s="1">
        <f>RANK(AK40,AK31:AK50,0)</f>
        <v>15</v>
      </c>
      <c r="AM40" s="1">
        <f>'2. Division'!X35</f>
        <v>7</v>
      </c>
      <c r="AN40" s="1">
        <f t="shared" si="22"/>
        <v>143</v>
      </c>
      <c r="AO40" s="1">
        <f>RANK(AN40,AN31:AN50,0)</f>
        <v>18</v>
      </c>
      <c r="AP40" s="1">
        <f t="shared" si="23"/>
        <v>25</v>
      </c>
      <c r="AQ40" s="1">
        <f t="shared" si="24"/>
        <v>28</v>
      </c>
      <c r="AR40" s="1">
        <f>[2]DB!BA40</f>
        <v>10</v>
      </c>
      <c r="AS40" s="1">
        <f>RANK(AQ40,AQ31:AQ50,1)+AT40</f>
        <v>9</v>
      </c>
      <c r="AT40" s="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0</v>
      </c>
      <c r="AU40" s="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9</v>
      </c>
      <c r="AX40" s="1">
        <f t="shared" si="16"/>
        <v>16</v>
      </c>
      <c r="AY40" s="1">
        <f>IF(OR(R40=1,T40=1),0,IF(RANK(AX40,AX10:AX71,0)=1,10,IF(RANK(AX40,AX10:AX71,0)=2,5,IF(RANK(AX40,AX10:AX71,0)=3,4,IF(RANK(AX40,AX10:AX71,0)=4,3,IF(RANK(AX40,AX10:AX71,0)=5,2,0))))))</f>
        <v>0</v>
      </c>
      <c r="AZ40" s="100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13</v>
      </c>
      <c r="BA40" s="98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98" t="str">
        <f>IF(AW31=10,O31,IF(AW32=10,O32,IF(AW33=10,O33,IF(AW34=10,O34,IF(AW35=10,O35,IF(AW36=10,O36,IF(AW37=10,O37,BC40)))))))</f>
        <v>Piquet</v>
      </c>
      <c r="BC40" s="98" t="str">
        <f>IF(AW38=10,O38,IF(AW39=10,O39,IF(AW40=10,O40,IF(AW41=10,O41,IF(AW42=10,O42,IF(AW43=10,O43,IF(AW44=10,O44,BD40)))))))</f>
        <v>Piquet</v>
      </c>
      <c r="BD40" s="98" t="str">
        <f>IF(AW45=10,O45,IF(AW46=10,O46,IF(AW47=10,O47,IF(AW48=10,O48,IF(AW49=10,O49,IF(AW50=10,O50,""))))))</f>
        <v/>
      </c>
      <c r="BE40" s="98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46</v>
      </c>
      <c r="BF40" s="98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98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98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98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0</v>
      </c>
      <c r="BJ40" s="98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110</v>
      </c>
      <c r="BK40" s="98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42</v>
      </c>
      <c r="BL40" s="99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148</v>
      </c>
      <c r="BM40" s="98" t="str">
        <f>[2]DB!CX40</f>
        <v>Sergio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51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51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0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0</v>
      </c>
      <c r="BZ40" s="98">
        <f t="shared" si="4"/>
        <v>0</v>
      </c>
      <c r="CA40" s="98">
        <f>[2]DB!DN40</f>
        <v>0</v>
      </c>
      <c r="CB40" s="98">
        <f t="shared" si="5"/>
        <v>0</v>
      </c>
      <c r="CC40" s="98">
        <f>[2]DB!DP40</f>
        <v>2</v>
      </c>
      <c r="CD40" s="98">
        <f t="shared" si="6"/>
        <v>2</v>
      </c>
      <c r="CE40" s="98">
        <f>[2]DB!DR40</f>
        <v>1</v>
      </c>
      <c r="CF40" s="98">
        <f t="shared" si="7"/>
        <v>1</v>
      </c>
      <c r="CG40" s="98">
        <f>[2]DB!DT40</f>
        <v>1</v>
      </c>
      <c r="CH40" s="98">
        <f t="shared" si="8"/>
        <v>1</v>
      </c>
      <c r="CI40" s="98">
        <f>[2]DB!DV40</f>
        <v>13</v>
      </c>
      <c r="CJ40" s="98">
        <f t="shared" si="17"/>
        <v>13</v>
      </c>
      <c r="CK40" s="98">
        <f t="shared" si="18"/>
        <v>211</v>
      </c>
      <c r="CL40" s="98">
        <f>RANK(CJ40,CJ10:CJ69,0)</f>
        <v>31</v>
      </c>
      <c r="CM40" s="98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0</v>
      </c>
      <c r="CN40" s="98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98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98">
        <f>[2]DB!CV40</f>
        <v>31</v>
      </c>
      <c r="CQ40" s="98">
        <f t="shared" si="9"/>
        <v>31</v>
      </c>
      <c r="CR40" s="98">
        <f t="shared" si="19"/>
        <v>31</v>
      </c>
      <c r="CS40" s="98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0</v>
      </c>
      <c r="CT40" s="98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0</v>
      </c>
      <c r="CU40" s="99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00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98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31</v>
      </c>
      <c r="CX40" s="98" t="str">
        <f>IF(CR10=31,BM10,IF(CR11=31,BM11,IF(CR12=31,BM12,IF(CR13=31,BM13,IF(CR14=31,BM14,IF(CR15=31,BM15,IF(CR16=31,BM16,IF(CR17=31,BM17,CY40))))))))</f>
        <v>Sergio</v>
      </c>
      <c r="CY40" s="98" t="str">
        <f>IF(CR18=31,BM18,IF(CR19=31,BM19,IF(CR20=31,BM20,IF(CR21=31,BM21,IF(CR22=31,BM22,IF(CR23=31,BM23,IF(CR24=31,BM24,IF(CR25=31,BM25,CZ40))))))))</f>
        <v>Sergio</v>
      </c>
      <c r="CZ40" s="98" t="str">
        <f>IF(CR26=31,BM26,IF(CR27=31,BM27,IF(CR28=31,BM28,IF(CR29=31,BM29,IF(CR30=31,BM30,IF(CR31=31,BM31,IF(CR32=31,BM32,IF(CR33=31,BM33,DA40))))))))</f>
        <v>Sergio</v>
      </c>
      <c r="DA40" s="98" t="str">
        <f>IF(CR34=31,BM34,IF(CR35=31,BM35,IF(CR36=31,BM36,IF(CR37=31,BM37,IF(CR38=31,BM38,IF(CR39=31,BM39,IF(CR40=31,BM40,IF(CR41=31,BM41,DB40))))))))</f>
        <v>Sergio</v>
      </c>
      <c r="DB40" s="98" t="str">
        <f>IF(CR42=31,BM42,IF(CR43=31,BM43,IF(CR44=31,BM44,IF(CR45=31,BM45,IF(CR46=31,BM46,IF(CR47=31,BM47,IF(CR48=31,BM48,IF(CR49=31,BM49,DC40))))))))</f>
        <v>Murer</v>
      </c>
      <c r="DC40" s="98" t="str">
        <f>IF(CR50=31,BM50,IF(CR51=31,BM51,IF(CR52=31,BM52,IF(CR53=31,BM53,IF(CR54=31,BM54,IF(CR55=31,BM55,IF(CR56=31,BM56,IF(CR57=31,BM57,DD40))))))))</f>
        <v>Murer</v>
      </c>
      <c r="DD40" s="98" t="str">
        <f>IF(CR58=31,BM58,IF(CR59=31,BM59,IF(CR60=31,BM60,IF(CR61=31,BM61,IF(CR62=31,BM62,IF(CR63=31,BM63,IF(CR64=31,BM64,IF(CR65=31,BM65,DE40))))))))</f>
        <v>Murer</v>
      </c>
      <c r="DE40" s="98" t="str">
        <f>IF(CR66=31,BM66,IF(CR67=31,BM67,IF(CR68=31,BM68,BM69)))</f>
        <v>Murer</v>
      </c>
      <c r="DF40" s="98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98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98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98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98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0</v>
      </c>
      <c r="DK40" s="98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0</v>
      </c>
      <c r="DL40" s="98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0</v>
      </c>
      <c r="DM40" s="98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98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0</v>
      </c>
      <c r="DO40" s="98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0</v>
      </c>
      <c r="DP40" s="98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2</v>
      </c>
      <c r="DQ40" s="98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2</v>
      </c>
      <c r="DR40" s="98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1</v>
      </c>
      <c r="DS40" s="98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1</v>
      </c>
      <c r="DT40" s="98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1</v>
      </c>
      <c r="DU40" s="98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1</v>
      </c>
      <c r="DV40" s="98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13</v>
      </c>
      <c r="DW40" s="99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13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5</v>
      </c>
      <c r="O41" s="98" t="str">
        <f>[2]DB!BB41</f>
        <v>SPVK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52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108</v>
      </c>
      <c r="AB41" s="1">
        <f>RANK(AA41,AA31:AA50,0)</f>
        <v>3</v>
      </c>
      <c r="AC41" s="1">
        <f>'2. Division'!Z23</f>
        <v>8</v>
      </c>
      <c r="AD41" s="1">
        <f t="shared" si="20"/>
        <v>116</v>
      </c>
      <c r="AE41" s="1">
        <f>RANK(AD41,AD31:AD50,0)</f>
        <v>3</v>
      </c>
      <c r="AF41" s="1">
        <f>[2]DB!BK41</f>
        <v>38</v>
      </c>
      <c r="AG41" s="1">
        <f>RANK(AF41,AF31:AF50,0)</f>
        <v>13</v>
      </c>
      <c r="AH41" s="1">
        <f>'2. Division'!Z29</f>
        <v>3</v>
      </c>
      <c r="AI41" s="1">
        <f t="shared" si="21"/>
        <v>41</v>
      </c>
      <c r="AJ41" s="1">
        <f>RANK(AI41,AI31:AI50,0)</f>
        <v>15</v>
      </c>
      <c r="AK41" s="1">
        <f>[2]DB!BL41</f>
        <v>137</v>
      </c>
      <c r="AL41" s="1">
        <f>RANK(AK41,AK31:AK50,0)</f>
        <v>11</v>
      </c>
      <c r="AM41" s="1">
        <f>'2. Division'!Z35</f>
        <v>9</v>
      </c>
      <c r="AN41" s="1">
        <f t="shared" si="22"/>
        <v>146</v>
      </c>
      <c r="AO41" s="1">
        <f>RANK(AN41,AN31:AN50,0)</f>
        <v>12</v>
      </c>
      <c r="AP41" s="1">
        <f t="shared" si="23"/>
        <v>27</v>
      </c>
      <c r="AQ41" s="1">
        <f t="shared" si="24"/>
        <v>30</v>
      </c>
      <c r="AR41" s="1">
        <f>[2]DB!BA41</f>
        <v>11</v>
      </c>
      <c r="AS41" s="1">
        <f>RANK(AQ41,AQ31:AQ50,1)+AT41</f>
        <v>11</v>
      </c>
      <c r="AT41" s="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11</v>
      </c>
      <c r="AX41" s="1">
        <f t="shared" si="16"/>
        <v>20</v>
      </c>
      <c r="AY41" s="1">
        <f>IF(OR(R41=1,T41=1),0,IF(RANK(AX41,AX10:AX71,0)=1,10,IF(RANK(AX41,AX10:AX71,0)=2,5,IF(RANK(AX41,AX10:AX71,0)=3,4,IF(RANK(AX41,AX10:AX71,0)=4,3,IF(RANK(AX41,AX10:AX71,0)=5,2,0))))))</f>
        <v>0</v>
      </c>
      <c r="AZ41" s="100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11</v>
      </c>
      <c r="BA41" s="98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98" t="str">
        <f>IF(AW31=11,O31,IF(AW32=11,O32,IF(AW33=11,O33,IF(AW34=11,O34,IF(AW35=11,O35,IF(AW36=11,O36,IF(AW37=11,O37,BC41)))))))</f>
        <v>SPVK</v>
      </c>
      <c r="BC41" s="98" t="str">
        <f>IF(AW38=11,O38,IF(AW39=11,O39,IF(AW40=11,O40,IF(AW41=11,O41,IF(AW42=11,O42,IF(AW43=11,O43,IF(AW44=11,O44,BD41)))))))</f>
        <v>SPVK</v>
      </c>
      <c r="BD41" s="98" t="str">
        <f>IF(AW45=11,O45,IF(AW46=11,O46,IF(AW47=11,O47,IF(AW48=11,O48,IF(AW49=11,O49,IF(AW50=11,O50,""))))))</f>
        <v/>
      </c>
      <c r="BE41" s="98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52</v>
      </c>
      <c r="BF41" s="98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98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98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98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0</v>
      </c>
      <c r="BJ41" s="98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116</v>
      </c>
      <c r="BK41" s="98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41</v>
      </c>
      <c r="BL41" s="99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146</v>
      </c>
      <c r="BM41" s="98" t="str">
        <f>[2]DB!CX41</f>
        <v>Zico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59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0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0</v>
      </c>
      <c r="BZ41" s="98">
        <f t="shared" si="4"/>
        <v>0</v>
      </c>
      <c r="CA41" s="98">
        <f>[2]DB!DN41</f>
        <v>0</v>
      </c>
      <c r="CB41" s="98">
        <f t="shared" si="5"/>
        <v>0</v>
      </c>
      <c r="CC41" s="98">
        <f>[2]DB!DP41</f>
        <v>2</v>
      </c>
      <c r="CD41" s="98">
        <f t="shared" si="6"/>
        <v>2</v>
      </c>
      <c r="CE41" s="98">
        <f>[2]DB!DR41</f>
        <v>1</v>
      </c>
      <c r="CF41" s="98">
        <f t="shared" si="7"/>
        <v>1</v>
      </c>
      <c r="CG41" s="98">
        <f>[2]DB!DT41</f>
        <v>1</v>
      </c>
      <c r="CH41" s="98">
        <f t="shared" si="8"/>
        <v>1</v>
      </c>
      <c r="CI41" s="98">
        <f>[2]DB!DV41</f>
        <v>13</v>
      </c>
      <c r="CJ41" s="98">
        <f t="shared" si="17"/>
        <v>13</v>
      </c>
      <c r="CK41" s="98">
        <f t="shared" si="18"/>
        <v>211</v>
      </c>
      <c r="CL41" s="98">
        <f>RANK(CJ41,CJ10:CJ69,0)</f>
        <v>31</v>
      </c>
      <c r="CM41" s="98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0</v>
      </c>
      <c r="CN41" s="98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98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0</v>
      </c>
      <c r="CP41" s="98">
        <f>[2]DB!CV41</f>
        <v>31</v>
      </c>
      <c r="CQ41" s="98">
        <f t="shared" si="9"/>
        <v>31</v>
      </c>
      <c r="CR41" s="98">
        <f t="shared" si="19"/>
        <v>32</v>
      </c>
      <c r="CS41" s="98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1</v>
      </c>
      <c r="CT41" s="98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1</v>
      </c>
      <c r="CU41" s="99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0</v>
      </c>
      <c r="CV41" s="100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31</v>
      </c>
      <c r="CW41" s="98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31</v>
      </c>
      <c r="CX41" s="98" t="str">
        <f>IF(CR10=32,BM10,IF(CR11=32,BM11,IF(CR12=32,BM12,IF(CR13=32,BM13,IF(CR14=32,BM14,IF(CR15=32,BM15,IF(CR16=32,BM16,IF(CR17=32,BM17,CY41))))))))</f>
        <v>Zico</v>
      </c>
      <c r="CY41" s="98" t="str">
        <f>IF(CR18=32,BM18,IF(CR19=32,BM19,IF(CR20=32,BM20,IF(CR21=32,BM21,IF(CR22=32,BM22,IF(CR23=32,BM23,IF(CR24=32,BM24,IF(CR25=32,BM25,CZ41))))))))</f>
        <v>Zico</v>
      </c>
      <c r="CZ41" s="98" t="str">
        <f>IF(CR26=32,BM26,IF(CR27=32,BM27,IF(CR28=32,BM28,IF(CR29=32,BM29,IF(CR30=32,BM30,IF(CR31=32,BM31,IF(CR32=32,BM32,IF(CR33=32,BM33,DA41))))))))</f>
        <v>Zico</v>
      </c>
      <c r="DA41" s="98" t="str">
        <f>IF(CR34=32,BM34,IF(CR35=32,BM35,IF(CR36=32,BM36,IF(CR37=32,BM37,IF(CR38=32,BM38,IF(CR39=32,BM39,IF(CR40=32,BM40,IF(CR41=32,BM41,DB41))))))))</f>
        <v>Zico</v>
      </c>
      <c r="DB41" s="98" t="str">
        <f>IF(CR42=32,BM42,IF(CR43=32,BM43,IF(CR44=32,BM44,IF(CR45=32,BM45,IF(CR46=32,BM46,IF(CR47=32,BM47,IF(CR48=32,BM48,IF(CR49=32,BM49,DC41))))))))</f>
        <v>Murer</v>
      </c>
      <c r="DC41" s="98" t="str">
        <f>IF(CR50=32,BM50,IF(CR51=32,BM51,IF(CR52=32,BM52,IF(CR53=32,BM53,IF(CR54=32,BM54,IF(CR55=32,BM55,IF(CR56=32,BM56,IF(CR57=32,BM57,DD41))))))))</f>
        <v>Murer</v>
      </c>
      <c r="DD41" s="98" t="str">
        <f>IF(CR58=32,BM58,IF(CR59=32,BM59,IF(CR60=32,BM60,IF(CR61=32,BM61,IF(CR62=32,BM62,IF(CR63=32,BM63,IF(CR64=32,BM64,IF(CR65=32,BM65,DE41))))))))</f>
        <v>Murer</v>
      </c>
      <c r="DE41" s="98" t="str">
        <f>IF(CR66=32,BM66,IF(CR67=32,BM67,IF(CR68=32,BM68,BM69)))</f>
        <v>Murer</v>
      </c>
      <c r="DF41" s="98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98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98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98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98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0</v>
      </c>
      <c r="DK41" s="98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0</v>
      </c>
      <c r="DL41" s="98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0</v>
      </c>
      <c r="DM41" s="98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98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0</v>
      </c>
      <c r="DO41" s="98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0</v>
      </c>
      <c r="DP41" s="98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2</v>
      </c>
      <c r="DQ41" s="98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2</v>
      </c>
      <c r="DR41" s="98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1</v>
      </c>
      <c r="DS41" s="98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1</v>
      </c>
      <c r="DT41" s="98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1</v>
      </c>
      <c r="DU41" s="98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1</v>
      </c>
      <c r="DV41" s="98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13</v>
      </c>
      <c r="DW41" s="99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13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8</v>
      </c>
      <c r="O42" s="98" t="str">
        <f>[2]DB!BB42</f>
        <v>Sergio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51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103</v>
      </c>
      <c r="AB42" s="1">
        <f>RANK(AA42,AA31:AA50,0)</f>
        <v>8</v>
      </c>
      <c r="AC42" s="1">
        <f>'2. Division'!AB23</f>
        <v>5</v>
      </c>
      <c r="AD42" s="1">
        <f t="shared" si="20"/>
        <v>108</v>
      </c>
      <c r="AE42" s="1">
        <f>RANK(AD42,AD31:AD50,0)</f>
        <v>14</v>
      </c>
      <c r="AF42" s="1">
        <f>[2]DB!BK42</f>
        <v>41</v>
      </c>
      <c r="AG42" s="1">
        <f>RANK(AF42,AF31:AF50,0)</f>
        <v>5</v>
      </c>
      <c r="AH42" s="1">
        <f>'2. Division'!AB29</f>
        <v>2</v>
      </c>
      <c r="AI42" s="1">
        <f t="shared" si="21"/>
        <v>43</v>
      </c>
      <c r="AJ42" s="1">
        <f>RANK(AI42,AI31:AI50,0)</f>
        <v>6</v>
      </c>
      <c r="AK42" s="1">
        <f>[2]DB!BL42</f>
        <v>136</v>
      </c>
      <c r="AL42" s="1">
        <f>RANK(AK42,AK31:AK50,0)</f>
        <v>15</v>
      </c>
      <c r="AM42" s="1">
        <f>'2. Division'!AB35</f>
        <v>9</v>
      </c>
      <c r="AN42" s="1">
        <f t="shared" si="22"/>
        <v>145</v>
      </c>
      <c r="AO42" s="1">
        <f>RANK(AN42,AN31:AN50,0)</f>
        <v>15</v>
      </c>
      <c r="AP42" s="1">
        <f t="shared" si="23"/>
        <v>28</v>
      </c>
      <c r="AQ42" s="1">
        <f t="shared" si="24"/>
        <v>35</v>
      </c>
      <c r="AR42" s="1">
        <f>[2]DB!BA42</f>
        <v>12</v>
      </c>
      <c r="AS42" s="1">
        <f>RANK(AQ42,AQ31:AQ50,1)+AT42</f>
        <v>13</v>
      </c>
      <c r="AT42" s="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0</v>
      </c>
      <c r="AU42" s="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0</v>
      </c>
      <c r="AV42" s="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0</v>
      </c>
      <c r="AW42" s="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14</v>
      </c>
      <c r="AX42" s="1">
        <f t="shared" si="16"/>
        <v>16</v>
      </c>
      <c r="AY42" s="1">
        <f>IF(OR(R42=1,T42=1),0,IF(RANK(AX42,AX10:AX71,0)=1,10,IF(RANK(AX42,AX10:AX71,0)=2,5,IF(RANK(AX42,AX10:AX71,0)=3,4,IF(RANK(AX42,AX10:AX71,0)=4,3,IF(RANK(AX42,AX10:AX71,0)=5,2,0))))))</f>
        <v>0</v>
      </c>
      <c r="AZ42" s="100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9</v>
      </c>
      <c r="BA42" s="98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98" t="str">
        <f>IF(AW31=12,O31,IF(AW32=12,O32,IF(AW33=12,O33,IF(AW34=12,O34,IF(AW35=12,O35,IF(AW36=12,O36,IF(AW37=12,O37,BC42)))))))</f>
        <v>MFP</v>
      </c>
      <c r="BC42" s="98" t="str">
        <f>IF(AW38=12,O38,IF(AW39=12,O39,IF(AW40=12,O40,IF(AW41=12,O41,IF(AW42=12,O42,IF(AW43=12,O43,IF(AW44=12,O44,BD42)))))))</f>
        <v>MFP</v>
      </c>
      <c r="BD42" s="98" t="str">
        <f>IF(AW45=12,O45,IF(AW46=12,O46,IF(AW47=12,O47,IF(AW48=12,O48,IF(AW49=12,O49,IF(AW50=12,O50,""))))))</f>
        <v/>
      </c>
      <c r="BE42" s="98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40</v>
      </c>
      <c r="BF42" s="98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98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98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98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0</v>
      </c>
      <c r="BJ42" s="98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106</v>
      </c>
      <c r="BK42" s="98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46</v>
      </c>
      <c r="BL42" s="99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147</v>
      </c>
      <c r="BM42" s="98" t="str">
        <f>[2]DB!CX42</f>
        <v>Forest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15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0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0</v>
      </c>
      <c r="BX42" s="98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98">
        <f>[2]DB!DL42</f>
        <v>0</v>
      </c>
      <c r="BZ42" s="98">
        <f t="shared" ref="BZ42:BZ69" si="25">IF(BW42=10,BY42+1,BY42)</f>
        <v>0</v>
      </c>
      <c r="CA42" s="98">
        <f>[2]DB!DN42</f>
        <v>1</v>
      </c>
      <c r="CB42" s="98">
        <f t="shared" ref="CB42:CB69" si="26">IF(BW42=5,CA42+1,CA42)</f>
        <v>1</v>
      </c>
      <c r="CC42" s="98">
        <f>[2]DB!DP42</f>
        <v>1</v>
      </c>
      <c r="CD42" s="98">
        <f t="shared" ref="CD42:CD69" si="27">IF(BW42=4,CC42+1,CC42)</f>
        <v>1</v>
      </c>
      <c r="CE42" s="98">
        <f>[2]DB!DR42</f>
        <v>0</v>
      </c>
      <c r="CF42" s="98">
        <f t="shared" ref="CF42:CF69" si="28">IF(BW42=3,CE42+1,CE42)</f>
        <v>0</v>
      </c>
      <c r="CG42" s="98">
        <f>[2]DB!DT42</f>
        <v>1</v>
      </c>
      <c r="CH42" s="98">
        <f t="shared" ref="CH42:CH69" si="29">IF(BW42=2,CG42+1,CG42)</f>
        <v>1</v>
      </c>
      <c r="CI42" s="98">
        <f>[2]DB!DV42</f>
        <v>11</v>
      </c>
      <c r="CJ42" s="98">
        <f t="shared" si="17"/>
        <v>11</v>
      </c>
      <c r="CK42" s="98">
        <f t="shared" si="18"/>
        <v>1101</v>
      </c>
      <c r="CL42" s="98">
        <f>RANK(CJ42,CJ10:CJ69,0)</f>
        <v>35</v>
      </c>
      <c r="CM42" s="98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0</v>
      </c>
      <c r="CN42" s="98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0</v>
      </c>
      <c r="CO42" s="98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0</v>
      </c>
      <c r="CP42" s="98">
        <f>[2]DB!CV42</f>
        <v>33</v>
      </c>
      <c r="CQ42" s="98">
        <f t="shared" ref="CQ42:CQ69" si="30">CL42+CM42</f>
        <v>35</v>
      </c>
      <c r="CR42" s="98">
        <f t="shared" si="19"/>
        <v>35</v>
      </c>
      <c r="CS42" s="98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0</v>
      </c>
      <c r="CT42" s="98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0</v>
      </c>
      <c r="CU42" s="99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00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98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98" t="str">
        <f>IF(CR10=33,BM10,IF(CR11=33,BM11,IF(CR12=33,BM12,IF(CR13=33,BM13,IF(CR14=33,BM14,IF(CR15=33,BM15,IF(CR16=33,BM16,IF(CR17=33,BM17,CY42))))))))</f>
        <v>Fox</v>
      </c>
      <c r="CY42" s="98" t="str">
        <f>IF(CR18=33,BM18,IF(CR19=33,BM19,IF(CR20=33,BM20,IF(CR21=33,BM21,IF(CR22=33,BM22,IF(CR23=33,BM23,IF(CR24=33,BM24,IF(CR25=33,BM25,CZ42))))))))</f>
        <v>Fox</v>
      </c>
      <c r="CZ42" s="98" t="str">
        <f>IF(CR26=33,BM26,IF(CR27=33,BM27,IF(CR28=33,BM28,IF(CR29=33,BM29,IF(CR30=33,BM30,IF(CR31=33,BM31,IF(CR32=33,BM32,IF(CR33=33,BM33,DA42))))))))</f>
        <v>Fox</v>
      </c>
      <c r="DA42" s="98" t="str">
        <f>IF(CR34=33,BM34,IF(CR35=33,BM35,IF(CR36=33,BM36,IF(CR37=33,BM37,IF(CR38=33,BM38,IF(CR39=33,BM39,IF(CR40=33,BM40,IF(CR41=33,BM41,DB42))))))))</f>
        <v>Fox</v>
      </c>
      <c r="DB42" s="98" t="str">
        <f>IF(CR42=33,BM42,IF(CR43=33,BM43,IF(CR44=33,BM44,IF(CR45=33,BM45,IF(CR46=33,BM46,IF(CR47=33,BM47,IF(CR48=33,BM48,IF(CR49=33,BM49,DC42))))))))</f>
        <v>Fox</v>
      </c>
      <c r="DC42" s="98" t="str">
        <f>IF(CR50=33,BM50,IF(CR51=33,BM51,IF(CR52=33,BM52,IF(CR53=33,BM53,IF(CR54=33,BM54,IF(CR55=33,BM55,IF(CR56=33,BM56,IF(CR57=33,BM57,DD42))))))))</f>
        <v>Murer</v>
      </c>
      <c r="DD42" s="98" t="str">
        <f>IF(CR58=33,BM58,IF(CR59=33,BM59,IF(CR60=33,BM60,IF(CR61=33,BM61,IF(CR62=33,BM62,IF(CR63=33,BM63,IF(CR64=33,BM64,IF(CR65=33,BM65,DE42))))))))</f>
        <v>Murer</v>
      </c>
      <c r="DE42" s="98" t="str">
        <f>IF(CR66=33,BM66,IF(CR67=33,BM67,IF(CR68=33,BM68,BM69)))</f>
        <v>Murer</v>
      </c>
      <c r="DF42" s="98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98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98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98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98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3</v>
      </c>
      <c r="DK42" s="98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3</v>
      </c>
      <c r="DL42" s="98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0</v>
      </c>
      <c r="DM42" s="98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0</v>
      </c>
      <c r="DN42" s="98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0</v>
      </c>
      <c r="DO42" s="98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0</v>
      </c>
      <c r="DP42" s="98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1</v>
      </c>
      <c r="DQ42" s="98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1</v>
      </c>
      <c r="DR42" s="98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2</v>
      </c>
      <c r="DS42" s="98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2</v>
      </c>
      <c r="DT42" s="98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1</v>
      </c>
      <c r="DU42" s="98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1</v>
      </c>
      <c r="DV42" s="98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12</v>
      </c>
      <c r="DW42" s="99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12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15</v>
      </c>
      <c r="O43" s="98" t="str">
        <f>[2]DB!BB43</f>
        <v>Piquet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46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103</v>
      </c>
      <c r="AB43" s="1">
        <f>RANK(AA43,AA31:AA50,0)</f>
        <v>8</v>
      </c>
      <c r="AC43" s="1">
        <f>'2. Division'!AD23</f>
        <v>7</v>
      </c>
      <c r="AD43" s="1">
        <f t="shared" si="20"/>
        <v>110</v>
      </c>
      <c r="AE43" s="1">
        <f>RANK(AD43,AD31:AD50,0)</f>
        <v>9</v>
      </c>
      <c r="AF43" s="1">
        <f>[2]DB!BK43</f>
        <v>38</v>
      </c>
      <c r="AG43" s="1">
        <f>RANK(AF43,AF31:AF50,0)</f>
        <v>13</v>
      </c>
      <c r="AH43" s="1">
        <f>'2. Division'!AD29</f>
        <v>4</v>
      </c>
      <c r="AI43" s="1">
        <f t="shared" si="21"/>
        <v>42</v>
      </c>
      <c r="AJ43" s="1">
        <f>RANK(AI43,AI31:AI50,0)</f>
        <v>11</v>
      </c>
      <c r="AK43" s="1">
        <f>[2]DB!BL43</f>
        <v>137</v>
      </c>
      <c r="AL43" s="1">
        <f>RANK(AK43,AK31:AK50,0)</f>
        <v>11</v>
      </c>
      <c r="AM43" s="1">
        <f>'2. Division'!AD35</f>
        <v>11</v>
      </c>
      <c r="AN43" s="1">
        <f t="shared" si="22"/>
        <v>148</v>
      </c>
      <c r="AO43" s="1">
        <f>RANK(AN43,AN31:AN50,0)</f>
        <v>9</v>
      </c>
      <c r="AP43" s="1">
        <f t="shared" si="23"/>
        <v>32</v>
      </c>
      <c r="AQ43" s="1">
        <f t="shared" si="24"/>
        <v>29</v>
      </c>
      <c r="AR43" s="1">
        <f>[2]DB!BA43</f>
        <v>13</v>
      </c>
      <c r="AS43" s="1">
        <f>RANK(AQ43,AQ31:AQ50,1)+AT43</f>
        <v>10</v>
      </c>
      <c r="AT43" s="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0</v>
      </c>
      <c r="AU43" s="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0</v>
      </c>
      <c r="AV43" s="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10</v>
      </c>
      <c r="AX43" s="1">
        <f t="shared" si="16"/>
        <v>22</v>
      </c>
      <c r="AY43" s="1">
        <f>IF(OR(R43=1,T43=1),0,IF(RANK(AX43,AX10:AX71,0)=1,10,IF(RANK(AX43,AX10:AX71,0)=2,5,IF(RANK(AX43,AX10:AX71,0)=3,4,IF(RANK(AX43,AX10:AX71,0)=4,3,IF(RANK(AX43,AX10:AX71,0)=5,2,0))))))</f>
        <v>3</v>
      </c>
      <c r="AZ43" s="100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16</v>
      </c>
      <c r="BA43" s="98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98" t="str">
        <f>IF(AW31=13,O31,IF(AW32=13,O32,IF(AW33=13,O33,IF(AW34=13,O34,IF(AW35=13,O35,IF(AW36=13,O36,IF(AW37=13,O37,BC43)))))))</f>
        <v>Højgård</v>
      </c>
      <c r="BC43" s="98" t="str">
        <f>IF(AW38=13,O38,IF(AW39=13,O39,IF(AW40=13,O40,IF(AW41=13,O41,IF(AW42=13,O42,IF(AW43=13,O43,IF(AW44=13,O44,BD43)))))))</f>
        <v>Højgård</v>
      </c>
      <c r="BD43" s="98" t="str">
        <f>IF(AW45=13,O45,IF(AW46=13,O46,IF(AW47=13,O47,IF(AW48=13,O48,IF(AW49=13,O49,IF(AW50=13,O50,""))))))</f>
        <v>Højgård</v>
      </c>
      <c r="BE43" s="98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23</v>
      </c>
      <c r="BF43" s="98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98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98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98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98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108</v>
      </c>
      <c r="BK43" s="98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43</v>
      </c>
      <c r="BL43" s="99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145</v>
      </c>
      <c r="BM43" s="98" t="str">
        <f>[2]DB!CX43</f>
        <v>Kailua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27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1</v>
      </c>
      <c r="BZ43" s="98">
        <f t="shared" si="25"/>
        <v>1</v>
      </c>
      <c r="CA43" s="98">
        <f>[2]DB!DN43</f>
        <v>0</v>
      </c>
      <c r="CB43" s="98">
        <f t="shared" si="26"/>
        <v>0</v>
      </c>
      <c r="CC43" s="98">
        <f>[2]DB!DP43</f>
        <v>0</v>
      </c>
      <c r="CD43" s="98">
        <f t="shared" si="27"/>
        <v>0</v>
      </c>
      <c r="CE43" s="98">
        <f>[2]DB!DR43</f>
        <v>0</v>
      </c>
      <c r="CF43" s="98">
        <f t="shared" si="28"/>
        <v>0</v>
      </c>
      <c r="CG43" s="98">
        <f>[2]DB!DT43</f>
        <v>0</v>
      </c>
      <c r="CH43" s="98">
        <f t="shared" si="29"/>
        <v>0</v>
      </c>
      <c r="CI43" s="98">
        <f>[2]DB!DV43</f>
        <v>10</v>
      </c>
      <c r="CJ43" s="98">
        <f t="shared" si="17"/>
        <v>10</v>
      </c>
      <c r="CK43" s="98">
        <f t="shared" si="18"/>
        <v>10000</v>
      </c>
      <c r="CL43" s="98">
        <f>RANK(CJ43,CJ10:CJ69,0)</f>
        <v>36</v>
      </c>
      <c r="CM43" s="98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0</v>
      </c>
      <c r="CN43" s="98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0</v>
      </c>
      <c r="CO43" s="98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0</v>
      </c>
      <c r="CP43" s="98">
        <f>[2]DB!CV43</f>
        <v>34</v>
      </c>
      <c r="CQ43" s="98">
        <f t="shared" si="30"/>
        <v>36</v>
      </c>
      <c r="CR43" s="98">
        <f t="shared" si="19"/>
        <v>37</v>
      </c>
      <c r="CS43" s="98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1</v>
      </c>
      <c r="CT43" s="98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0</v>
      </c>
      <c r="CU43" s="99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1</v>
      </c>
      <c r="CV43" s="100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98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98" t="str">
        <f>IF(CR10=34,BM10,IF(CR11=34,BM11,IF(CR12=34,BM12,IF(CR13=34,BM13,IF(CR14=34,BM14,IF(CR15=34,BM15,IF(CR16=34,BM16,IF(CR17=34,BM17,CY43))))))))</f>
        <v>Piquet</v>
      </c>
      <c r="CY43" s="98" t="str">
        <f>IF(CR18=34,BM18,IF(CR19=34,BM19,IF(CR20=34,BM20,IF(CR21=34,BM21,IF(CR22=34,BM22,IF(CR23=34,BM23,IF(CR24=34,BM24,IF(CR25=34,BM25,CZ43))))))))</f>
        <v>Piquet</v>
      </c>
      <c r="CZ43" s="98" t="str">
        <f>IF(CR26=34,BM26,IF(CR27=34,BM27,IF(CR28=34,BM28,IF(CR29=34,BM29,IF(CR30=34,BM30,IF(CR31=34,BM31,IF(CR32=34,BM32,IF(CR33=34,BM33,DA43))))))))</f>
        <v>Piquet</v>
      </c>
      <c r="DA43" s="98" t="str">
        <f>IF(CR34=34,BM34,IF(CR35=34,BM35,IF(CR36=34,BM36,IF(CR37=34,BM37,IF(CR38=34,BM38,IF(CR39=34,BM39,IF(CR40=34,BM40,IF(CR41=34,BM41,DB43))))))))</f>
        <v>Piquet</v>
      </c>
      <c r="DB43" s="98" t="str">
        <f>IF(CR42=34,BM42,IF(CR43=34,BM43,IF(CR44=34,BM44,IF(CR45=34,BM45,IF(CR46=34,BM46,IF(CR47=34,BM47,IF(CR48=34,BM48,IF(CR49=34,BM49,DC43))))))))</f>
        <v>Piquet</v>
      </c>
      <c r="DC43" s="98" t="str">
        <f>IF(CR50=34,BM50,IF(CR51=34,BM51,IF(CR52=34,BM52,IF(CR53=34,BM53,IF(CR54=34,BM54,IF(CR55=34,BM55,IF(CR56=34,BM56,IF(CR57=34,BM57,DD43))))))))</f>
        <v>Murer</v>
      </c>
      <c r="DD43" s="98" t="str">
        <f>IF(CR58=34,BM58,IF(CR59=34,BM59,IF(CR60=34,BM60,IF(CR61=34,BM61,IF(CR62=34,BM62,IF(CR63=34,BM63,IF(CR64=34,BM64,IF(CR65=34,BM65,DE43))))))))</f>
        <v>Murer</v>
      </c>
      <c r="DE43" s="98" t="str">
        <f>IF(CR66=34,BM66,IF(CR67=34,BM67,IF(CR68=34,BM68,BM69)))</f>
        <v>Murer</v>
      </c>
      <c r="DF43" s="98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98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98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98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98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3</v>
      </c>
      <c r="DK43" s="98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3</v>
      </c>
      <c r="DL43" s="98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0</v>
      </c>
      <c r="DM43" s="98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0</v>
      </c>
      <c r="DN43" s="98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0</v>
      </c>
      <c r="DO43" s="98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0</v>
      </c>
      <c r="DP43" s="98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1</v>
      </c>
      <c r="DQ43" s="98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1</v>
      </c>
      <c r="DR43" s="98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2</v>
      </c>
      <c r="DS43" s="98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2</v>
      </c>
      <c r="DT43" s="98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1</v>
      </c>
      <c r="DU43" s="98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1</v>
      </c>
      <c r="DV43" s="98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12</v>
      </c>
      <c r="DW43" s="99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12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12</v>
      </c>
      <c r="O44" s="98" t="str">
        <f>[2]DB!BB44</f>
        <v>Agger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2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102</v>
      </c>
      <c r="AB44" s="1">
        <f>RANK(AA44,AA31:AA50,0)</f>
        <v>13</v>
      </c>
      <c r="AC44" s="1">
        <f>'2. Division'!AF23</f>
        <v>6</v>
      </c>
      <c r="AD44" s="1">
        <f t="shared" si="20"/>
        <v>108</v>
      </c>
      <c r="AE44" s="1">
        <f>RANK(AD44,AD31:AD50,0)</f>
        <v>14</v>
      </c>
      <c r="AF44" s="1">
        <f>[2]DB!BK44</f>
        <v>37</v>
      </c>
      <c r="AG44" s="1">
        <f>RANK(AF44,AF31:AF50,0)</f>
        <v>17</v>
      </c>
      <c r="AH44" s="1">
        <f>'2. Division'!AF29</f>
        <v>2</v>
      </c>
      <c r="AI44" s="1">
        <f t="shared" si="21"/>
        <v>39</v>
      </c>
      <c r="AJ44" s="1">
        <f>RANK(AI44,AI31:AI50,0)</f>
        <v>18</v>
      </c>
      <c r="AK44" s="1">
        <f>[2]DB!BL44</f>
        <v>140</v>
      </c>
      <c r="AL44" s="1">
        <f>RANK(AK44,AK31:AK50,0)</f>
        <v>4</v>
      </c>
      <c r="AM44" s="1">
        <f>'2. Division'!AF35</f>
        <v>9</v>
      </c>
      <c r="AN44" s="1">
        <f t="shared" si="22"/>
        <v>149</v>
      </c>
      <c r="AO44" s="1">
        <f>RANK(AN44,AN31:AN50,0)</f>
        <v>5</v>
      </c>
      <c r="AP44" s="1">
        <f t="shared" si="23"/>
        <v>34</v>
      </c>
      <c r="AQ44" s="1">
        <f t="shared" si="24"/>
        <v>37</v>
      </c>
      <c r="AR44" s="1">
        <f>[2]DB!BA44</f>
        <v>14</v>
      </c>
      <c r="AS44" s="1">
        <f>RANK(AQ44,AQ31:AQ50,1)+AT44</f>
        <v>16</v>
      </c>
      <c r="AT44" s="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0</v>
      </c>
      <c r="AU44" s="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0</v>
      </c>
      <c r="AV44" s="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16</v>
      </c>
      <c r="AX44" s="1">
        <f t="shared" si="16"/>
        <v>17</v>
      </c>
      <c r="AY44" s="1">
        <f>IF(OR(R44=1,T44=1),0,IF(RANK(AX44,AX10:AX71,0)=1,10,IF(RANK(AX44,AX10:AX71,0)=2,5,IF(RANK(AX44,AX10:AX71,0)=3,4,IF(RANK(AX44,AX10:AX71,0)=4,3,IF(RANK(AX44,AX10:AX71,0)=5,2,0))))))</f>
        <v>0</v>
      </c>
      <c r="AZ44" s="100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12</v>
      </c>
      <c r="BA44" s="98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13</v>
      </c>
      <c r="BB44" s="98" t="str">
        <f>IF(AW31=14,O31,IF(AW32=14,O32,IF(AW33=14,O33,IF(AW34=14,O34,IF(AW35=14,O35,IF(AW36=14,O36,IF(AW37=14,O37,BC44)))))))</f>
        <v>Sergio</v>
      </c>
      <c r="BC44" s="98" t="str">
        <f>IF(AW38=14,O38,IF(AW39=14,O39,IF(AW40=14,O40,IF(AW41=14,O41,IF(AW42=14,O42,IF(AW43=14,O43,IF(AW44=14,O44,BD44)))))))</f>
        <v>Sergio</v>
      </c>
      <c r="BD44" s="98" t="str">
        <f>IF(AW45=14,O45,IF(AW46=14,O46,IF(AW47=14,O47,IF(AW48=14,O48,IF(AW49=14,O49,IF(AW50=14,O50,""))))))</f>
        <v/>
      </c>
      <c r="BE44" s="98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51</v>
      </c>
      <c r="BF44" s="98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98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98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98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0</v>
      </c>
      <c r="BJ44" s="98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108</v>
      </c>
      <c r="BK44" s="98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43</v>
      </c>
      <c r="BL44" s="99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145</v>
      </c>
      <c r="BM44" s="98" t="str">
        <f>[2]DB!CX44</f>
        <v>Culopip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10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0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0</v>
      </c>
      <c r="BX44" s="98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0</v>
      </c>
      <c r="BY44" s="98">
        <f>[2]DB!DL44</f>
        <v>0</v>
      </c>
      <c r="BZ44" s="98">
        <f t="shared" si="25"/>
        <v>0</v>
      </c>
      <c r="CA44" s="98">
        <f>[2]DB!DN44</f>
        <v>0</v>
      </c>
      <c r="CB44" s="98">
        <f t="shared" si="26"/>
        <v>0</v>
      </c>
      <c r="CC44" s="98">
        <f>[2]DB!DP44</f>
        <v>1</v>
      </c>
      <c r="CD44" s="98">
        <f t="shared" si="27"/>
        <v>1</v>
      </c>
      <c r="CE44" s="98">
        <f>[2]DB!DR44</f>
        <v>2</v>
      </c>
      <c r="CF44" s="98">
        <f t="shared" si="28"/>
        <v>2</v>
      </c>
      <c r="CG44" s="98">
        <f>[2]DB!DT44</f>
        <v>0</v>
      </c>
      <c r="CH44" s="98">
        <f t="shared" si="29"/>
        <v>0</v>
      </c>
      <c r="CI44" s="98">
        <f>[2]DB!DV44</f>
        <v>10</v>
      </c>
      <c r="CJ44" s="98">
        <f t="shared" si="17"/>
        <v>10</v>
      </c>
      <c r="CK44" s="98">
        <f t="shared" si="18"/>
        <v>120</v>
      </c>
      <c r="CL44" s="98">
        <f>RANK(CJ44,CJ10:CJ69,0)</f>
        <v>36</v>
      </c>
      <c r="CM44" s="98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2</v>
      </c>
      <c r="CN44" s="98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1</v>
      </c>
      <c r="CO44" s="98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1</v>
      </c>
      <c r="CP44" s="98">
        <f>[2]DB!CV44</f>
        <v>35</v>
      </c>
      <c r="CQ44" s="98">
        <f t="shared" si="30"/>
        <v>38</v>
      </c>
      <c r="CR44" s="98">
        <f t="shared" si="19"/>
        <v>38</v>
      </c>
      <c r="CS44" s="98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0</v>
      </c>
      <c r="CT44" s="98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0</v>
      </c>
      <c r="CU44" s="99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00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35</v>
      </c>
      <c r="CW44" s="98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35</v>
      </c>
      <c r="CX44" s="98" t="str">
        <f>IF(CR10=35,BM10,IF(CR11=35,BM11,IF(CR12=35,BM12,IF(CR13=35,BM13,IF(CR14=35,BM14,IF(CR15=35,BM15,IF(CR16=35,BM16,IF(CR17=35,BM17,CY44))))))))</f>
        <v>Forest</v>
      </c>
      <c r="CY44" s="98" t="str">
        <f>IF(CR18=35,BM18,IF(CR19=35,BM19,IF(CR20=35,BM20,IF(CR21=35,BM21,IF(CR22=35,BM22,IF(CR23=35,BM23,IF(CR24=35,BM24,IF(CR25=35,BM25,CZ44))))))))</f>
        <v>Forest</v>
      </c>
      <c r="CZ44" s="98" t="str">
        <f>IF(CR26=35,BM26,IF(CR27=35,BM27,IF(CR28=35,BM28,IF(CR29=35,BM29,IF(CR30=35,BM30,IF(CR31=35,BM31,IF(CR32=35,BM32,IF(CR33=35,BM33,DA44))))))))</f>
        <v>Forest</v>
      </c>
      <c r="DA44" s="98" t="str">
        <f>IF(CR34=35,BM34,IF(CR35=35,BM35,IF(CR36=35,BM36,IF(CR37=35,BM37,IF(CR38=35,BM38,IF(CR39=35,BM39,IF(CR40=35,BM40,IF(CR41=35,BM41,DB44))))))))</f>
        <v>Forest</v>
      </c>
      <c r="DB44" s="98" t="str">
        <f>IF(CR42=35,BM42,IF(CR43=35,BM43,IF(CR44=35,BM44,IF(CR45=35,BM45,IF(CR46=35,BM46,IF(CR47=35,BM47,IF(CR48=35,BM48,IF(CR49=35,BM49,DC44))))))))</f>
        <v>Forest</v>
      </c>
      <c r="DC44" s="98" t="str">
        <f>IF(CR50=35,BM50,IF(CR51=35,BM51,IF(CR52=35,BM52,IF(CR53=35,BM53,IF(CR54=35,BM54,IF(CR55=35,BM55,IF(CR56=35,BM56,IF(CR57=35,BM57,DD44))))))))</f>
        <v>Murer</v>
      </c>
      <c r="DD44" s="98" t="str">
        <f>IF(CR58=35,BM58,IF(CR59=35,BM59,IF(CR60=35,BM60,IF(CR61=35,BM61,IF(CR62=35,BM62,IF(CR63=35,BM63,IF(CR64=35,BM64,IF(CR65=35,BM65,DE44))))))))</f>
        <v>Murer</v>
      </c>
      <c r="DE44" s="98" t="str">
        <f>IF(CR66=35,BM66,IF(CR67=35,BM67,IF(CR68=35,BM68,BM69)))</f>
        <v>Murer</v>
      </c>
      <c r="DF44" s="98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98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98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98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98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98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98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0</v>
      </c>
      <c r="DM44" s="98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0</v>
      </c>
      <c r="DN44" s="98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1</v>
      </c>
      <c r="DO44" s="98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1</v>
      </c>
      <c r="DP44" s="98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1</v>
      </c>
      <c r="DQ44" s="98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1</v>
      </c>
      <c r="DR44" s="98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0</v>
      </c>
      <c r="DS44" s="98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0</v>
      </c>
      <c r="DT44" s="98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98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98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11</v>
      </c>
      <c r="DW44" s="99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11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16</v>
      </c>
      <c r="O45" s="98" t="str">
        <f>[2]DB!BB45</f>
        <v>Cottee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9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0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0</v>
      </c>
      <c r="AA45" s="1">
        <f>[2]DB!BJ45</f>
        <v>103</v>
      </c>
      <c r="AB45" s="1">
        <f>RANK(AA45,AA31:AA50,0)</f>
        <v>8</v>
      </c>
      <c r="AC45" s="1">
        <f>'2. Division'!AH23</f>
        <v>6</v>
      </c>
      <c r="AD45" s="1">
        <f t="shared" si="20"/>
        <v>109</v>
      </c>
      <c r="AE45" s="1">
        <f>RANK(AD45,AD31:AD50,0)</f>
        <v>13</v>
      </c>
      <c r="AF45" s="1">
        <f>[2]DB!BK45</f>
        <v>39</v>
      </c>
      <c r="AG45" s="1">
        <f>RANK(AF45,AF31:AF50,0)</f>
        <v>10</v>
      </c>
      <c r="AH45" s="1">
        <f>'2. Division'!AH29</f>
        <v>3</v>
      </c>
      <c r="AI45" s="1">
        <f t="shared" si="21"/>
        <v>42</v>
      </c>
      <c r="AJ45" s="1">
        <f>RANK(AI45,AI31:AI50,0)</f>
        <v>11</v>
      </c>
      <c r="AK45" s="1">
        <f>[2]DB!BL45</f>
        <v>134</v>
      </c>
      <c r="AL45" s="1">
        <f>RANK(AK45,AK31:AK50,0)</f>
        <v>19</v>
      </c>
      <c r="AM45" s="1">
        <f>'2. Division'!AH35</f>
        <v>7</v>
      </c>
      <c r="AN45" s="1">
        <f t="shared" si="22"/>
        <v>141</v>
      </c>
      <c r="AO45" s="1">
        <f>RANK(AN45,AN31:AN50,0)</f>
        <v>20</v>
      </c>
      <c r="AP45" s="1">
        <f t="shared" si="23"/>
        <v>37</v>
      </c>
      <c r="AQ45" s="1">
        <f t="shared" si="24"/>
        <v>44</v>
      </c>
      <c r="AR45" s="1">
        <f>[2]DB!BA45</f>
        <v>15</v>
      </c>
      <c r="AS45" s="1">
        <f>RANK(AQ45,AQ31:AQ50,1)+AT45</f>
        <v>18</v>
      </c>
      <c r="AT45" s="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18</v>
      </c>
      <c r="AX45" s="1">
        <f t="shared" si="16"/>
        <v>16</v>
      </c>
      <c r="AY45" s="1">
        <f>IF(OR(R45=1,T45=1),0,IF(RANK(AX45,AX10:AX71,0)=1,10,IF(RANK(AX45,AX10:AX71,0)=2,5,IF(RANK(AX45,AX10:AX71,0)=3,4,IF(RANK(AX45,AX10:AX71,0)=4,3,IF(RANK(AX45,AX10:AX71,0)=5,2,0))))))</f>
        <v>0</v>
      </c>
      <c r="AZ45" s="100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17</v>
      </c>
      <c r="BA45" s="98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98" t="str">
        <f>IF(AW31=15,O31,IF(AW32=15,O32,IF(AW33=15,O33,IF(AW34=15,O34,IF(AW35=15,O35,IF(AW36=15,O36,IF(AW37=15,O37,BC45)))))))</f>
        <v>Tynde</v>
      </c>
      <c r="BC45" s="98" t="str">
        <f>IF(AW38=15,O38,IF(AW39=15,O39,IF(AW40=15,O40,IF(AW41=15,O41,IF(AW42=15,O42,IF(AW43=15,O43,IF(AW44=15,O44,BD45)))))))</f>
        <v>Tynde</v>
      </c>
      <c r="BD45" s="98" t="str">
        <f>IF(AW45=15,O45,IF(AW46=15,O46,IF(AW47=15,O47,IF(AW48=15,O48,IF(AW49=15,O49,IF(AW50=15,O50,""))))))</f>
        <v>Tynde</v>
      </c>
      <c r="BE45" s="98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56</v>
      </c>
      <c r="BF45" s="98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98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98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98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1</v>
      </c>
      <c r="BJ45" s="98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108</v>
      </c>
      <c r="BK45" s="98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40</v>
      </c>
      <c r="BL45" s="99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149</v>
      </c>
      <c r="BM45" s="98" t="str">
        <f>[2]DB!CX45</f>
        <v>Barca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5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5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0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98">
        <f>[2]DB!DL45</f>
        <v>0</v>
      </c>
      <c r="BZ45" s="98">
        <f t="shared" si="25"/>
        <v>0</v>
      </c>
      <c r="CA45" s="98">
        <f>[2]DB!DN45</f>
        <v>1</v>
      </c>
      <c r="CB45" s="98">
        <f t="shared" si="26"/>
        <v>1</v>
      </c>
      <c r="CC45" s="98">
        <f>[2]DB!DP45</f>
        <v>1</v>
      </c>
      <c r="CD45" s="98">
        <f t="shared" si="27"/>
        <v>1</v>
      </c>
      <c r="CE45" s="98">
        <f>[2]DB!DR45</f>
        <v>0</v>
      </c>
      <c r="CF45" s="98">
        <f t="shared" si="28"/>
        <v>0</v>
      </c>
      <c r="CG45" s="98">
        <f>[2]DB!DT45</f>
        <v>0</v>
      </c>
      <c r="CH45" s="98">
        <f t="shared" si="29"/>
        <v>0</v>
      </c>
      <c r="CI45" s="98">
        <f>[2]DB!DV45</f>
        <v>9</v>
      </c>
      <c r="CJ45" s="98">
        <f t="shared" si="17"/>
        <v>9</v>
      </c>
      <c r="CK45" s="98">
        <f t="shared" si="18"/>
        <v>1100</v>
      </c>
      <c r="CL45" s="98">
        <f>RANK(CJ45,CJ10:CJ69,0)</f>
        <v>39</v>
      </c>
      <c r="CM45" s="98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0</v>
      </c>
      <c r="CN45" s="98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0</v>
      </c>
      <c r="CO45" s="98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98">
        <f>[2]DB!CV45</f>
        <v>36</v>
      </c>
      <c r="CQ45" s="98">
        <f t="shared" si="30"/>
        <v>39</v>
      </c>
      <c r="CR45" s="98">
        <f t="shared" si="19"/>
        <v>39</v>
      </c>
      <c r="CS45" s="98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0</v>
      </c>
      <c r="CT45" s="98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0</v>
      </c>
      <c r="CU45" s="99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0</v>
      </c>
      <c r="CV45" s="100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36</v>
      </c>
      <c r="CW45" s="98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36</v>
      </c>
      <c r="CX45" s="98" t="str">
        <f>IF(CR10=36,BM10,IF(CR11=36,BM11,IF(CR12=36,BM12,IF(CR13=36,BM13,IF(CR14=36,BM14,IF(CR15=36,BM15,IF(CR16=36,BM16,IF(CR17=36,BM17,CY45))))))))</f>
        <v>Derby</v>
      </c>
      <c r="CY45" s="98" t="str">
        <f>IF(CR18=36,BM18,IF(CR19=36,BM19,IF(CR20=36,BM20,IF(CR21=36,BM21,IF(CR22=36,BM22,IF(CR23=36,BM23,IF(CR24=36,BM24,IF(CR25=36,BM25,CZ45))))))))</f>
        <v>Derby</v>
      </c>
      <c r="CZ45" s="98" t="str">
        <f>IF(CR26=36,BM26,IF(CR27=36,BM27,IF(CR28=36,BM28,IF(CR29=36,BM29,IF(CR30=36,BM30,IF(CR31=36,BM31,IF(CR32=36,BM32,IF(CR33=36,BM33,DA45))))))))</f>
        <v>Derby</v>
      </c>
      <c r="DA45" s="98" t="str">
        <f>IF(CR34=36,BM34,IF(CR35=36,BM35,IF(CR36=36,BM36,IF(CR37=36,BM37,IF(CR38=36,BM38,IF(CR39=36,BM39,IF(CR40=36,BM40,IF(CR41=36,BM41,DB45))))))))</f>
        <v>Derby</v>
      </c>
      <c r="DB45" s="98" t="str">
        <f>IF(CR42=36,BM42,IF(CR43=36,BM43,IF(CR44=36,BM44,IF(CR45=36,BM45,IF(CR46=36,BM46,IF(CR47=36,BM47,IF(CR48=36,BM48,IF(CR49=36,BM49,DC45))))))))</f>
        <v>Derby</v>
      </c>
      <c r="DC45" s="98" t="str">
        <f>IF(CR50=36,BM50,IF(CR51=36,BM51,IF(CR52=36,BM52,IF(CR53=36,BM53,IF(CR54=36,BM54,IF(CR55=36,BM55,IF(CR56=36,BM56,IF(CR57=36,BM57,DD45))))))))</f>
        <v>Derby</v>
      </c>
      <c r="DD45" s="98" t="str">
        <f>IF(CR58=36,BM58,IF(CR59=36,BM59,IF(CR60=36,BM60,IF(CR61=36,BM61,IF(CR62=36,BM62,IF(CR63=36,BM63,IF(CR64=36,BM64,IF(CR65=36,BM65,DE45))))))))</f>
        <v>Derby</v>
      </c>
      <c r="DE45" s="98" t="str">
        <f>IF(CR66=36,BM66,IF(CR67=36,BM67,IF(CR68=36,BM68,BM69)))</f>
        <v>Derby</v>
      </c>
      <c r="DF45" s="98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98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98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98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98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10</v>
      </c>
      <c r="DK45" s="98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10</v>
      </c>
      <c r="DL45" s="98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1</v>
      </c>
      <c r="DM45" s="98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1</v>
      </c>
      <c r="DN45" s="98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0</v>
      </c>
      <c r="DO45" s="98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0</v>
      </c>
      <c r="DP45" s="98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0</v>
      </c>
      <c r="DQ45" s="98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0</v>
      </c>
      <c r="DR45" s="98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0</v>
      </c>
      <c r="DS45" s="98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0</v>
      </c>
      <c r="DT45" s="98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0</v>
      </c>
      <c r="DU45" s="98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0</v>
      </c>
      <c r="DV45" s="98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10</v>
      </c>
      <c r="DW45" s="99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10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13</v>
      </c>
      <c r="O46" s="98" t="str">
        <f>[2]DB!BB46</f>
        <v>Højgård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23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102</v>
      </c>
      <c r="AB46" s="1">
        <f>RANK(AA46,AA31:AA50,0)</f>
        <v>13</v>
      </c>
      <c r="AC46" s="1">
        <f>'2. Division'!AJ23</f>
        <v>6</v>
      </c>
      <c r="AD46" s="1">
        <f t="shared" si="20"/>
        <v>108</v>
      </c>
      <c r="AE46" s="1">
        <f>RANK(AD46,AD31:AD50,0)</f>
        <v>14</v>
      </c>
      <c r="AF46" s="1">
        <f>[2]DB!BK46</f>
        <v>40</v>
      </c>
      <c r="AG46" s="1">
        <f>RANK(AF46,AF31:AF50,0)</f>
        <v>7</v>
      </c>
      <c r="AH46" s="1">
        <f>'2. Division'!AJ29</f>
        <v>3</v>
      </c>
      <c r="AI46" s="1">
        <f t="shared" si="21"/>
        <v>43</v>
      </c>
      <c r="AJ46" s="1">
        <f>RANK(AI46,AI31:AI50,0)</f>
        <v>6</v>
      </c>
      <c r="AK46" s="1">
        <f>[2]DB!BL46</f>
        <v>135</v>
      </c>
      <c r="AL46" s="1">
        <f>RANK(AK46,AK31:AK50,0)</f>
        <v>17</v>
      </c>
      <c r="AM46" s="1">
        <f>'2. Division'!AJ35</f>
        <v>10</v>
      </c>
      <c r="AN46" s="1">
        <f t="shared" si="22"/>
        <v>145</v>
      </c>
      <c r="AO46" s="1">
        <f>RANK(AN46,AN31:AN50,0)</f>
        <v>15</v>
      </c>
      <c r="AP46" s="1">
        <f t="shared" si="23"/>
        <v>37</v>
      </c>
      <c r="AQ46" s="1">
        <f t="shared" si="24"/>
        <v>35</v>
      </c>
      <c r="AR46" s="1">
        <f>[2]DB!BA46</f>
        <v>16</v>
      </c>
      <c r="AS46" s="1">
        <f>RANK(AQ46,AQ31:AQ50,1)+AT46</f>
        <v>13</v>
      </c>
      <c r="AT46" s="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0</v>
      </c>
      <c r="AU46" s="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0</v>
      </c>
      <c r="AV46" s="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0</v>
      </c>
      <c r="AW46" s="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13</v>
      </c>
      <c r="AX46" s="1">
        <f t="shared" si="16"/>
        <v>19</v>
      </c>
      <c r="AY46" s="1">
        <f>IF(OR(R46=1,T46=1),0,IF(RANK(AX46,AX10:AX71,0)=1,10,IF(RANK(AX46,AX10:AX71,0)=2,5,IF(RANK(AX46,AX10:AX71,0)=3,4,IF(RANK(AX46,AX10:AX71,0)=4,3,IF(RANK(AX46,AX10:AX71,0)=5,2,0))))))</f>
        <v>0</v>
      </c>
      <c r="AZ46" s="100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14</v>
      </c>
      <c r="BA46" s="98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98" t="str">
        <f>IF(AW31=16,O31,IF(AW32=16,O32,IF(AW33=16,O33,IF(AW34=16,O34,IF(AW35=16,O35,IF(AW36=16,O36,IF(AW37=16,O37,BC46)))))))</f>
        <v>Agger</v>
      </c>
      <c r="BC46" s="98" t="str">
        <f>IF(AW38=16,O38,IF(AW39=16,O39,IF(AW40=16,O40,IF(AW41=16,O41,IF(AW42=16,O42,IF(AW43=16,O43,IF(AW44=16,O44,BD46)))))))</f>
        <v>Agger</v>
      </c>
      <c r="BD46" s="98" t="str">
        <f>IF(AW45=16,O45,IF(AW46=16,O46,IF(AW47=16,O47,IF(AW48=16,O48,IF(AW49=16,O49,IF(AW50=16,O50,""))))))</f>
        <v/>
      </c>
      <c r="BE46" s="98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2</v>
      </c>
      <c r="BF46" s="98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98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98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98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98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108</v>
      </c>
      <c r="BK46" s="98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39</v>
      </c>
      <c r="BL46" s="99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149</v>
      </c>
      <c r="BM46" s="98" t="str">
        <f>[2]DB!CX46</f>
        <v>Chelsea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7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0</v>
      </c>
      <c r="BZ46" s="98">
        <f t="shared" si="25"/>
        <v>0</v>
      </c>
      <c r="CA46" s="98">
        <f>[2]DB!DN46</f>
        <v>1</v>
      </c>
      <c r="CB46" s="98">
        <f t="shared" si="26"/>
        <v>1</v>
      </c>
      <c r="CC46" s="98">
        <f>[2]DB!DP46</f>
        <v>1</v>
      </c>
      <c r="CD46" s="98">
        <f t="shared" si="27"/>
        <v>1</v>
      </c>
      <c r="CE46" s="98">
        <f>[2]DB!DR46</f>
        <v>0</v>
      </c>
      <c r="CF46" s="98">
        <f t="shared" si="28"/>
        <v>0</v>
      </c>
      <c r="CG46" s="98">
        <f>[2]DB!DT46</f>
        <v>0</v>
      </c>
      <c r="CH46" s="98">
        <f t="shared" si="29"/>
        <v>0</v>
      </c>
      <c r="CI46" s="98">
        <f>[2]DB!DV46</f>
        <v>9</v>
      </c>
      <c r="CJ46" s="98">
        <f t="shared" si="17"/>
        <v>9</v>
      </c>
      <c r="CK46" s="98">
        <f t="shared" si="18"/>
        <v>1100</v>
      </c>
      <c r="CL46" s="98">
        <f>RANK(CJ46,CJ10:CJ69,0)</f>
        <v>39</v>
      </c>
      <c r="CM46" s="98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0</v>
      </c>
      <c r="CN46" s="98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0</v>
      </c>
      <c r="CO46" s="98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98">
        <f>[2]DB!CV46</f>
        <v>36</v>
      </c>
      <c r="CQ46" s="98">
        <f t="shared" si="30"/>
        <v>39</v>
      </c>
      <c r="CR46" s="98">
        <f t="shared" si="19"/>
        <v>40</v>
      </c>
      <c r="CS46" s="98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1</v>
      </c>
      <c r="CT46" s="98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1</v>
      </c>
      <c r="CU46" s="99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00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36</v>
      </c>
      <c r="CW46" s="98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36</v>
      </c>
      <c r="CX46" s="98" t="str">
        <f>IF(CR10=37,BM10,IF(CR11=37,BM11,IF(CR12=37,BM12,IF(CR13=37,BM13,IF(CR14=37,BM14,IF(CR15=37,BM15,IF(CR16=37,BM16,IF(CR17=37,BM17,CY46))))))))</f>
        <v>Kailua</v>
      </c>
      <c r="CY46" s="98" t="str">
        <f>IF(CR18=37,BM18,IF(CR19=37,BM19,IF(CR20=37,BM20,IF(CR21=37,BM21,IF(CR22=37,BM22,IF(CR23=37,BM23,IF(CR24=37,BM24,IF(CR25=37,BM25,CZ46))))))))</f>
        <v>Kailua</v>
      </c>
      <c r="CZ46" s="98" t="str">
        <f>IF(CR26=37,BM26,IF(CR27=37,BM27,IF(CR28=37,BM28,IF(CR29=37,BM29,IF(CR30=37,BM30,IF(CR31=37,BM31,IF(CR32=37,BM32,IF(CR33=37,BM33,DA46))))))))</f>
        <v>Kailua</v>
      </c>
      <c r="DA46" s="98" t="str">
        <f>IF(CR34=37,BM34,IF(CR35=37,BM35,IF(CR36=37,BM36,IF(CR37=37,BM37,IF(CR38=37,BM38,IF(CR39=37,BM39,IF(CR40=37,BM40,IF(CR41=37,BM41,DB46))))))))</f>
        <v>Kailua</v>
      </c>
      <c r="DB46" s="98" t="str">
        <f>IF(CR42=37,BM42,IF(CR43=37,BM43,IF(CR44=37,BM44,IF(CR45=37,BM45,IF(CR46=37,BM46,IF(CR47=37,BM47,IF(CR48=37,BM48,IF(CR49=37,BM49,DC46))))))))</f>
        <v>Kailua</v>
      </c>
      <c r="DC46" s="98" t="str">
        <f>IF(CR50=37,BM50,IF(CR51=37,BM51,IF(CR52=37,BM52,IF(CR53=37,BM53,IF(CR54=37,BM54,IF(CR55=37,BM55,IF(CR56=37,BM56,IF(CR57=37,BM57,DD46))))))))</f>
        <v>Murer</v>
      </c>
      <c r="DD46" s="98" t="str">
        <f>IF(CR58=37,BM58,IF(CR59=37,BM59,IF(CR60=37,BM60,IF(CR61=37,BM61,IF(CR62=37,BM62,IF(CR63=37,BM63,IF(CR64=37,BM64,IF(CR65=37,BM65,DE46))))))))</f>
        <v>Murer</v>
      </c>
      <c r="DE46" s="98" t="str">
        <f>IF(CR66=37,BM66,IF(CR67=37,BM67,IF(CR68=37,BM68,BM69)))</f>
        <v>Murer</v>
      </c>
      <c r="DF46" s="98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98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98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98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98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0</v>
      </c>
      <c r="DK46" s="98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0</v>
      </c>
      <c r="DL46" s="98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1</v>
      </c>
      <c r="DM46" s="98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1</v>
      </c>
      <c r="DN46" s="98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0</v>
      </c>
      <c r="DO46" s="98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0</v>
      </c>
      <c r="DP46" s="98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0</v>
      </c>
      <c r="DQ46" s="98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0</v>
      </c>
      <c r="DR46" s="98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0</v>
      </c>
      <c r="DS46" s="98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0</v>
      </c>
      <c r="DT46" s="98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0</v>
      </c>
      <c r="DU46" s="98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0</v>
      </c>
      <c r="DV46" s="98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10</v>
      </c>
      <c r="DW46" s="99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10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19</v>
      </c>
      <c r="O47" s="98" t="str">
        <f>[2]DB!BB47</f>
        <v>Tynde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56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1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1</v>
      </c>
      <c r="AA47" s="1">
        <f>[2]DB!BJ47</f>
        <v>101</v>
      </c>
      <c r="AB47" s="1">
        <f>RANK(AA47,AA31:AA50,0)</f>
        <v>16</v>
      </c>
      <c r="AC47" s="1">
        <f>'2. Division'!AL23</f>
        <v>7</v>
      </c>
      <c r="AD47" s="1">
        <f t="shared" si="20"/>
        <v>108</v>
      </c>
      <c r="AE47" s="1">
        <f>RANK(AD47,AD31:AD50,0)</f>
        <v>14</v>
      </c>
      <c r="AF47" s="1">
        <f>[2]DB!BK47</f>
        <v>36</v>
      </c>
      <c r="AG47" s="1">
        <f>RANK(AF47,AF31:AF50,0)</f>
        <v>18</v>
      </c>
      <c r="AH47" s="1">
        <f>'2. Division'!AL29</f>
        <v>4</v>
      </c>
      <c r="AI47" s="1">
        <f t="shared" si="21"/>
        <v>40</v>
      </c>
      <c r="AJ47" s="1">
        <f>RANK(AI47,AI31:AI50,0)</f>
        <v>17</v>
      </c>
      <c r="AK47" s="1">
        <f>[2]DB!BL47</f>
        <v>139</v>
      </c>
      <c r="AL47" s="1">
        <f>RANK(AK47,AK31:AK50,0)</f>
        <v>7</v>
      </c>
      <c r="AM47" s="1">
        <f>'2. Division'!AL35</f>
        <v>10</v>
      </c>
      <c r="AN47" s="1">
        <f t="shared" si="22"/>
        <v>149</v>
      </c>
      <c r="AO47" s="1">
        <f>RANK(AN47,AN31:AN50,0)</f>
        <v>5</v>
      </c>
      <c r="AP47" s="1">
        <f t="shared" si="23"/>
        <v>41</v>
      </c>
      <c r="AQ47" s="1">
        <f t="shared" si="24"/>
        <v>36</v>
      </c>
      <c r="AR47" s="1">
        <f>[2]DB!BA47</f>
        <v>17</v>
      </c>
      <c r="AS47" s="1">
        <f>RANK(AQ47,AQ31:AQ50,1)+AT47</f>
        <v>15</v>
      </c>
      <c r="AT47" s="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0</v>
      </c>
      <c r="AU47" s="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0</v>
      </c>
      <c r="AV47" s="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0</v>
      </c>
      <c r="AW47" s="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15</v>
      </c>
      <c r="AX47" s="1">
        <f t="shared" si="16"/>
        <v>21</v>
      </c>
      <c r="AY47" s="1">
        <f>IF(OR(R47=1,T47=1),0,IF(RANK(AX47,AX10:AX71,0)=1,10,IF(RANK(AX47,AX10:AX71,0)=2,5,IF(RANK(AX47,AX10:AX71,0)=3,4,IF(RANK(AX47,AX10:AX71,0)=4,3,IF(RANK(AX47,AX10:AX71,0)=5,2,0))))))</f>
        <v>0</v>
      </c>
      <c r="AZ47" s="100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18</v>
      </c>
      <c r="BA47" s="98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98" t="str">
        <f>IF(AW31=17,O31,IF(AW32=17,O32,IF(AW33=17,O33,IF(AW34=17,O34,IF(AW35=17,O35,IF(AW36=17,O36,IF(AW37=17,O37,BC47)))))))</f>
        <v>Nielsen</v>
      </c>
      <c r="BC47" s="98" t="str">
        <f>IF(AW38=17,O38,IF(AW39=17,O39,IF(AW40=17,O40,IF(AW41=17,O41,IF(AW42=17,O42,IF(AW43=17,O43,IF(AW44=17,O44,BD47)))))))</f>
        <v>Nielsen</v>
      </c>
      <c r="BD47" s="98" t="str">
        <f>IF(AW45=17,O45,IF(AW46=17,O46,IF(AW47=17,O47,IF(AW48=17,O48,IF(AW49=17,O49,IF(AW50=17,O50,""))))))</f>
        <v>Nielsen</v>
      </c>
      <c r="BE47" s="98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43</v>
      </c>
      <c r="BF47" s="98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98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98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98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0</v>
      </c>
      <c r="BJ47" s="98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110</v>
      </c>
      <c r="BK47" s="98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36</v>
      </c>
      <c r="BL47" s="99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146</v>
      </c>
      <c r="BM47" s="98" t="str">
        <f>[2]DB!CX47</f>
        <v>Fox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16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3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0</v>
      </c>
      <c r="BZ47" s="98">
        <f t="shared" si="25"/>
        <v>0</v>
      </c>
      <c r="CA47" s="98">
        <f>[2]DB!DN47</f>
        <v>0</v>
      </c>
      <c r="CB47" s="98">
        <f t="shared" si="26"/>
        <v>0</v>
      </c>
      <c r="CC47" s="98">
        <f>[2]DB!DP47</f>
        <v>1</v>
      </c>
      <c r="CD47" s="98">
        <f t="shared" si="27"/>
        <v>1</v>
      </c>
      <c r="CE47" s="98">
        <f>[2]DB!DR47</f>
        <v>1</v>
      </c>
      <c r="CF47" s="98">
        <f t="shared" si="28"/>
        <v>2</v>
      </c>
      <c r="CG47" s="98">
        <f>[2]DB!DT47</f>
        <v>1</v>
      </c>
      <c r="CH47" s="98">
        <f t="shared" si="29"/>
        <v>1</v>
      </c>
      <c r="CI47" s="98">
        <f>[2]DB!DV47</f>
        <v>9</v>
      </c>
      <c r="CJ47" s="98">
        <f t="shared" si="17"/>
        <v>12</v>
      </c>
      <c r="CK47" s="98">
        <f t="shared" si="18"/>
        <v>121</v>
      </c>
      <c r="CL47" s="98">
        <f>RANK(CJ47,CJ10:CJ69,0)</f>
        <v>33</v>
      </c>
      <c r="CM47" s="98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98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98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98">
        <f>[2]DB!CV47</f>
        <v>38</v>
      </c>
      <c r="CQ47" s="98">
        <f t="shared" si="30"/>
        <v>33</v>
      </c>
      <c r="CR47" s="98">
        <f t="shared" si="19"/>
        <v>33</v>
      </c>
      <c r="CS47" s="98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0</v>
      </c>
      <c r="CT47" s="98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0</v>
      </c>
      <c r="CU47" s="99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00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38</v>
      </c>
      <c r="CW47" s="98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38</v>
      </c>
      <c r="CX47" s="98" t="str">
        <f>IF(CR10=38,BM10,IF(CR11=38,BM11,IF(CR12=38,BM12,IF(CR13=38,BM13,IF(CR14=38,BM14,IF(CR15=38,BM15,IF(CR16=38,BM16,IF(CR17=38,BM17,CY47))))))))</f>
        <v>Culopip</v>
      </c>
      <c r="CY47" s="98" t="str">
        <f>IF(CR18=38,BM18,IF(CR19=38,BM19,IF(CR20=38,BM20,IF(CR21=38,BM21,IF(CR22=38,BM22,IF(CR23=38,BM23,IF(CR24=38,BM24,IF(CR25=38,BM25,CZ47))))))))</f>
        <v>Culopip</v>
      </c>
      <c r="CZ47" s="98" t="str">
        <f>IF(CR26=38,BM26,IF(CR27=38,BM27,IF(CR28=38,BM28,IF(CR29=38,BM29,IF(CR30=38,BM30,IF(CR31=38,BM31,IF(CR32=38,BM32,IF(CR33=38,BM33,DA47))))))))</f>
        <v>Culopip</v>
      </c>
      <c r="DA47" s="98" t="str">
        <f>IF(CR34=38,BM34,IF(CR35=38,BM35,IF(CR36=38,BM36,IF(CR37=38,BM37,IF(CR38=38,BM38,IF(CR39=38,BM39,IF(CR40=38,BM40,IF(CR41=38,BM41,DB47))))))))</f>
        <v>Culopip</v>
      </c>
      <c r="DB47" s="98" t="str">
        <f>IF(CR42=38,BM42,IF(CR43=38,BM43,IF(CR44=38,BM44,IF(CR45=38,BM45,IF(CR46=38,BM46,IF(CR47=38,BM47,IF(CR48=38,BM48,IF(CR49=38,BM49,DC47))))))))</f>
        <v>Culopip</v>
      </c>
      <c r="DC47" s="98" t="str">
        <f>IF(CR50=38,BM50,IF(CR51=38,BM51,IF(CR52=38,BM52,IF(CR53=38,BM53,IF(CR54=38,BM54,IF(CR55=38,BM55,IF(CR56=38,BM56,IF(CR57=38,BM57,DD47))))))))</f>
        <v>Murer</v>
      </c>
      <c r="DD47" s="98" t="str">
        <f>IF(CR58=38,BM58,IF(CR59=38,BM59,IF(CR60=38,BM60,IF(CR61=38,BM61,IF(CR62=38,BM62,IF(CR63=38,BM63,IF(CR64=38,BM64,IF(CR65=38,BM65,DE47))))))))</f>
        <v>Murer</v>
      </c>
      <c r="DE47" s="98" t="str">
        <f>IF(CR66=38,BM66,IF(CR67=38,BM67,IF(CR68=38,BM68,BM69)))</f>
        <v>Murer</v>
      </c>
      <c r="DF47" s="98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98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98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98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98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98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98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98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98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0</v>
      </c>
      <c r="DO47" s="98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0</v>
      </c>
      <c r="DP47" s="98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1</v>
      </c>
      <c r="DQ47" s="98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1</v>
      </c>
      <c r="DR47" s="98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2</v>
      </c>
      <c r="DS47" s="98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2</v>
      </c>
      <c r="DT47" s="98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0</v>
      </c>
      <c r="DU47" s="98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0</v>
      </c>
      <c r="DV47" s="98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10</v>
      </c>
      <c r="DW47" s="99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10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17</v>
      </c>
      <c r="O48" s="98" t="str">
        <f>[2]DB!BB48</f>
        <v>Nielsen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43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101</v>
      </c>
      <c r="AB48" s="1">
        <f>RANK(AA48,AA31:AA50,0)</f>
        <v>16</v>
      </c>
      <c r="AC48" s="1">
        <f>'2. Division'!AN23</f>
        <v>9</v>
      </c>
      <c r="AD48" s="1">
        <f t="shared" si="20"/>
        <v>110</v>
      </c>
      <c r="AE48" s="1">
        <f>RANK(AD48,AD31:AD50,0)</f>
        <v>9</v>
      </c>
      <c r="AF48" s="1">
        <f>[2]DB!BK48</f>
        <v>33</v>
      </c>
      <c r="AG48" s="1">
        <f>RANK(AF48,AF31:AF50,0)</f>
        <v>20</v>
      </c>
      <c r="AH48" s="1">
        <f>'2. Division'!AN29</f>
        <v>3</v>
      </c>
      <c r="AI48" s="1">
        <f t="shared" si="21"/>
        <v>36</v>
      </c>
      <c r="AJ48" s="1">
        <f>RANK(AI48,AI31:AI50,0)</f>
        <v>20</v>
      </c>
      <c r="AK48" s="1">
        <f>[2]DB!BL48</f>
        <v>137</v>
      </c>
      <c r="AL48" s="1">
        <f>RANK(AK48,AK31:AK50,0)</f>
        <v>11</v>
      </c>
      <c r="AM48" s="1">
        <f>'2. Division'!AN35</f>
        <v>9</v>
      </c>
      <c r="AN48" s="1">
        <f t="shared" si="22"/>
        <v>146</v>
      </c>
      <c r="AO48" s="1">
        <f>RANK(AN48,AN31:AN50,0)</f>
        <v>12</v>
      </c>
      <c r="AP48" s="1">
        <f t="shared" si="23"/>
        <v>47</v>
      </c>
      <c r="AQ48" s="1">
        <f t="shared" si="24"/>
        <v>41</v>
      </c>
      <c r="AR48" s="1">
        <f>[2]DB!BA48</f>
        <v>18</v>
      </c>
      <c r="AS48" s="1">
        <f>RANK(AQ48,AQ31:AQ50,1)+AT48</f>
        <v>17</v>
      </c>
      <c r="AT48" s="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17</v>
      </c>
      <c r="AX48" s="1">
        <f t="shared" si="16"/>
        <v>21</v>
      </c>
      <c r="AY48" s="1">
        <f>IF(OR(R48=1,T48=1),0,IF(RANK(AX48,AX10:AX71,0)=1,10,IF(RANK(AX48,AX10:AX71,0)=2,5,IF(RANK(AX48,AX10:AX71,0)=3,4,IF(RANK(AX48,AX10:AX71,0)=4,3,IF(RANK(AX48,AX10:AX71,0)=5,2,0))))))</f>
        <v>0</v>
      </c>
      <c r="AZ48" s="100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15</v>
      </c>
      <c r="BA48" s="98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98" t="str">
        <f>IF(AW31=18,O31,IF(AW32=18,O32,IF(AW33=18,O33,IF(AW34=18,O34,IF(AW35=18,O35,IF(AW36=18,O36,IF(AW37=18,O37,BC48)))))))</f>
        <v>Cottee</v>
      </c>
      <c r="BC48" s="98" t="str">
        <f>IF(AW38=18,O38,IF(AW39=18,O39,IF(AW40=18,O40,IF(AW41=18,O41,IF(AW42=18,O42,IF(AW43=18,O43,IF(AW44=18,O44,BD48)))))))</f>
        <v>Cottee</v>
      </c>
      <c r="BD48" s="98" t="str">
        <f>IF(AW45=18,O45,IF(AW46=18,O46,IF(AW47=18,O47,IF(AW48=18,O48,IF(AW49=18,O49,IF(AW50=18,O50,""))))))</f>
        <v>Cottee</v>
      </c>
      <c r="BE48" s="98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9</v>
      </c>
      <c r="BF48" s="98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98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98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98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0</v>
      </c>
      <c r="BJ48" s="98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109</v>
      </c>
      <c r="BK48" s="98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42</v>
      </c>
      <c r="BL48" s="99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141</v>
      </c>
      <c r="BM48" s="98" t="str">
        <f>[2]DB!CX48</f>
        <v>Piquet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46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46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3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3</v>
      </c>
      <c r="BY48" s="98">
        <f>[2]DB!DL48</f>
        <v>0</v>
      </c>
      <c r="BZ48" s="98">
        <f t="shared" si="25"/>
        <v>0</v>
      </c>
      <c r="CA48" s="98">
        <f>[2]DB!DN48</f>
        <v>0</v>
      </c>
      <c r="CB48" s="98">
        <f t="shared" si="26"/>
        <v>0</v>
      </c>
      <c r="CC48" s="98">
        <f>[2]DB!DP48</f>
        <v>1</v>
      </c>
      <c r="CD48" s="98">
        <f t="shared" si="27"/>
        <v>1</v>
      </c>
      <c r="CE48" s="98">
        <f>[2]DB!DR48</f>
        <v>1</v>
      </c>
      <c r="CF48" s="98">
        <f t="shared" si="28"/>
        <v>2</v>
      </c>
      <c r="CG48" s="98">
        <f>[2]DB!DT48</f>
        <v>1</v>
      </c>
      <c r="CH48" s="98">
        <f t="shared" si="29"/>
        <v>1</v>
      </c>
      <c r="CI48" s="98">
        <f>[2]DB!DV48</f>
        <v>9</v>
      </c>
      <c r="CJ48" s="98">
        <f t="shared" si="17"/>
        <v>12</v>
      </c>
      <c r="CK48" s="98">
        <f t="shared" si="18"/>
        <v>121</v>
      </c>
      <c r="CL48" s="98">
        <f>RANK(CJ48,CJ10:CJ69,0)</f>
        <v>33</v>
      </c>
      <c r="CM48" s="98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0</v>
      </c>
      <c r="CN48" s="98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0</v>
      </c>
      <c r="CO48" s="98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98">
        <f>[2]DB!CV48</f>
        <v>38</v>
      </c>
      <c r="CQ48" s="98">
        <f t="shared" si="30"/>
        <v>33</v>
      </c>
      <c r="CR48" s="98">
        <f t="shared" si="19"/>
        <v>34</v>
      </c>
      <c r="CS48" s="98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1</v>
      </c>
      <c r="CT48" s="98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1</v>
      </c>
      <c r="CU48" s="99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00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39</v>
      </c>
      <c r="CW48" s="98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39</v>
      </c>
      <c r="CX48" s="98" t="str">
        <f>IF(CR10=39,BM10,IF(CR11=39,BM11,IF(CR12=39,BM12,IF(CR13=39,BM13,IF(CR14=39,BM14,IF(CR15=39,BM15,IF(CR16=39,BM16,IF(CR17=39,BM17,CY48))))))))</f>
        <v>Barca</v>
      </c>
      <c r="CY48" s="98" t="str">
        <f>IF(CR18=39,BM18,IF(CR19=39,BM19,IF(CR20=39,BM20,IF(CR21=39,BM21,IF(CR22=39,BM22,IF(CR23=39,BM23,IF(CR24=39,BM24,IF(CR25=39,BM25,CZ48))))))))</f>
        <v>Barca</v>
      </c>
      <c r="CZ48" s="98" t="str">
        <f>IF(CR26=39,BM26,IF(CR27=39,BM27,IF(CR28=39,BM28,IF(CR29=39,BM29,IF(CR30=39,BM30,IF(CR31=39,BM31,IF(CR32=39,BM32,IF(CR33=39,BM33,DA48))))))))</f>
        <v>Barca</v>
      </c>
      <c r="DA48" s="98" t="str">
        <f>IF(CR34=39,BM34,IF(CR35=39,BM35,IF(CR36=39,BM36,IF(CR37=39,BM37,IF(CR38=39,BM38,IF(CR39=39,BM39,IF(CR40=39,BM40,IF(CR41=39,BM41,DB48))))))))</f>
        <v>Barca</v>
      </c>
      <c r="DB48" s="98" t="str">
        <f>IF(CR42=39,BM42,IF(CR43=39,BM43,IF(CR44=39,BM44,IF(CR45=39,BM45,IF(CR46=39,BM46,IF(CR47=39,BM47,IF(CR48=39,BM48,IF(CR49=39,BM49,DC48))))))))</f>
        <v>Barca</v>
      </c>
      <c r="DC48" s="98" t="str">
        <f>IF(CR50=39,BM50,IF(CR51=39,BM51,IF(CR52=39,BM52,IF(CR53=39,BM53,IF(CR54=39,BM54,IF(CR55=39,BM55,IF(CR56=39,BM56,IF(CR57=39,BM57,DD48))))))))</f>
        <v>Murer</v>
      </c>
      <c r="DD48" s="98" t="str">
        <f>IF(CR58=39,BM58,IF(CR59=39,BM59,IF(CR60=39,BM60,IF(CR61=39,BM61,IF(CR62=39,BM62,IF(CR63=39,BM63,IF(CR64=39,BM64,IF(CR65=39,BM65,DE48))))))))</f>
        <v>Murer</v>
      </c>
      <c r="DE48" s="98" t="str">
        <f>IF(CR66=39,BM66,IF(CR67=39,BM67,IF(CR68=39,BM68,BM69)))</f>
        <v>Murer</v>
      </c>
      <c r="DF48" s="98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98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98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98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98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0</v>
      </c>
      <c r="DK48" s="98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0</v>
      </c>
      <c r="DL48" s="98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0</v>
      </c>
      <c r="DM48" s="98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0</v>
      </c>
      <c r="DN48" s="98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1</v>
      </c>
      <c r="DO48" s="98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1</v>
      </c>
      <c r="DP48" s="98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1</v>
      </c>
      <c r="DQ48" s="98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1</v>
      </c>
      <c r="DR48" s="98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0</v>
      </c>
      <c r="DS48" s="98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0</v>
      </c>
      <c r="DT48" s="98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0</v>
      </c>
      <c r="DU48" s="98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0</v>
      </c>
      <c r="DV48" s="98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9</v>
      </c>
      <c r="DW48" s="99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9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18</v>
      </c>
      <c r="O49" s="98" t="str">
        <f>[2]DB!BB49</f>
        <v>LUFCMOT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35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101</v>
      </c>
      <c r="AB49" s="1">
        <f>RANK(AA49,AA31:AA50,0)</f>
        <v>16</v>
      </c>
      <c r="AC49" s="1">
        <f>'2. Division'!AP23</f>
        <v>7</v>
      </c>
      <c r="AD49" s="1">
        <f t="shared" si="20"/>
        <v>108</v>
      </c>
      <c r="AE49" s="1">
        <f>RANK(AD49,AD31:AD50,0)</f>
        <v>14</v>
      </c>
      <c r="AF49" s="1">
        <f>[2]DB!BK49</f>
        <v>38</v>
      </c>
      <c r="AG49" s="1">
        <f>RANK(AF49,AF31:AF50,0)</f>
        <v>13</v>
      </c>
      <c r="AH49" s="1">
        <f>'2. Division'!AP29</f>
        <v>4</v>
      </c>
      <c r="AI49" s="1">
        <f t="shared" si="21"/>
        <v>42</v>
      </c>
      <c r="AJ49" s="1">
        <f>RANK(AI49,AI31:AI50,0)</f>
        <v>11</v>
      </c>
      <c r="AK49" s="1">
        <f>[2]DB!BL49</f>
        <v>131</v>
      </c>
      <c r="AL49" s="1">
        <f>RANK(AK49,AK31:AK50,0)</f>
        <v>20</v>
      </c>
      <c r="AM49" s="1">
        <f>'2. Division'!AP35</f>
        <v>11</v>
      </c>
      <c r="AN49" s="1">
        <f t="shared" si="22"/>
        <v>142</v>
      </c>
      <c r="AO49" s="1">
        <f>RANK(AN49,AN31:AN50,0)</f>
        <v>19</v>
      </c>
      <c r="AP49" s="1">
        <f t="shared" si="23"/>
        <v>49</v>
      </c>
      <c r="AQ49" s="1">
        <f t="shared" si="24"/>
        <v>44</v>
      </c>
      <c r="AR49" s="1">
        <f>[2]DB!BA49</f>
        <v>19</v>
      </c>
      <c r="AS49" s="1">
        <f>RANK(AQ49,AQ31:AQ50,1)+AT49</f>
        <v>19</v>
      </c>
      <c r="AT49" s="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1</v>
      </c>
      <c r="AU49" s="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1</v>
      </c>
      <c r="AW49" s="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19</v>
      </c>
      <c r="AX49" s="1">
        <f t="shared" si="16"/>
        <v>22</v>
      </c>
      <c r="AY49" s="1">
        <f>IF(OR(R49=1,T49=1),0,IF(RANK(AX49,AX10:AX71,0)=1,10,IF(RANK(AX49,AX10:AX71,0)=2,5,IF(RANK(AX49,AX10:AX71,0)=3,4,IF(RANK(AX49,AX10:AX71,0)=4,3,IF(RANK(AX49,AX10:AX71,0)=5,2,0))))))</f>
        <v>3</v>
      </c>
      <c r="AZ49" s="100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19</v>
      </c>
      <c r="BA49" s="98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98" t="str">
        <f>IF(AW31=19,O31,IF(AW32=19,O32,IF(AW33=19,O33,IF(AW34=19,O34,IF(AW35=19,O35,IF(AW36=19,O36,IF(AW37=19,O37,BC49)))))))</f>
        <v>LUFCMOT</v>
      </c>
      <c r="BC49" s="98" t="str">
        <f>IF(AW38=19,O38,IF(AW39=19,O39,IF(AW40=19,O40,IF(AW41=19,O41,IF(AW42=19,O42,IF(AW43=19,O43,IF(AW44=19,O44,BD49)))))))</f>
        <v>LUFCMOT</v>
      </c>
      <c r="BD49" s="98" t="str">
        <f>IF(AW45=19,O45,IF(AW46=19,O46,IF(AW47=19,O47,IF(AW48=19,O48,IF(AW49=19,O49,IF(AW50=19,O50,""))))))</f>
        <v>LUFCMOT</v>
      </c>
      <c r="BE49" s="98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35</v>
      </c>
      <c r="BF49" s="98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98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98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98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98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108</v>
      </c>
      <c r="BK49" s="98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42</v>
      </c>
      <c r="BL49" s="99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142</v>
      </c>
      <c r="BM49" s="98" t="str">
        <f>[2]DB!CX49</f>
        <v>United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57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0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3</v>
      </c>
      <c r="BW49" s="98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0</v>
      </c>
      <c r="BZ49" s="98">
        <f t="shared" si="25"/>
        <v>0</v>
      </c>
      <c r="CA49" s="98">
        <f>[2]DB!DN49</f>
        <v>0</v>
      </c>
      <c r="CB49" s="98">
        <f t="shared" si="26"/>
        <v>0</v>
      </c>
      <c r="CC49" s="98">
        <f>[2]DB!DP49</f>
        <v>0</v>
      </c>
      <c r="CD49" s="98">
        <f t="shared" si="27"/>
        <v>0</v>
      </c>
      <c r="CE49" s="98">
        <f>[2]DB!DR49</f>
        <v>1</v>
      </c>
      <c r="CF49" s="98">
        <f t="shared" si="28"/>
        <v>1</v>
      </c>
      <c r="CG49" s="98">
        <f>[2]DB!DT49</f>
        <v>3</v>
      </c>
      <c r="CH49" s="98">
        <f t="shared" si="29"/>
        <v>3</v>
      </c>
      <c r="CI49" s="98">
        <f>[2]DB!DV49</f>
        <v>9</v>
      </c>
      <c r="CJ49" s="98">
        <f t="shared" si="17"/>
        <v>9</v>
      </c>
      <c r="CK49" s="98">
        <f t="shared" si="18"/>
        <v>13</v>
      </c>
      <c r="CL49" s="98">
        <f>RANK(CJ49,CJ10:CJ69,0)</f>
        <v>39</v>
      </c>
      <c r="CM49" s="98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2</v>
      </c>
      <c r="CN49" s="98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2</v>
      </c>
      <c r="CO49" s="98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98">
        <f>[2]DB!CV49</f>
        <v>40</v>
      </c>
      <c r="CQ49" s="98">
        <f t="shared" si="30"/>
        <v>41</v>
      </c>
      <c r="CR49" s="98">
        <f t="shared" si="19"/>
        <v>41</v>
      </c>
      <c r="CS49" s="98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0</v>
      </c>
      <c r="CT49" s="98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0</v>
      </c>
      <c r="CU49" s="99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00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39</v>
      </c>
      <c r="CW49" s="98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39</v>
      </c>
      <c r="CX49" s="98" t="str">
        <f>IF(CR10=40,BM10,IF(CR11=40,BM11,IF(CR12=40,BM12,IF(CR13=40,BM13,IF(CR14=40,BM14,IF(CR15=40,BM15,IF(CR16=40,BM16,IF(CR17=40,BM17,CY49))))))))</f>
        <v>Chelsea</v>
      </c>
      <c r="CY49" s="98" t="str">
        <f>IF(CR18=40,BM18,IF(CR19=40,BM19,IF(CR20=40,BM20,IF(CR21=40,BM21,IF(CR22=40,BM22,IF(CR23=40,BM23,IF(CR24=40,BM24,IF(CR25=40,BM25,CZ49))))))))</f>
        <v>Chelsea</v>
      </c>
      <c r="CZ49" s="98" t="str">
        <f>IF(CR26=40,BM26,IF(CR27=40,BM27,IF(CR28=40,BM28,IF(CR29=40,BM29,IF(CR30=40,BM30,IF(CR31=40,BM31,IF(CR32=40,BM32,IF(CR33=40,BM33,DA49))))))))</f>
        <v>Chelsea</v>
      </c>
      <c r="DA49" s="98" t="str">
        <f>IF(CR34=40,BM34,IF(CR35=40,BM35,IF(CR36=40,BM36,IF(CR37=40,BM37,IF(CR38=40,BM38,IF(CR39=40,BM39,IF(CR40=40,BM40,IF(CR41=40,BM41,DB49))))))))</f>
        <v>Chelsea</v>
      </c>
      <c r="DB49" s="98" t="str">
        <f>IF(CR42=40,BM42,IF(CR43=40,BM43,IF(CR44=40,BM44,IF(CR45=40,BM45,IF(CR46=40,BM46,IF(CR47=40,BM47,IF(CR48=40,BM48,IF(CR49=40,BM49,DC49))))))))</f>
        <v>Chelsea</v>
      </c>
      <c r="DC49" s="98" t="str">
        <f>IF(CR50=40,BM50,IF(CR51=40,BM51,IF(CR52=40,BM52,IF(CR53=40,BM53,IF(CR54=40,BM54,IF(CR55=40,BM55,IF(CR56=40,BM56,IF(CR57=40,BM57,DD49))))))))</f>
        <v>Murer</v>
      </c>
      <c r="DD49" s="98" t="str">
        <f>IF(CR58=40,BM58,IF(CR59=40,BM59,IF(CR60=40,BM60,IF(CR61=40,BM61,IF(CR62=40,BM62,IF(CR63=40,BM63,IF(CR64=40,BM64,IF(CR65=40,BM65,DE49))))))))</f>
        <v>Murer</v>
      </c>
      <c r="DE49" s="98" t="str">
        <f>IF(CR66=40,BM66,IF(CR67=40,BM67,IF(CR68=40,BM68,BM69)))</f>
        <v>Murer</v>
      </c>
      <c r="DF49" s="98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98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98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98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98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0</v>
      </c>
      <c r="DK49" s="98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0</v>
      </c>
      <c r="DL49" s="98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0</v>
      </c>
      <c r="DM49" s="98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0</v>
      </c>
      <c r="DN49" s="98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1</v>
      </c>
      <c r="DO49" s="98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1</v>
      </c>
      <c r="DP49" s="98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1</v>
      </c>
      <c r="DQ49" s="98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1</v>
      </c>
      <c r="DR49" s="98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0</v>
      </c>
      <c r="DS49" s="98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0</v>
      </c>
      <c r="DT49" s="98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0</v>
      </c>
      <c r="DU49" s="98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0</v>
      </c>
      <c r="DV49" s="98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9</v>
      </c>
      <c r="DW49" s="99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9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96</v>
      </c>
      <c r="AB50" s="1">
        <f>RANK(AA50,AA31:AA50,0)</f>
        <v>20</v>
      </c>
      <c r="AC50" s="1">
        <f>'2. Division'!AR23</f>
        <v>8</v>
      </c>
      <c r="AD50" s="1">
        <f t="shared" si="20"/>
        <v>104</v>
      </c>
      <c r="AE50" s="1">
        <f>RANK(AD50,AD31:AD50,0)</f>
        <v>20</v>
      </c>
      <c r="AF50" s="1">
        <f>[2]DB!BK50</f>
        <v>36</v>
      </c>
      <c r="AG50" s="1">
        <f>RANK(AF50,AF31:AF50,0)</f>
        <v>18</v>
      </c>
      <c r="AH50" s="1">
        <f>'2. Division'!AR29</f>
        <v>2</v>
      </c>
      <c r="AI50" s="1">
        <f t="shared" si="21"/>
        <v>38</v>
      </c>
      <c r="AJ50" s="1">
        <f>RANK(AI50,AI31:AI50,0)</f>
        <v>19</v>
      </c>
      <c r="AK50" s="1">
        <f>[2]DB!BL50</f>
        <v>135</v>
      </c>
      <c r="AL50" s="1">
        <f>RANK(AK50,AK31:AK50,0)</f>
        <v>17</v>
      </c>
      <c r="AM50" s="1">
        <f>'2. Division'!AR35</f>
        <v>9</v>
      </c>
      <c r="AN50" s="1">
        <f t="shared" si="22"/>
        <v>144</v>
      </c>
      <c r="AO50" s="1">
        <f>RANK(AN50,AN31:AN50,0)</f>
        <v>17</v>
      </c>
      <c r="AP50" s="1">
        <f t="shared" si="23"/>
        <v>55</v>
      </c>
      <c r="AQ50" s="1">
        <f t="shared" si="24"/>
        <v>56</v>
      </c>
      <c r="AR50" s="1">
        <f>[2]DB!BA50</f>
        <v>20</v>
      </c>
      <c r="AS50" s="1">
        <f>RANK(AQ50,AQ31:AQ50,1)+AT50</f>
        <v>20</v>
      </c>
      <c r="AT50" s="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">
        <f t="shared" si="16"/>
        <v>19</v>
      </c>
      <c r="AY50" s="1">
        <f>IF(OR(R50=1,T50=1),0,IF(RANK(AX50,AX10:AX71,0)=1,10,IF(RANK(AX50,AX10:AX71,0)=2,5,IF(RANK(AX50,AX10:AX71,0)=3,4,IF(RANK(AX50,AX10:AX71,0)=4,3,IF(RANK(AX50,AX10:AX71,0)=5,2,0))))))</f>
        <v>0</v>
      </c>
      <c r="AZ50" s="100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98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98" t="str">
        <f>IF(AW31=20,O31,IF(AW32=20,O32,IF(AW33=20,O33,IF(AW34=20,O34,IF(AW35=20,O35,IF(AW36=20,O36,IF(AW37=20,O37,BC50)))))))</f>
        <v>Livpool</v>
      </c>
      <c r="BC50" s="98" t="str">
        <f>IF(AW38=20,O38,IF(AW39=20,O39,IF(AW40=20,O40,IF(AW41=20,O41,IF(AW42=20,O42,IF(AW43=20,O43,IF(AW44=20,O44,BD50)))))))</f>
        <v>Livpool</v>
      </c>
      <c r="BD50" s="98" t="str">
        <f>IF(AW45=20,O45,IF(AW46=20,O46,IF(AW47=20,O47,IF(AW48=20,O48,IF(AW49=20,O49,IF(AW50=20,O50,""))))))</f>
        <v>Livpool</v>
      </c>
      <c r="BE50" s="98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98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98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98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98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98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104</v>
      </c>
      <c r="BK50" s="98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38</v>
      </c>
      <c r="BL50" s="99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144</v>
      </c>
      <c r="BM50" s="98" t="str">
        <f>[2]DB!CX50</f>
        <v>MFP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40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0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0</v>
      </c>
      <c r="BX50" s="98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0</v>
      </c>
      <c r="BY50" s="98">
        <f>[2]DB!DL50</f>
        <v>0</v>
      </c>
      <c r="BZ50" s="98">
        <f t="shared" si="25"/>
        <v>0</v>
      </c>
      <c r="CA50" s="98">
        <f>[2]DB!DN50</f>
        <v>0</v>
      </c>
      <c r="CB50" s="98">
        <f t="shared" si="26"/>
        <v>0</v>
      </c>
      <c r="CC50" s="98">
        <f>[2]DB!DP50</f>
        <v>1</v>
      </c>
      <c r="CD50" s="98">
        <f t="shared" si="27"/>
        <v>1</v>
      </c>
      <c r="CE50" s="98">
        <f>[2]DB!DR50</f>
        <v>0</v>
      </c>
      <c r="CF50" s="98">
        <f t="shared" si="28"/>
        <v>0</v>
      </c>
      <c r="CG50" s="98">
        <f>[2]DB!DT50</f>
        <v>2</v>
      </c>
      <c r="CH50" s="98">
        <f t="shared" si="29"/>
        <v>2</v>
      </c>
      <c r="CI50" s="98">
        <f>[2]DB!DV50</f>
        <v>8</v>
      </c>
      <c r="CJ50" s="98">
        <f t="shared" si="17"/>
        <v>8</v>
      </c>
      <c r="CK50" s="98">
        <f t="shared" si="18"/>
        <v>102</v>
      </c>
      <c r="CL50" s="98">
        <f>RANK(CJ50,CJ10:CJ69,0)</f>
        <v>42</v>
      </c>
      <c r="CM50" s="98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3</v>
      </c>
      <c r="CN50" s="98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0</v>
      </c>
      <c r="CO50" s="98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3</v>
      </c>
      <c r="CP50" s="98">
        <f>[2]DB!CV50</f>
        <v>41</v>
      </c>
      <c r="CQ50" s="98">
        <f t="shared" si="30"/>
        <v>45</v>
      </c>
      <c r="CR50" s="98">
        <f t="shared" si="19"/>
        <v>45</v>
      </c>
      <c r="CS50" s="98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0</v>
      </c>
      <c r="CT50" s="98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0</v>
      </c>
      <c r="CU50" s="99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00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41</v>
      </c>
      <c r="CW50" s="98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41</v>
      </c>
      <c r="CX50" s="98" t="str">
        <f>IF(CR10=41,BM10,IF(CR11=41,BM11,IF(CR12=41,BM12,IF(CR13=41,BM13,IF(CR14=41,BM14,IF(CR15=41,BM15,IF(CR16=41,BM16,IF(CR17=41,BM17,CY50))))))))</f>
        <v>United</v>
      </c>
      <c r="CY50" s="98" t="str">
        <f>IF(CR18=41,BM18,IF(CR19=41,BM19,IF(CR20=41,BM20,IF(CR21=41,BM21,IF(CR22=41,BM22,IF(CR23=41,BM23,IF(CR24=41,BM24,IF(CR25=41,BM25,CZ50))))))))</f>
        <v>United</v>
      </c>
      <c r="CZ50" s="98" t="str">
        <f>IF(CR26=41,BM26,IF(CR27=41,BM27,IF(CR28=41,BM28,IF(CR29=41,BM29,IF(CR30=41,BM30,IF(CR31=41,BM31,IF(CR32=41,BM32,IF(CR33=41,BM33,DA50))))))))</f>
        <v>United</v>
      </c>
      <c r="DA50" s="98" t="str">
        <f>IF(CR34=41,BM34,IF(CR35=41,BM35,IF(CR36=41,BM36,IF(CR37=41,BM37,IF(CR38=41,BM38,IF(CR39=41,BM39,IF(CR40=41,BM40,IF(CR41=41,BM41,DB50))))))))</f>
        <v>United</v>
      </c>
      <c r="DB50" s="98" t="str">
        <f>IF(CR42=41,BM42,IF(CR43=41,BM43,IF(CR44=41,BM44,IF(CR45=41,BM45,IF(CR46=41,BM46,IF(CR47=41,BM47,IF(CR48=41,BM48,IF(CR49=41,BM49,DC50))))))))</f>
        <v>United</v>
      </c>
      <c r="DC50" s="98" t="str">
        <f>IF(CR50=41,BM50,IF(CR51=41,BM51,IF(CR52=41,BM52,IF(CR53=41,BM53,IF(CR54=41,BM54,IF(CR55=41,BM55,IF(CR56=41,BM56,IF(CR57=41,BM57,DD50))))))))</f>
        <v>Murer</v>
      </c>
      <c r="DD50" s="98" t="str">
        <f>IF(CR58=41,BM58,IF(CR59=41,BM59,IF(CR60=41,BM60,IF(CR61=41,BM61,IF(CR62=41,BM62,IF(CR63=41,BM63,IF(CR64=41,BM64,IF(CR65=41,BM65,DE50))))))))</f>
        <v>Murer</v>
      </c>
      <c r="DE50" s="98" t="str">
        <f>IF(CR66=41,BM66,IF(CR67=41,BM67,IF(CR68=41,BM68,BM69)))</f>
        <v>Murer</v>
      </c>
      <c r="DF50" s="98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98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98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98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98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0</v>
      </c>
      <c r="DK50" s="98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0</v>
      </c>
      <c r="DL50" s="98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98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98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0</v>
      </c>
      <c r="DO50" s="98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0</v>
      </c>
      <c r="DP50" s="98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0</v>
      </c>
      <c r="DQ50" s="98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0</v>
      </c>
      <c r="DR50" s="98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1</v>
      </c>
      <c r="DS50" s="98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1</v>
      </c>
      <c r="DT50" s="98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3</v>
      </c>
      <c r="DU50" s="98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3</v>
      </c>
      <c r="DV50" s="98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9</v>
      </c>
      <c r="DW50" s="99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9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Sebjoh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49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49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0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>
        <f t="shared" si="25"/>
        <v>0</v>
      </c>
      <c r="CA51" s="98">
        <f>[2]DB!DN51</f>
        <v>0</v>
      </c>
      <c r="CB51" s="98">
        <f t="shared" si="26"/>
        <v>0</v>
      </c>
      <c r="CC51" s="98">
        <f>[2]DB!DP51</f>
        <v>1</v>
      </c>
      <c r="CD51" s="98">
        <f t="shared" si="27"/>
        <v>1</v>
      </c>
      <c r="CE51" s="98">
        <f>[2]DB!DR51</f>
        <v>0</v>
      </c>
      <c r="CF51" s="98">
        <f t="shared" si="28"/>
        <v>0</v>
      </c>
      <c r="CG51" s="98">
        <f>[2]DB!DT51</f>
        <v>2</v>
      </c>
      <c r="CH51" s="98">
        <f t="shared" si="29"/>
        <v>2</v>
      </c>
      <c r="CI51" s="98">
        <f>[2]DB!DV51</f>
        <v>8</v>
      </c>
      <c r="CJ51" s="98">
        <f t="shared" si="17"/>
        <v>8</v>
      </c>
      <c r="CK51" s="98">
        <f t="shared" si="18"/>
        <v>102</v>
      </c>
      <c r="CL51" s="98">
        <f>RANK(CJ51,CJ10:CJ69,0)</f>
        <v>42</v>
      </c>
      <c r="CM51" s="98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3</v>
      </c>
      <c r="CN51" s="98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0</v>
      </c>
      <c r="CO51" s="98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3</v>
      </c>
      <c r="CP51" s="98">
        <f>[2]DB!CV51</f>
        <v>41</v>
      </c>
      <c r="CQ51" s="98">
        <f t="shared" si="30"/>
        <v>45</v>
      </c>
      <c r="CR51" s="98">
        <f t="shared" si="19"/>
        <v>46</v>
      </c>
      <c r="CS51" s="98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1</v>
      </c>
      <c r="CT51" s="98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99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1</v>
      </c>
      <c r="CV51" s="100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42</v>
      </c>
      <c r="CW51" s="98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42</v>
      </c>
      <c r="CX51" s="98" t="str">
        <f>IF(CR10=42,BM10,IF(CR11=42,BM11,IF(CR12=42,BM12,IF(CR13=42,BM13,IF(CR14=42,BM14,IF(CR15=42,BM15,IF(CR16=42,BM16,IF(CR17=42,BM17,CY51))))))))</f>
        <v>Futte</v>
      </c>
      <c r="CY51" s="98" t="str">
        <f>IF(CR18=42,BM18,IF(CR19=42,BM19,IF(CR20=42,BM20,IF(CR21=42,BM21,IF(CR22=42,BM22,IF(CR23=42,BM23,IF(CR24=42,BM24,IF(CR25=42,BM25,CZ51))))))))</f>
        <v>Futte</v>
      </c>
      <c r="CZ51" s="98" t="str">
        <f>IF(CR26=42,BM26,IF(CR27=42,BM27,IF(CR28=42,BM28,IF(CR29=42,BM29,IF(CR30=42,BM30,IF(CR31=42,BM31,IF(CR32=42,BM32,IF(CR33=42,BM33,DA51))))))))</f>
        <v>Futte</v>
      </c>
      <c r="DA51" s="98" t="str">
        <f>IF(CR34=42,BM34,IF(CR35=42,BM35,IF(CR36=42,BM36,IF(CR37=42,BM37,IF(CR38=42,BM38,IF(CR39=42,BM39,IF(CR40=42,BM40,IF(CR41=42,BM41,DB51))))))))</f>
        <v>Futte</v>
      </c>
      <c r="DB51" s="98" t="str">
        <f>IF(CR42=42,BM42,IF(CR43=42,BM43,IF(CR44=42,BM44,IF(CR45=42,BM45,IF(CR46=42,BM46,IF(CR47=42,BM47,IF(CR48=42,BM48,IF(CR49=42,BM49,DC51))))))))</f>
        <v>Futte</v>
      </c>
      <c r="DC51" s="98" t="str">
        <f>IF(CR50=42,BM50,IF(CR51=42,BM51,IF(CR52=42,BM52,IF(CR53=42,BM53,IF(CR54=42,BM54,IF(CR55=42,BM55,IF(CR56=42,BM56,IF(CR57=42,BM57,DD51))))))))</f>
        <v>Futte</v>
      </c>
      <c r="DD51" s="98" t="str">
        <f>IF(CR58=42,BM58,IF(CR59=42,BM59,IF(CR60=42,BM60,IF(CR61=42,BM61,IF(CR62=42,BM62,IF(CR63=42,BM63,IF(CR64=42,BM64,IF(CR65=42,BM65,DE51))))))))</f>
        <v>Futte</v>
      </c>
      <c r="DE51" s="98" t="str">
        <f>IF(CR66=42,BM66,IF(CR67=42,BM67,IF(CR68=42,BM68,BM69)))</f>
        <v>Murer</v>
      </c>
      <c r="DF51" s="98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98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98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98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98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5</v>
      </c>
      <c r="DK51" s="98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5</v>
      </c>
      <c r="DL51" s="98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0</v>
      </c>
      <c r="DM51" s="98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0</v>
      </c>
      <c r="DN51" s="98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1</v>
      </c>
      <c r="DO51" s="98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1</v>
      </c>
      <c r="DP51" s="98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0</v>
      </c>
      <c r="DQ51" s="98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0</v>
      </c>
      <c r="DR51" s="98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1</v>
      </c>
      <c r="DS51" s="98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1</v>
      </c>
      <c r="DT51" s="98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0</v>
      </c>
      <c r="DU51" s="98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0</v>
      </c>
      <c r="DV51" s="98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8</v>
      </c>
      <c r="DW51" s="99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8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107</v>
      </c>
      <c r="AB52" s="1">
        <f>RANK(AA52,AA52:AA71,0)</f>
        <v>2</v>
      </c>
      <c r="AC52" s="1">
        <f>'3. Division'!F23</f>
        <v>8</v>
      </c>
      <c r="AD52" s="1">
        <f t="shared" ref="AD52:AD71" si="32">IF(OR(R52=1,T52=1),0,AA52+AC52)</f>
        <v>115</v>
      </c>
      <c r="AE52" s="1">
        <f>RANK(AD52,AD52:AD71,0)</f>
        <v>2</v>
      </c>
      <c r="AF52" s="1">
        <f>[2]DB!BK52</f>
        <v>42</v>
      </c>
      <c r="AG52" s="1">
        <f>RANK(AF52,AF52:AF71,0)</f>
        <v>1</v>
      </c>
      <c r="AH52" s="1">
        <f>'3. Division'!F29</f>
        <v>3</v>
      </c>
      <c r="AI52" s="1">
        <f t="shared" ref="AI52:AI71" si="33">IF(OR(R52=1,T52=1),0,AF52+AH52)</f>
        <v>45</v>
      </c>
      <c r="AJ52" s="1">
        <f>RANK(AI52,AI52:AI71,0)</f>
        <v>1</v>
      </c>
      <c r="AK52" s="1">
        <f>[2]DB!BL52</f>
        <v>140</v>
      </c>
      <c r="AL52" s="1">
        <f>RANK(AK52,AK52:AK71,0)</f>
        <v>2</v>
      </c>
      <c r="AM52" s="1">
        <f>'3. Division'!F35</f>
        <v>11</v>
      </c>
      <c r="AN52" s="1">
        <f t="shared" ref="AN52:AN71" si="34">IF(OR(R52=1,T52=1),0,AK52+AM52)</f>
        <v>151</v>
      </c>
      <c r="AO52" s="1">
        <f>RANK(AN52,AN52:AN71,0)</f>
        <v>1</v>
      </c>
      <c r="AP52" s="1">
        <f>AB52+AG52+AL52</f>
        <v>5</v>
      </c>
      <c r="AQ52" s="1">
        <f>AE52+AJ52+AO52</f>
        <v>4</v>
      </c>
      <c r="AR52" s="1">
        <f>[2]DB!BA52</f>
        <v>1</v>
      </c>
      <c r="AS52" s="1">
        <f>RANK(AQ52,AQ52:AQ71,1)+AT52</f>
        <v>1</v>
      </c>
      <c r="AT52" s="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">
        <f t="shared" si="16"/>
        <v>22</v>
      </c>
      <c r="AY52" s="1">
        <f>IF(OR(R52=1,T52=1),0,IF(RANK(AX52,AX10:AX71,0)=1,10,IF(RANK(AX52,AX10:AX71,0)=2,5,IF(RANK(AX52,AX10:AX71,0)=3,4,IF(RANK(AX52,AX10:AX71,0)=4,3,IF(RANK(AX52,AX10:AX71,0)=5,2,0))))))</f>
        <v>3</v>
      </c>
      <c r="AZ52" s="100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98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98" t="str">
        <f>IF(AW52=1,O52,IF(AW53=1,O53,IF(AW54=1,O54,IF(AW55=1,O55,IF(AW56=1,O56,IF(AW57=1,O57,IF(AW58=1,O58,BC52)))))))</f>
        <v>Galway</v>
      </c>
      <c r="BC52" s="98" t="str">
        <f>IF(AW59=1,O59,IF(AW60=1,O60,IF(AW61=1,O61,IF(AW62=1,O62,IF(AW63=1,O63,IF(AW64=1,O64,IF(AW65=1,O65,BD52)))))))</f>
        <v/>
      </c>
      <c r="BD52" s="98" t="str">
        <f>IF(AW66=1,O66,IF(AW67=1,O67,IF(AW68=1,O68,IF(AW69=1,O69,IF(AW70=1,O70,IF(AW71=1,O71,""))))))</f>
        <v/>
      </c>
      <c r="BE52" s="98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19</v>
      </c>
      <c r="BF52" s="98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98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98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98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98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115</v>
      </c>
      <c r="BK52" s="98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45</v>
      </c>
      <c r="BL52" s="99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151</v>
      </c>
      <c r="BM52" s="98" t="str">
        <f>[2]DB!CX52</f>
        <v>Select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50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0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98">
        <f>[2]DB!DL52</f>
        <v>0</v>
      </c>
      <c r="BZ52" s="98">
        <f t="shared" si="25"/>
        <v>0</v>
      </c>
      <c r="CA52" s="98">
        <f>[2]DB!DN52</f>
        <v>1</v>
      </c>
      <c r="CB52" s="98">
        <f t="shared" si="26"/>
        <v>1</v>
      </c>
      <c r="CC52" s="98">
        <f>[2]DB!DP52</f>
        <v>0</v>
      </c>
      <c r="CD52" s="98">
        <f t="shared" si="27"/>
        <v>0</v>
      </c>
      <c r="CE52" s="98">
        <f>[2]DB!DR52</f>
        <v>0</v>
      </c>
      <c r="CF52" s="98">
        <f t="shared" si="28"/>
        <v>0</v>
      </c>
      <c r="CG52" s="98">
        <f>[2]DB!DT52</f>
        <v>1</v>
      </c>
      <c r="CH52" s="98">
        <f t="shared" si="29"/>
        <v>1</v>
      </c>
      <c r="CI52" s="98">
        <f>[2]DB!DV52</f>
        <v>7</v>
      </c>
      <c r="CJ52" s="98">
        <f t="shared" si="17"/>
        <v>7</v>
      </c>
      <c r="CK52" s="98">
        <f t="shared" si="18"/>
        <v>1001</v>
      </c>
      <c r="CL52" s="98">
        <f>RANK(CJ52,CJ10:CJ69,0)</f>
        <v>47</v>
      </c>
      <c r="CM52" s="98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0</v>
      </c>
      <c r="CN52" s="98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0</v>
      </c>
      <c r="CO52" s="98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0</v>
      </c>
      <c r="CP52" s="98">
        <f>[2]DB!CV52</f>
        <v>43</v>
      </c>
      <c r="CQ52" s="98">
        <f t="shared" si="30"/>
        <v>47</v>
      </c>
      <c r="CR52" s="98">
        <f t="shared" si="19"/>
        <v>47</v>
      </c>
      <c r="CS52" s="98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0</v>
      </c>
      <c r="CT52" s="98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99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0</v>
      </c>
      <c r="CV52" s="100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42</v>
      </c>
      <c r="CW52" s="98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42</v>
      </c>
      <c r="CX52" s="98" t="str">
        <f>IF(CR10=43,BM10,IF(CR11=43,BM11,IF(CR12=43,BM12,IF(CR13=43,BM13,IF(CR14=43,BM14,IF(CR15=43,BM15,IF(CR16=43,BM16,IF(CR17=43,BM17,CY52))))))))</f>
        <v>Lions</v>
      </c>
      <c r="CY52" s="98" t="str">
        <f>IF(CR18=43,BM18,IF(CR19=43,BM19,IF(CR20=43,BM20,IF(CR21=43,BM21,IF(CR22=43,BM22,IF(CR23=43,BM23,IF(CR24=43,BM24,IF(CR25=43,BM25,CZ52))))))))</f>
        <v>Lions</v>
      </c>
      <c r="CZ52" s="98" t="str">
        <f>IF(CR26=43,BM26,IF(CR27=43,BM27,IF(CR28=43,BM28,IF(CR29=43,BM29,IF(CR30=43,BM30,IF(CR31=43,BM31,IF(CR32=43,BM32,IF(CR33=43,BM33,DA52))))))))</f>
        <v>Lions</v>
      </c>
      <c r="DA52" s="98" t="str">
        <f>IF(CR34=43,BM34,IF(CR35=43,BM35,IF(CR36=43,BM36,IF(CR37=43,BM37,IF(CR38=43,BM38,IF(CR39=43,BM39,IF(CR40=43,BM40,IF(CR41=43,BM41,DB52))))))))</f>
        <v>Lions</v>
      </c>
      <c r="DB52" s="98" t="str">
        <f>IF(CR42=43,BM42,IF(CR43=43,BM43,IF(CR44=43,BM44,IF(CR45=43,BM45,IF(CR46=43,BM46,IF(CR47=43,BM47,IF(CR48=43,BM48,IF(CR49=43,BM49,DC52))))))))</f>
        <v>Lions</v>
      </c>
      <c r="DC52" s="98" t="str">
        <f>IF(CR50=43,BM50,IF(CR51=43,BM51,IF(CR52=43,BM52,IF(CR53=43,BM53,IF(CR54=43,BM54,IF(CR55=43,BM55,IF(CR56=43,BM56,IF(CR57=43,BM57,DD52))))))))</f>
        <v>Lions</v>
      </c>
      <c r="DD52" s="98" t="str">
        <f>IF(CR58=43,BM58,IF(CR59=43,BM59,IF(CR60=43,BM60,IF(CR61=43,BM61,IF(CR62=43,BM62,IF(CR63=43,BM63,IF(CR64=43,BM64,IF(CR65=43,BM65,DE52))))))))</f>
        <v>Lions</v>
      </c>
      <c r="DE52" s="98" t="str">
        <f>IF(CR66=43,BM66,IF(CR67=43,BM67,IF(CR68=43,BM68,BM69)))</f>
        <v>Murer</v>
      </c>
      <c r="DF52" s="98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98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98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98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98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5</v>
      </c>
      <c r="DK52" s="98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5</v>
      </c>
      <c r="DL52" s="98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0</v>
      </c>
      <c r="DM52" s="98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0</v>
      </c>
      <c r="DN52" s="98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1</v>
      </c>
      <c r="DO52" s="98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1</v>
      </c>
      <c r="DP52" s="98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0</v>
      </c>
      <c r="DQ52" s="98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0</v>
      </c>
      <c r="DR52" s="98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1</v>
      </c>
      <c r="DS52" s="98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1</v>
      </c>
      <c r="DT52" s="98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0</v>
      </c>
      <c r="DU52" s="98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0</v>
      </c>
      <c r="DV52" s="98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8</v>
      </c>
      <c r="DW52" s="99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8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Nemelig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42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110</v>
      </c>
      <c r="AB53" s="1">
        <f>RANK(AA53,AA52:AA71,0)</f>
        <v>1</v>
      </c>
      <c r="AC53" s="1">
        <f>'3. Division'!H23</f>
        <v>7</v>
      </c>
      <c r="AD53" s="1">
        <f t="shared" si="32"/>
        <v>117</v>
      </c>
      <c r="AE53" s="1">
        <f>RANK(AD53,AD52:AD71,0)</f>
        <v>1</v>
      </c>
      <c r="AF53" s="1">
        <f>[2]DB!BK53</f>
        <v>42</v>
      </c>
      <c r="AG53" s="1">
        <f>RANK(AF53,AF52:AF71,0)</f>
        <v>1</v>
      </c>
      <c r="AH53" s="1">
        <f>'3. Division'!H29</f>
        <v>3</v>
      </c>
      <c r="AI53" s="1">
        <f t="shared" si="33"/>
        <v>45</v>
      </c>
      <c r="AJ53" s="1">
        <f>RANK(AI53,AI52:AI71,0)</f>
        <v>1</v>
      </c>
      <c r="AK53" s="1">
        <f>[2]DB!BL53</f>
        <v>139</v>
      </c>
      <c r="AL53" s="1">
        <f>RANK(AK53,AK52:AK71,0)</f>
        <v>5</v>
      </c>
      <c r="AM53" s="1">
        <f>'3. Division'!H35</f>
        <v>8</v>
      </c>
      <c r="AN53" s="1">
        <f t="shared" si="34"/>
        <v>147</v>
      </c>
      <c r="AO53" s="1">
        <f>RANK(AN53,AN52:AN71,0)</f>
        <v>6</v>
      </c>
      <c r="AP53" s="1">
        <f t="shared" ref="AP53:AP71" si="35">AB53+AG53+AL53</f>
        <v>7</v>
      </c>
      <c r="AQ53" s="1">
        <f t="shared" ref="AQ53:AQ71" si="36">AE53+AJ53+AO53</f>
        <v>8</v>
      </c>
      <c r="AR53" s="1">
        <f>[2]DB!BA53</f>
        <v>2</v>
      </c>
      <c r="AS53" s="1">
        <f>RANK(AQ53,AQ52:AQ71,1)+AT53</f>
        <v>3</v>
      </c>
      <c r="AT53" s="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3</v>
      </c>
      <c r="AX53" s="1">
        <f t="shared" si="16"/>
        <v>18</v>
      </c>
      <c r="AY53" s="1">
        <f>IF(OR(R53=1,T53=1),0,IF(RANK(AX53,AX10:AX71,0)=1,10,IF(RANK(AX53,AX10:AX71,0)=2,5,IF(RANK(AX53,AX10:AX71,0)=3,4,IF(RANK(AX53,AX10:AX71,0)=4,3,IF(RANK(AX53,AX10:AX71,0)=5,2,0))))))</f>
        <v>0</v>
      </c>
      <c r="AZ53" s="100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3</v>
      </c>
      <c r="BA53" s="98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98" t="str">
        <f>IF(AW52=2,O52,IF(AW53=2,O53,IF(AW54=2,O54,IF(AW55=2,O55,IF(AW56=2,O56,IF(AW57=2,O57,IF(AW58=2,O58,BC53)))))))</f>
        <v>LPHJ</v>
      </c>
      <c r="BC53" s="98" t="str">
        <f>IF(AW59=2,O59,IF(AW60=2,O60,IF(AW61=2,O61,IF(AW62=2,O62,IF(AW63=2,O63,IF(AW64=2,O64,IF(AW65=2,O65,BD53)))))))</f>
        <v/>
      </c>
      <c r="BD53" s="98" t="str">
        <f>IF(AW66=2,O66,IF(AW67=2,O67,IF(AW68=2,O68,IF(AW69=2,O69,IF(AW70=2,O70,IF(AW71=2,O71,""))))))</f>
        <v/>
      </c>
      <c r="BE53" s="98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33</v>
      </c>
      <c r="BF53" s="98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98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98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98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98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113</v>
      </c>
      <c r="BK53" s="98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44</v>
      </c>
      <c r="BL53" s="99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151</v>
      </c>
      <c r="BM53" s="98" t="str">
        <f>[2]DB!CX53</f>
        <v>Steam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53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53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0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>
        <f t="shared" si="25"/>
        <v>0</v>
      </c>
      <c r="CA53" s="98">
        <f>[2]DB!DN53</f>
        <v>1</v>
      </c>
      <c r="CB53" s="98">
        <f t="shared" si="26"/>
        <v>1</v>
      </c>
      <c r="CC53" s="98">
        <f>[2]DB!DP53</f>
        <v>0</v>
      </c>
      <c r="CD53" s="98">
        <f t="shared" si="27"/>
        <v>0</v>
      </c>
      <c r="CE53" s="98">
        <f>[2]DB!DR53</f>
        <v>0</v>
      </c>
      <c r="CF53" s="98">
        <f t="shared" si="28"/>
        <v>0</v>
      </c>
      <c r="CG53" s="98">
        <f>[2]DB!DT53</f>
        <v>1</v>
      </c>
      <c r="CH53" s="98">
        <f t="shared" si="29"/>
        <v>1</v>
      </c>
      <c r="CI53" s="98">
        <f>[2]DB!DV53</f>
        <v>7</v>
      </c>
      <c r="CJ53" s="98">
        <f t="shared" si="17"/>
        <v>7</v>
      </c>
      <c r="CK53" s="98">
        <f t="shared" si="18"/>
        <v>1001</v>
      </c>
      <c r="CL53" s="98">
        <f>RANK(CJ53,CJ10:CJ69,0)</f>
        <v>47</v>
      </c>
      <c r="CM53" s="98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0</v>
      </c>
      <c r="CN53" s="98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98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98">
        <f>[2]DB!CV53</f>
        <v>43</v>
      </c>
      <c r="CQ53" s="98">
        <f t="shared" si="30"/>
        <v>47</v>
      </c>
      <c r="CR53" s="98">
        <f t="shared" si="19"/>
        <v>48</v>
      </c>
      <c r="CS53" s="98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1</v>
      </c>
      <c r="CT53" s="98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99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1</v>
      </c>
      <c r="CV53" s="100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42</v>
      </c>
      <c r="CW53" s="98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42</v>
      </c>
      <c r="CX53" s="98" t="str">
        <f>IF(CR10=44,BM10,IF(CR11=44,BM11,IF(CR12=44,BM12,IF(CR13=44,BM13,IF(CR14=44,BM14,IF(CR15=44,BM15,IF(CR16=44,BM16,IF(CR17=44,BM17,CY53))))))))</f>
        <v>LUFCMOT</v>
      </c>
      <c r="CY53" s="98" t="str">
        <f>IF(CR18=44,BM18,IF(CR19=44,BM19,IF(CR20=44,BM20,IF(CR21=44,BM21,IF(CR22=44,BM22,IF(CR23=44,BM23,IF(CR24=44,BM24,IF(CR25=44,BM25,CZ53))))))))</f>
        <v>LUFCMOT</v>
      </c>
      <c r="CZ53" s="98" t="str">
        <f>IF(CR26=44,BM26,IF(CR27=44,BM27,IF(CR28=44,BM28,IF(CR29=44,BM29,IF(CR30=44,BM30,IF(CR31=44,BM31,IF(CR32=44,BM32,IF(CR33=44,BM33,DA53))))))))</f>
        <v>LUFCMOT</v>
      </c>
      <c r="DA53" s="98" t="str">
        <f>IF(CR34=44,BM34,IF(CR35=44,BM35,IF(CR36=44,BM36,IF(CR37=44,BM37,IF(CR38=44,BM38,IF(CR39=44,BM39,IF(CR40=44,BM40,IF(CR41=44,BM41,DB53))))))))</f>
        <v>LUFCMOT</v>
      </c>
      <c r="DB53" s="98" t="str">
        <f>IF(CR42=44,BM42,IF(CR43=44,BM43,IF(CR44=44,BM44,IF(CR45=44,BM45,IF(CR46=44,BM46,IF(CR47=44,BM47,IF(CR48=44,BM48,IF(CR49=44,BM49,DC53))))))))</f>
        <v>LUFCMOT</v>
      </c>
      <c r="DC53" s="98" t="str">
        <f>IF(CR50=44,BM50,IF(CR51=44,BM51,IF(CR52=44,BM52,IF(CR53=44,BM53,IF(CR54=44,BM54,IF(CR55=44,BM55,IF(CR56=44,BM56,IF(CR57=44,BM57,DD53))))))))</f>
        <v>LUFCMOT</v>
      </c>
      <c r="DD53" s="98" t="str">
        <f>IF(CR58=44,BM58,IF(CR59=44,BM59,IF(CR60=44,BM60,IF(CR61=44,BM61,IF(CR62=44,BM62,IF(CR63=44,BM63,IF(CR64=44,BM64,IF(CR65=44,BM65,DE53))))))))</f>
        <v>LUFCMOT</v>
      </c>
      <c r="DE53" s="98" t="str">
        <f>IF(CR66=44,BM66,IF(CR67=44,BM67,IF(CR68=44,BM68,BM69)))</f>
        <v>Murer</v>
      </c>
      <c r="DF53" s="98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98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98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98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98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3</v>
      </c>
      <c r="DK53" s="98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3</v>
      </c>
      <c r="DL53" s="98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98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98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1</v>
      </c>
      <c r="DO53" s="98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1</v>
      </c>
      <c r="DP53" s="98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98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98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1</v>
      </c>
      <c r="DS53" s="98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1</v>
      </c>
      <c r="DT53" s="98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0</v>
      </c>
      <c r="DU53" s="98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0</v>
      </c>
      <c r="DV53" s="98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8</v>
      </c>
      <c r="DW53" s="99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8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LPHJ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33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107</v>
      </c>
      <c r="AB54" s="1">
        <f>RANK(AA54,AA52:AA71,0)</f>
        <v>2</v>
      </c>
      <c r="AC54" s="1">
        <f>'3. Division'!J23</f>
        <v>6</v>
      </c>
      <c r="AD54" s="1">
        <f t="shared" si="32"/>
        <v>113</v>
      </c>
      <c r="AE54" s="1">
        <f>RANK(AD54,AD52:AD71,0)</f>
        <v>3</v>
      </c>
      <c r="AF54" s="1">
        <f>[2]DB!BK54</f>
        <v>41</v>
      </c>
      <c r="AG54" s="1">
        <f>RANK(AF54,AF52:AF71,0)</f>
        <v>3</v>
      </c>
      <c r="AH54" s="1">
        <f>'3. Division'!J29</f>
        <v>3</v>
      </c>
      <c r="AI54" s="1">
        <f t="shared" si="33"/>
        <v>44</v>
      </c>
      <c r="AJ54" s="1">
        <f>RANK(AI54,AI52:AI71,0)</f>
        <v>3</v>
      </c>
      <c r="AK54" s="1">
        <f>[2]DB!BL54</f>
        <v>140</v>
      </c>
      <c r="AL54" s="1">
        <f>RANK(AK54,AK52:AK71,0)</f>
        <v>2</v>
      </c>
      <c r="AM54" s="1">
        <f>'3. Division'!J35</f>
        <v>11</v>
      </c>
      <c r="AN54" s="1">
        <f t="shared" si="34"/>
        <v>151</v>
      </c>
      <c r="AO54" s="1">
        <f>RANK(AN54,AN52:AN71,0)</f>
        <v>1</v>
      </c>
      <c r="AP54" s="1">
        <f t="shared" si="35"/>
        <v>7</v>
      </c>
      <c r="AQ54" s="1">
        <f t="shared" si="36"/>
        <v>7</v>
      </c>
      <c r="AR54" s="1">
        <f>[2]DB!BA54</f>
        <v>3</v>
      </c>
      <c r="AS54" s="1">
        <f>RANK(AQ54,AQ52:AQ71,1)+AT54</f>
        <v>2</v>
      </c>
      <c r="AT54" s="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2</v>
      </c>
      <c r="AX54" s="1">
        <f t="shared" si="16"/>
        <v>20</v>
      </c>
      <c r="AY54" s="1">
        <f>IF(OR(R54=1,T54=1),0,IF(RANK(AX54,AX10:AX71,0)=1,10,IF(RANK(AX54,AX10:AX71,0)=2,5,IF(RANK(AX54,AX10:AX71,0)=3,4,IF(RANK(AX54,AX10:AX71,0)=4,3,IF(RANK(AX54,AX10:AX71,0)=5,2,0))))))</f>
        <v>0</v>
      </c>
      <c r="AZ54" s="100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2</v>
      </c>
      <c r="BA54" s="98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98" t="str">
        <f>IF(AW52=3,O52,IF(AW53=3,O53,IF(AW54=3,O54,IF(AW55=3,O55,IF(AW56=3,O56,IF(AW57=3,O57,IF(AW58=3,O58,BC54)))))))</f>
        <v>Nemelig</v>
      </c>
      <c r="BC54" s="98" t="str">
        <f>IF(AW59=3,O59,IF(AW60=3,O60,IF(AW61=3,O61,IF(AW62=3,O62,IF(AW63=3,O63,IF(AW64=3,O64,IF(AW65=3,O65,BD54)))))))</f>
        <v/>
      </c>
      <c r="BD54" s="98" t="str">
        <f>IF(AW66=3,O66,IF(AW67=3,O67,IF(AW68=3,O68,IF(AW69=3,O69,IF(AW70=3,O70,IF(AW71=3,O71,""))))))</f>
        <v/>
      </c>
      <c r="BE54" s="98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42</v>
      </c>
      <c r="BF54" s="98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98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98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98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98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117</v>
      </c>
      <c r="BK54" s="98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45</v>
      </c>
      <c r="BL54" s="99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147</v>
      </c>
      <c r="BM54" s="98" t="str">
        <f>[2]DB!CX54</f>
        <v>Himbo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22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0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0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>
        <f t="shared" si="25"/>
        <v>0</v>
      </c>
      <c r="CA54" s="98">
        <f>[2]DB!DN54</f>
        <v>0</v>
      </c>
      <c r="CB54" s="98">
        <f t="shared" si="26"/>
        <v>0</v>
      </c>
      <c r="CC54" s="98">
        <f>[2]DB!DP54</f>
        <v>1</v>
      </c>
      <c r="CD54" s="98">
        <f t="shared" si="27"/>
        <v>1</v>
      </c>
      <c r="CE54" s="98">
        <f>[2]DB!DR54</f>
        <v>1</v>
      </c>
      <c r="CF54" s="98">
        <f t="shared" si="28"/>
        <v>1</v>
      </c>
      <c r="CG54" s="98">
        <f>[2]DB!DT54</f>
        <v>0</v>
      </c>
      <c r="CH54" s="98">
        <f t="shared" si="29"/>
        <v>0</v>
      </c>
      <c r="CI54" s="98">
        <f>[2]DB!DV54</f>
        <v>7</v>
      </c>
      <c r="CJ54" s="98">
        <f t="shared" si="17"/>
        <v>7</v>
      </c>
      <c r="CK54" s="98">
        <f t="shared" si="18"/>
        <v>110</v>
      </c>
      <c r="CL54" s="98">
        <f>RANK(CJ54,CJ10:CJ69,0)</f>
        <v>47</v>
      </c>
      <c r="CM54" s="98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2</v>
      </c>
      <c r="CN54" s="98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0</v>
      </c>
      <c r="CO54" s="98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2</v>
      </c>
      <c r="CP54" s="98">
        <f>[2]DB!CV54</f>
        <v>45</v>
      </c>
      <c r="CQ54" s="98">
        <f t="shared" si="30"/>
        <v>49</v>
      </c>
      <c r="CR54" s="98">
        <f t="shared" si="19"/>
        <v>49</v>
      </c>
      <c r="CS54" s="98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0</v>
      </c>
      <c r="CT54" s="98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99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0</v>
      </c>
      <c r="CV54" s="100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45</v>
      </c>
      <c r="CW54" s="98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45</v>
      </c>
      <c r="CX54" s="98" t="str">
        <f>IF(CR10=45,BM10,IF(CR11=45,BM11,IF(CR12=45,BM12,IF(CR13=45,BM13,IF(CR14=45,BM14,IF(CR15=45,BM15,IF(CR16=45,BM16,IF(CR17=45,BM17,CY54))))))))</f>
        <v>MFP</v>
      </c>
      <c r="CY54" s="98" t="str">
        <f>IF(CR18=45,BM18,IF(CR19=45,BM19,IF(CR20=45,BM20,IF(CR21=45,BM21,IF(CR22=45,BM22,IF(CR23=45,BM23,IF(CR24=45,BM24,IF(CR25=45,BM25,CZ54))))))))</f>
        <v>MFP</v>
      </c>
      <c r="CZ54" s="98" t="str">
        <f>IF(CR26=45,BM26,IF(CR27=45,BM27,IF(CR28=45,BM28,IF(CR29=45,BM29,IF(CR30=45,BM30,IF(CR31=45,BM31,IF(CR32=45,BM32,IF(CR33=45,BM33,DA54))))))))</f>
        <v>MFP</v>
      </c>
      <c r="DA54" s="98" t="str">
        <f>IF(CR34=45,BM34,IF(CR35=45,BM35,IF(CR36=45,BM36,IF(CR37=45,BM37,IF(CR38=45,BM38,IF(CR39=45,BM39,IF(CR40=45,BM40,IF(CR41=45,BM41,DB54))))))))</f>
        <v>MFP</v>
      </c>
      <c r="DB54" s="98" t="str">
        <f>IF(CR42=45,BM42,IF(CR43=45,BM43,IF(CR44=45,BM44,IF(CR45=45,BM45,IF(CR46=45,BM46,IF(CR47=45,BM47,IF(CR48=45,BM48,IF(CR49=45,BM49,DC54))))))))</f>
        <v>MFP</v>
      </c>
      <c r="DC54" s="98" t="str">
        <f>IF(CR50=45,BM50,IF(CR51=45,BM51,IF(CR52=45,BM52,IF(CR53=45,BM53,IF(CR54=45,BM54,IF(CR55=45,BM55,IF(CR56=45,BM56,IF(CR57=45,BM57,DD54))))))))</f>
        <v>MFP</v>
      </c>
      <c r="DD54" s="98" t="str">
        <f>IF(CR58=45,BM58,IF(CR59=45,BM59,IF(CR60=45,BM60,IF(CR61=45,BM61,IF(CR62=45,BM62,IF(CR63=45,BM63,IF(CR64=45,BM64,IF(CR65=45,BM65,DE54))))))))</f>
        <v>Murer</v>
      </c>
      <c r="DE54" s="98" t="str">
        <f>IF(CR66=45,BM66,IF(CR67=45,BM67,IF(CR68=45,BM68,BM69)))</f>
        <v>Murer</v>
      </c>
      <c r="DF54" s="98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98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98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98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98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0</v>
      </c>
      <c r="DK54" s="98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0</v>
      </c>
      <c r="DL54" s="98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98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98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0</v>
      </c>
      <c r="DO54" s="98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0</v>
      </c>
      <c r="DP54" s="98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1</v>
      </c>
      <c r="DQ54" s="98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1</v>
      </c>
      <c r="DR54" s="98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0</v>
      </c>
      <c r="DS54" s="98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0</v>
      </c>
      <c r="DT54" s="98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2</v>
      </c>
      <c r="DU54" s="98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2</v>
      </c>
      <c r="DV54" s="98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8</v>
      </c>
      <c r="DW54" s="99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8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4</v>
      </c>
      <c r="O55" s="98" t="str">
        <f>[2]DB!BB55</f>
        <v>Barca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5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102</v>
      </c>
      <c r="AB55" s="1">
        <f>RANK(AA55,AA52:AA71,0)</f>
        <v>6</v>
      </c>
      <c r="AC55" s="1">
        <f>'3. Division'!L23</f>
        <v>7</v>
      </c>
      <c r="AD55" s="1">
        <f t="shared" si="32"/>
        <v>109</v>
      </c>
      <c r="AE55" s="1">
        <f>RANK(AD55,AD52:AD71,0)</f>
        <v>6</v>
      </c>
      <c r="AF55" s="1">
        <f>[2]DB!BK55</f>
        <v>41</v>
      </c>
      <c r="AG55" s="1">
        <f>RANK(AF55,AF52:AF71,0)</f>
        <v>3</v>
      </c>
      <c r="AH55" s="1">
        <f>'3. Division'!L29</f>
        <v>3</v>
      </c>
      <c r="AI55" s="1">
        <f t="shared" si="33"/>
        <v>44</v>
      </c>
      <c r="AJ55" s="1">
        <f>RANK(AI55,AI52:AI71,0)</f>
        <v>3</v>
      </c>
      <c r="AK55" s="1">
        <f>[2]DB!BL55</f>
        <v>133</v>
      </c>
      <c r="AL55" s="1">
        <f>RANK(AK55,AK52:AK71,0)</f>
        <v>8</v>
      </c>
      <c r="AM55" s="1">
        <f>'3. Division'!L35</f>
        <v>9</v>
      </c>
      <c r="AN55" s="1">
        <f t="shared" si="34"/>
        <v>142</v>
      </c>
      <c r="AO55" s="1">
        <f>RANK(AN55,AN52:AN71,0)</f>
        <v>8</v>
      </c>
      <c r="AP55" s="1">
        <f t="shared" si="35"/>
        <v>17</v>
      </c>
      <c r="AQ55" s="1">
        <f t="shared" si="36"/>
        <v>17</v>
      </c>
      <c r="AR55" s="1">
        <f>[2]DB!BA55</f>
        <v>4</v>
      </c>
      <c r="AS55" s="1">
        <f>RANK(AQ55,AQ52:AQ71,1)+AT55</f>
        <v>4</v>
      </c>
      <c r="AT55" s="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">
        <f t="shared" si="16"/>
        <v>19</v>
      </c>
      <c r="AY55" s="1">
        <f>IF(OR(R55=1,T55=1),0,IF(RANK(AX55,AX10:AX71,0)=1,10,IF(RANK(AX55,AX10:AX71,0)=2,5,IF(RANK(AX55,AX10:AX71,0)=3,4,IF(RANK(AX55,AX10:AX71,0)=4,3,IF(RANK(AX55,AX10:AX71,0)=5,2,0))))))</f>
        <v>0</v>
      </c>
      <c r="AZ55" s="100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98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98" t="str">
        <f>IF(AW52=4,O52,IF(AW53=4,O53,IF(AW54=4,O54,IF(AW55=4,O55,IF(AW56=4,O56,IF(AW57=4,O57,IF(AW58=4,O58,BC55)))))))</f>
        <v>Barca</v>
      </c>
      <c r="BC55" s="98" t="str">
        <f>IF(AW59=4,O59,IF(AW60=4,O60,IF(AW61=4,O61,IF(AW62=4,O62,IF(AW63=4,O63,IF(AW64=4,O64,IF(AW65=4,O65,BD55)))))))</f>
        <v/>
      </c>
      <c r="BD55" s="98" t="str">
        <f>IF(AW66=4,O66,IF(AW67=4,O67,IF(AW68=4,O68,IF(AW69=4,O69,IF(AW70=4,O70,IF(AW71=4,O71,""))))))</f>
        <v/>
      </c>
      <c r="BE55" s="98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5</v>
      </c>
      <c r="BF55" s="98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98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98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98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98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109</v>
      </c>
      <c r="BK55" s="98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44</v>
      </c>
      <c r="BL55" s="99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142</v>
      </c>
      <c r="BM55" s="98" t="str">
        <f>[2]DB!CX55</f>
        <v>Far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13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0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0</v>
      </c>
      <c r="BZ55" s="98">
        <f t="shared" si="25"/>
        <v>0</v>
      </c>
      <c r="CA55" s="98">
        <f>[2]DB!DN55</f>
        <v>0</v>
      </c>
      <c r="CB55" s="98">
        <f t="shared" si="26"/>
        <v>0</v>
      </c>
      <c r="CC55" s="98">
        <f>[2]DB!DP55</f>
        <v>0</v>
      </c>
      <c r="CD55" s="98">
        <f t="shared" si="27"/>
        <v>0</v>
      </c>
      <c r="CE55" s="98">
        <f>[2]DB!DR55</f>
        <v>1</v>
      </c>
      <c r="CF55" s="98">
        <f t="shared" si="28"/>
        <v>1</v>
      </c>
      <c r="CG55" s="98">
        <f>[2]DB!DT55</f>
        <v>2</v>
      </c>
      <c r="CH55" s="98">
        <f t="shared" si="29"/>
        <v>2</v>
      </c>
      <c r="CI55" s="98">
        <f>[2]DB!DV55</f>
        <v>7</v>
      </c>
      <c r="CJ55" s="98">
        <f t="shared" si="17"/>
        <v>7</v>
      </c>
      <c r="CK55" s="98">
        <f t="shared" si="18"/>
        <v>12</v>
      </c>
      <c r="CL55" s="98">
        <f>RANK(CJ55,CJ10:CJ69,0)</f>
        <v>47</v>
      </c>
      <c r="CM55" s="98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3</v>
      </c>
      <c r="CN55" s="98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0</v>
      </c>
      <c r="CO55" s="98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3</v>
      </c>
      <c r="CP55" s="98">
        <f>[2]DB!CV55</f>
        <v>46</v>
      </c>
      <c r="CQ55" s="98">
        <f t="shared" si="30"/>
        <v>50</v>
      </c>
      <c r="CR55" s="98">
        <f t="shared" si="19"/>
        <v>50</v>
      </c>
      <c r="CS55" s="98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0</v>
      </c>
      <c r="CT55" s="98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99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0</v>
      </c>
      <c r="CV55" s="100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45</v>
      </c>
      <c r="CW55" s="98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45</v>
      </c>
      <c r="CX55" s="98" t="str">
        <f>IF(CR10=46,BM10,IF(CR11=46,BM11,IF(CR12=46,BM12,IF(CR13=46,BM13,IF(CR14=46,BM14,IF(CR15=46,BM15,IF(CR16=46,BM16,IF(CR17=46,BM17,CY55))))))))</f>
        <v>Sebjoh</v>
      </c>
      <c r="CY55" s="98" t="str">
        <f>IF(CR18=46,BM18,IF(CR19=46,BM19,IF(CR20=46,BM20,IF(CR21=46,BM21,IF(CR22=46,BM22,IF(CR23=46,BM23,IF(CR24=46,BM24,IF(CR25=46,BM25,CZ55))))))))</f>
        <v>Sebjoh</v>
      </c>
      <c r="CZ55" s="98" t="str">
        <f>IF(CR26=46,BM26,IF(CR27=46,BM27,IF(CR28=46,BM28,IF(CR29=46,BM29,IF(CR30=46,BM30,IF(CR31=46,BM31,IF(CR32=46,BM32,IF(CR33=46,BM33,DA55))))))))</f>
        <v>Sebjoh</v>
      </c>
      <c r="DA55" s="98" t="str">
        <f>IF(CR34=46,BM34,IF(CR35=46,BM35,IF(CR36=46,BM36,IF(CR37=46,BM37,IF(CR38=46,BM38,IF(CR39=46,BM39,IF(CR40=46,BM40,IF(CR41=46,BM41,DB55))))))))</f>
        <v>Sebjoh</v>
      </c>
      <c r="DB55" s="98" t="str">
        <f>IF(CR42=46,BM42,IF(CR43=46,BM43,IF(CR44=46,BM44,IF(CR45=46,BM45,IF(CR46=46,BM46,IF(CR47=46,BM47,IF(CR48=46,BM48,IF(CR49=46,BM49,DC55))))))))</f>
        <v>Sebjoh</v>
      </c>
      <c r="DC55" s="98" t="str">
        <f>IF(CR50=46,BM50,IF(CR51=46,BM51,IF(CR52=46,BM52,IF(CR53=46,BM53,IF(CR54=46,BM54,IF(CR55=46,BM55,IF(CR56=46,BM56,IF(CR57=46,BM57,DD55))))))))</f>
        <v>Sebjoh</v>
      </c>
      <c r="DD55" s="98" t="str">
        <f>IF(CR58=46,BM58,IF(CR59=46,BM59,IF(CR60=46,BM60,IF(CR61=46,BM61,IF(CR62=46,BM62,IF(CR63=46,BM63,IF(CR64=46,BM64,IF(CR65=46,BM65,DE55))))))))</f>
        <v>Murer</v>
      </c>
      <c r="DE55" s="98" t="str">
        <f>IF(CR66=46,BM66,IF(CR67=46,BM67,IF(CR68=46,BM68,BM69)))</f>
        <v>Murer</v>
      </c>
      <c r="DF55" s="98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98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98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98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98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0</v>
      </c>
      <c r="DK55" s="98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0</v>
      </c>
      <c r="DL55" s="98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98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98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0</v>
      </c>
      <c r="DO55" s="98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0</v>
      </c>
      <c r="DP55" s="98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1</v>
      </c>
      <c r="DQ55" s="98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1</v>
      </c>
      <c r="DR55" s="98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0</v>
      </c>
      <c r="DS55" s="98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0</v>
      </c>
      <c r="DT55" s="98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2</v>
      </c>
      <c r="DU55" s="98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2</v>
      </c>
      <c r="DV55" s="98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8</v>
      </c>
      <c r="DW55" s="99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8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0</v>
      </c>
      <c r="K56" s="1">
        <f>IF(Rækker!N52="Res",1,0)</f>
        <v>1</v>
      </c>
      <c r="L56" s="1">
        <f t="shared" si="11"/>
        <v>1</v>
      </c>
      <c r="M56" s="1">
        <f t="shared" si="31"/>
        <v>0</v>
      </c>
      <c r="N56" s="100">
        <f>[2]DB!AZ56</f>
        <v>7</v>
      </c>
      <c r="O56" s="98" t="str">
        <f>[2]DB!BB56</f>
        <v>ÅZÆTZØW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60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101</v>
      </c>
      <c r="AB56" s="1">
        <f>RANK(AA56,AA52:AA71,0)</f>
        <v>8</v>
      </c>
      <c r="AC56" s="1">
        <f>'3. Division'!N23</f>
        <v>6</v>
      </c>
      <c r="AD56" s="1">
        <f t="shared" si="32"/>
        <v>107</v>
      </c>
      <c r="AE56" s="1">
        <f>RANK(AD56,AD52:AD71,0)</f>
        <v>8</v>
      </c>
      <c r="AF56" s="1">
        <f>[2]DB!BK56</f>
        <v>40</v>
      </c>
      <c r="AG56" s="1">
        <f>RANK(AF56,AF52:AF71,0)</f>
        <v>5</v>
      </c>
      <c r="AH56" s="1">
        <f>'3. Division'!N29</f>
        <v>3</v>
      </c>
      <c r="AI56" s="1">
        <f t="shared" si="33"/>
        <v>43</v>
      </c>
      <c r="AJ56" s="1">
        <f>RANK(AI56,AI52:AI71,0)</f>
        <v>6</v>
      </c>
      <c r="AK56" s="1">
        <f>[2]DB!BL56</f>
        <v>139</v>
      </c>
      <c r="AL56" s="1">
        <f>RANK(AK56,AK52:AK71,0)</f>
        <v>5</v>
      </c>
      <c r="AM56" s="1">
        <f>'3. Division'!N35</f>
        <v>9</v>
      </c>
      <c r="AN56" s="1">
        <f t="shared" si="34"/>
        <v>148</v>
      </c>
      <c r="AO56" s="1">
        <f>RANK(AN56,AN52:AN71,0)</f>
        <v>5</v>
      </c>
      <c r="AP56" s="1">
        <f t="shared" si="35"/>
        <v>18</v>
      </c>
      <c r="AQ56" s="1">
        <f t="shared" si="36"/>
        <v>19</v>
      </c>
      <c r="AR56" s="1">
        <f>[2]DB!BA56</f>
        <v>5</v>
      </c>
      <c r="AS56" s="1">
        <f>RANK(AQ56,AQ52:AQ71,1)+AT56</f>
        <v>6</v>
      </c>
      <c r="AT56" s="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0</v>
      </c>
      <c r="AU56" s="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6</v>
      </c>
      <c r="AX56" s="1">
        <f t="shared" si="16"/>
        <v>18</v>
      </c>
      <c r="AY56" s="1">
        <f>IF(OR(R56=1,T56=1),0,IF(RANK(AX56,AX10:AX71,0)=1,10,IF(RANK(AX56,AX10:AX71,0)=2,5,IF(RANK(AX56,AX10:AX71,0)=3,4,IF(RANK(AX56,AX10:AX71,0)=4,3,IF(RANK(AX56,AX10:AX71,0)=5,2,0))))))</f>
        <v>0</v>
      </c>
      <c r="AZ56" s="100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9</v>
      </c>
      <c r="BA56" s="98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98" t="str">
        <f>IF(AW52=5,O52,IF(AW53=5,O53,IF(AW54=5,O54,IF(AW55=5,O55,IF(AW56=5,O56,IF(AW57=5,O57,IF(AW58=5,O58,BC56)))))))</f>
        <v>Jesper</v>
      </c>
      <c r="BC56" s="98" t="str">
        <f>IF(AW59=5,O59,IF(AW60=5,O60,IF(AW61=5,O61,IF(AW62=5,O62,IF(AW63=5,O63,IF(AW64=5,O64,IF(AW65=5,O65,BD56)))))))</f>
        <v>Jesper</v>
      </c>
      <c r="BD56" s="98" t="str">
        <f>IF(AW66=5,O66,IF(AW67=5,O67,IF(AW68=5,O68,IF(AW69=5,O69,IF(AW70=5,O70,IF(AW71=5,O71,""))))))</f>
        <v/>
      </c>
      <c r="BE56" s="98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26</v>
      </c>
      <c r="BF56" s="98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98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98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98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0</v>
      </c>
      <c r="BJ56" s="98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112</v>
      </c>
      <c r="BK56" s="98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43</v>
      </c>
      <c r="BL56" s="99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142</v>
      </c>
      <c r="BM56" s="98" t="str">
        <f>[2]DB!CX56</f>
        <v>Nielsen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43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43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0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0</v>
      </c>
      <c r="BY56" s="98">
        <f>[2]DB!DL56</f>
        <v>0</v>
      </c>
      <c r="BZ56" s="98">
        <f t="shared" si="25"/>
        <v>0</v>
      </c>
      <c r="CA56" s="98">
        <f>[2]DB!DN56</f>
        <v>0</v>
      </c>
      <c r="CB56" s="98">
        <f t="shared" si="26"/>
        <v>0</v>
      </c>
      <c r="CC56" s="98">
        <f>[2]DB!DP56</f>
        <v>0</v>
      </c>
      <c r="CD56" s="98">
        <f t="shared" si="27"/>
        <v>0</v>
      </c>
      <c r="CE56" s="98">
        <f>[2]DB!DR56</f>
        <v>1</v>
      </c>
      <c r="CF56" s="98">
        <f t="shared" si="28"/>
        <v>1</v>
      </c>
      <c r="CG56" s="98">
        <f>[2]DB!DT56</f>
        <v>2</v>
      </c>
      <c r="CH56" s="98">
        <f t="shared" si="29"/>
        <v>2</v>
      </c>
      <c r="CI56" s="98">
        <f>[2]DB!DV56</f>
        <v>7</v>
      </c>
      <c r="CJ56" s="98">
        <f t="shared" si="17"/>
        <v>7</v>
      </c>
      <c r="CK56" s="98">
        <f t="shared" si="18"/>
        <v>12</v>
      </c>
      <c r="CL56" s="98">
        <f>RANK(CJ56,CJ10:CJ69,0)</f>
        <v>47</v>
      </c>
      <c r="CM56" s="98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3</v>
      </c>
      <c r="CN56" s="98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98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3</v>
      </c>
      <c r="CP56" s="98">
        <f>[2]DB!CV56</f>
        <v>46</v>
      </c>
      <c r="CQ56" s="98">
        <f t="shared" si="30"/>
        <v>50</v>
      </c>
      <c r="CR56" s="98">
        <f t="shared" si="19"/>
        <v>51</v>
      </c>
      <c r="CS56" s="98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1</v>
      </c>
      <c r="CT56" s="98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99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1</v>
      </c>
      <c r="CV56" s="100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47</v>
      </c>
      <c r="CW56" s="98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47</v>
      </c>
      <c r="CX56" s="98" t="str">
        <f>IF(CR10=47,BM10,IF(CR11=47,BM11,IF(CR12=47,BM12,IF(CR13=47,BM13,IF(CR14=47,BM14,IF(CR15=47,BM15,IF(CR16=47,BM16,IF(CR17=47,BM17,CY56))))))))</f>
        <v>Select</v>
      </c>
      <c r="CY56" s="98" t="str">
        <f>IF(CR18=47,BM18,IF(CR19=47,BM19,IF(CR20=47,BM20,IF(CR21=47,BM21,IF(CR22=47,BM22,IF(CR23=47,BM23,IF(CR24=47,BM24,IF(CR25=47,BM25,CZ56))))))))</f>
        <v>Select</v>
      </c>
      <c r="CZ56" s="98" t="str">
        <f>IF(CR26=47,BM26,IF(CR27=47,BM27,IF(CR28=47,BM28,IF(CR29=47,BM29,IF(CR30=47,BM30,IF(CR31=47,BM31,IF(CR32=47,BM32,IF(CR33=47,BM33,DA56))))))))</f>
        <v>Select</v>
      </c>
      <c r="DA56" s="98" t="str">
        <f>IF(CR34=47,BM34,IF(CR35=47,BM35,IF(CR36=47,BM36,IF(CR37=47,BM37,IF(CR38=47,BM38,IF(CR39=47,BM39,IF(CR40=47,BM40,IF(CR41=47,BM41,DB56))))))))</f>
        <v>Select</v>
      </c>
      <c r="DB56" s="98" t="str">
        <f>IF(CR42=47,BM42,IF(CR43=47,BM43,IF(CR44=47,BM44,IF(CR45=47,BM45,IF(CR46=47,BM46,IF(CR47=47,BM47,IF(CR48=47,BM48,IF(CR49=47,BM49,DC56))))))))</f>
        <v>Select</v>
      </c>
      <c r="DC56" s="98" t="str">
        <f>IF(CR50=47,BM50,IF(CR51=47,BM51,IF(CR52=47,BM52,IF(CR53=47,BM53,IF(CR54=47,BM54,IF(CR55=47,BM55,IF(CR56=47,BM56,IF(CR57=47,BM57,DD56))))))))</f>
        <v>Select</v>
      </c>
      <c r="DD56" s="98" t="str">
        <f>IF(CR58=47,BM58,IF(CR59=47,BM59,IF(CR60=47,BM60,IF(CR61=47,BM61,IF(CR62=47,BM62,IF(CR63=47,BM63,IF(CR64=47,BM64,IF(CR65=47,BM65,DE56))))))))</f>
        <v>Murer</v>
      </c>
      <c r="DE56" s="98" t="str">
        <f>IF(CR66=47,BM66,IF(CR67=47,BM67,IF(CR68=47,BM68,BM69)))</f>
        <v>Murer</v>
      </c>
      <c r="DF56" s="98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98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98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98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98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98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98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98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98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1</v>
      </c>
      <c r="DO56" s="98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1</v>
      </c>
      <c r="DP56" s="98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0</v>
      </c>
      <c r="DQ56" s="98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0</v>
      </c>
      <c r="DR56" s="98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0</v>
      </c>
      <c r="DS56" s="98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0</v>
      </c>
      <c r="DT56" s="98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1</v>
      </c>
      <c r="DU56" s="98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1</v>
      </c>
      <c r="DV56" s="98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7</v>
      </c>
      <c r="DW56" s="99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7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9</v>
      </c>
      <c r="O57" s="98" t="str">
        <f>[2]DB!BB57</f>
        <v>Hede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21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1</v>
      </c>
      <c r="Z57" s="1">
        <f t="shared" si="13"/>
        <v>1</v>
      </c>
      <c r="AA57" s="1">
        <f>[2]DB!BJ57</f>
        <v>98</v>
      </c>
      <c r="AB57" s="1">
        <f>RANK(AA57,AA52:AA71,0)</f>
        <v>14</v>
      </c>
      <c r="AC57" s="1">
        <f>'3. Division'!P23</f>
        <v>7</v>
      </c>
      <c r="AD57" s="1">
        <f t="shared" si="32"/>
        <v>105</v>
      </c>
      <c r="AE57" s="1">
        <f>RANK(AD57,AD52:AD71,0)</f>
        <v>14</v>
      </c>
      <c r="AF57" s="1">
        <f>[2]DB!BK57</f>
        <v>40</v>
      </c>
      <c r="AG57" s="1">
        <f>RANK(AF57,AF52:AF71,0)</f>
        <v>5</v>
      </c>
      <c r="AH57" s="1">
        <f>'3. Division'!P29</f>
        <v>3</v>
      </c>
      <c r="AI57" s="1">
        <f t="shared" si="33"/>
        <v>43</v>
      </c>
      <c r="AJ57" s="1">
        <f>RANK(AI57,AI52:AI71,0)</f>
        <v>6</v>
      </c>
      <c r="AK57" s="1">
        <f>[2]DB!BL57</f>
        <v>140</v>
      </c>
      <c r="AL57" s="1">
        <f>RANK(AK57,AK52:AK71,0)</f>
        <v>2</v>
      </c>
      <c r="AM57" s="1">
        <f>'3. Division'!P35</f>
        <v>9</v>
      </c>
      <c r="AN57" s="1">
        <f t="shared" si="34"/>
        <v>149</v>
      </c>
      <c r="AO57" s="1">
        <f>RANK(AN57,AN52:AN71,0)</f>
        <v>4</v>
      </c>
      <c r="AP57" s="1">
        <f t="shared" si="35"/>
        <v>21</v>
      </c>
      <c r="AQ57" s="1">
        <f t="shared" si="36"/>
        <v>24</v>
      </c>
      <c r="AR57" s="1">
        <f>[2]DB!BA57</f>
        <v>6</v>
      </c>
      <c r="AS57" s="1">
        <f>RANK(AQ57,AQ52:AQ71,1)+AT57</f>
        <v>8</v>
      </c>
      <c r="AT57" s="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1</v>
      </c>
      <c r="AU57" s="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8</v>
      </c>
      <c r="AX57" s="1">
        <f t="shared" si="16"/>
        <v>19</v>
      </c>
      <c r="AY57" s="1">
        <f>IF(OR(R57=1,T57=1),0,IF(RANK(AX57,AX10:AX71,0)=1,10,IF(RANK(AX57,AX10:AX71,0)=2,5,IF(RANK(AX57,AX10:AX71,0)=3,4,IF(RANK(AX57,AX10:AX71,0)=4,3,IF(RANK(AX57,AX10:AX71,0)=5,2,0))))))</f>
        <v>0</v>
      </c>
      <c r="AZ57" s="100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5</v>
      </c>
      <c r="BA57" s="98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98" t="str">
        <f>IF(AW52=6,O52,IF(AW53=6,O53,IF(AW54=6,O54,IF(AW55=6,O55,IF(AW56=6,O56,IF(AW57=6,O57,IF(AW58=6,O58,BC57)))))))</f>
        <v>ÅZÆTZØW</v>
      </c>
      <c r="BC57" s="98" t="str">
        <f>IF(AW59=6,O59,IF(AW60=6,O60,IF(AW61=6,O61,IF(AW62=6,O62,IF(AW63=6,O63,IF(AW64=6,O64,IF(AW65=6,O65,BD57)))))))</f>
        <v/>
      </c>
      <c r="BD57" s="98" t="str">
        <f>IF(AW66=6,O66,IF(AW67=6,O67,IF(AW68=6,O68,IF(AW69=6,O69,IF(AW70=6,O70,IF(AW71=6,O71,""))))))</f>
        <v/>
      </c>
      <c r="BE57" s="98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60</v>
      </c>
      <c r="BF57" s="98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98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98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98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98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107</v>
      </c>
      <c r="BK57" s="98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43</v>
      </c>
      <c r="BL57" s="99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148</v>
      </c>
      <c r="BM57" s="98" t="str">
        <f>[2]DB!CX57</f>
        <v>Arsenal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4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0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>
        <f t="shared" si="25"/>
        <v>0</v>
      </c>
      <c r="CA57" s="98">
        <f>[2]DB!DN57</f>
        <v>0</v>
      </c>
      <c r="CB57" s="98">
        <f t="shared" si="26"/>
        <v>0</v>
      </c>
      <c r="CC57" s="98">
        <f>[2]DB!DP57</f>
        <v>1</v>
      </c>
      <c r="CD57" s="98">
        <f t="shared" si="27"/>
        <v>1</v>
      </c>
      <c r="CE57" s="98">
        <f>[2]DB!DR57</f>
        <v>0</v>
      </c>
      <c r="CF57" s="98">
        <f t="shared" si="28"/>
        <v>0</v>
      </c>
      <c r="CG57" s="98">
        <f>[2]DB!DT57</f>
        <v>1</v>
      </c>
      <c r="CH57" s="98">
        <f t="shared" si="29"/>
        <v>1</v>
      </c>
      <c r="CI57" s="98">
        <f>[2]DB!DV57</f>
        <v>6</v>
      </c>
      <c r="CJ57" s="98">
        <f t="shared" si="17"/>
        <v>6</v>
      </c>
      <c r="CK57" s="98">
        <f t="shared" si="18"/>
        <v>101</v>
      </c>
      <c r="CL57" s="98">
        <f>RANK(CJ57,CJ10:CJ69,0)</f>
        <v>52</v>
      </c>
      <c r="CM57" s="98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98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98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98">
        <f>[2]DB!CV57</f>
        <v>48</v>
      </c>
      <c r="CQ57" s="98">
        <f t="shared" si="30"/>
        <v>52</v>
      </c>
      <c r="CR57" s="98">
        <f t="shared" si="19"/>
        <v>52</v>
      </c>
      <c r="CS57" s="98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0</v>
      </c>
      <c r="CT57" s="98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99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0</v>
      </c>
      <c r="CV57" s="100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47</v>
      </c>
      <c r="CW57" s="98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47</v>
      </c>
      <c r="CX57" s="98" t="str">
        <f>IF(CR10=48,BM10,IF(CR11=48,BM11,IF(CR12=48,BM12,IF(CR13=48,BM13,IF(CR14=48,BM14,IF(CR15=48,BM15,IF(CR16=48,BM16,IF(CR17=48,BM17,CY57))))))))</f>
        <v>Steam</v>
      </c>
      <c r="CY57" s="98" t="str">
        <f>IF(CR18=48,BM18,IF(CR19=48,BM19,IF(CR20=48,BM20,IF(CR21=48,BM21,IF(CR22=48,BM22,IF(CR23=48,BM23,IF(CR24=48,BM24,IF(CR25=48,BM25,CZ57))))))))</f>
        <v>Steam</v>
      </c>
      <c r="CZ57" s="98" t="str">
        <f>IF(CR26=48,BM26,IF(CR27=48,BM27,IF(CR28=48,BM28,IF(CR29=48,BM29,IF(CR30=48,BM30,IF(CR31=48,BM31,IF(CR32=48,BM32,IF(CR33=48,BM33,DA57))))))))</f>
        <v>Steam</v>
      </c>
      <c r="DA57" s="98" t="str">
        <f>IF(CR34=48,BM34,IF(CR35=48,BM35,IF(CR36=48,BM36,IF(CR37=48,BM37,IF(CR38=48,BM38,IF(CR39=48,BM39,IF(CR40=48,BM40,IF(CR41=48,BM41,DB57))))))))</f>
        <v>Steam</v>
      </c>
      <c r="DB57" s="98" t="str">
        <f>IF(CR42=48,BM42,IF(CR43=48,BM43,IF(CR44=48,BM44,IF(CR45=48,BM45,IF(CR46=48,BM46,IF(CR47=48,BM47,IF(CR48=48,BM48,IF(CR49=48,BM49,DC57))))))))</f>
        <v>Steam</v>
      </c>
      <c r="DC57" s="98" t="str">
        <f>IF(CR50=48,BM50,IF(CR51=48,BM51,IF(CR52=48,BM52,IF(CR53=48,BM53,IF(CR54=48,BM54,IF(CR55=48,BM55,IF(CR56=48,BM56,IF(CR57=48,BM57,DD57))))))))</f>
        <v>Steam</v>
      </c>
      <c r="DD57" s="98" t="str">
        <f>IF(CR58=48,BM58,IF(CR59=48,BM59,IF(CR60=48,BM60,IF(CR61=48,BM61,IF(CR62=48,BM62,IF(CR63=48,BM63,IF(CR64=48,BM64,IF(CR65=48,BM65,DE57))))))))</f>
        <v>Murer</v>
      </c>
      <c r="DE57" s="98" t="str">
        <f>IF(CR66=48,BM66,IF(CR67=48,BM67,IF(CR68=48,BM68,BM69)))</f>
        <v>Murer</v>
      </c>
      <c r="DF57" s="98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98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98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98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98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0</v>
      </c>
      <c r="DK57" s="98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0</v>
      </c>
      <c r="DL57" s="98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98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98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1</v>
      </c>
      <c r="DO57" s="98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1</v>
      </c>
      <c r="DP57" s="98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0</v>
      </c>
      <c r="DQ57" s="98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0</v>
      </c>
      <c r="DR57" s="98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0</v>
      </c>
      <c r="DS57" s="98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0</v>
      </c>
      <c r="DT57" s="98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1</v>
      </c>
      <c r="DU57" s="98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1</v>
      </c>
      <c r="DV57" s="98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7</v>
      </c>
      <c r="DW57" s="99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7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2</v>
      </c>
      <c r="K58" s="1">
        <f>IF(Rækker!T52="Res",1,0)</f>
        <v>0</v>
      </c>
      <c r="L58" s="1">
        <f t="shared" si="11"/>
        <v>2</v>
      </c>
      <c r="M58" s="1">
        <f t="shared" si="31"/>
        <v>0</v>
      </c>
      <c r="N58" s="100">
        <f>[2]DB!AZ58</f>
        <v>8</v>
      </c>
      <c r="O58" s="98" t="str">
        <f>[2]DB!BB58</f>
        <v>Randers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47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0</v>
      </c>
      <c r="AA58" s="1">
        <f>[2]DB!BJ58</f>
        <v>102</v>
      </c>
      <c r="AB58" s="1">
        <f>RANK(AA58,AA52:AA71,0)</f>
        <v>6</v>
      </c>
      <c r="AC58" s="1">
        <f>'3. Division'!R23</f>
        <v>6</v>
      </c>
      <c r="AD58" s="1">
        <f t="shared" si="32"/>
        <v>108</v>
      </c>
      <c r="AE58" s="1">
        <f>RANK(AD58,AD52:AD71,0)</f>
        <v>7</v>
      </c>
      <c r="AF58" s="1">
        <f>[2]DB!BK58</f>
        <v>39</v>
      </c>
      <c r="AG58" s="1">
        <f>RANK(AF58,AF52:AF71,0)</f>
        <v>9</v>
      </c>
      <c r="AH58" s="1">
        <f>'3. Division'!R29</f>
        <v>3</v>
      </c>
      <c r="AI58" s="1">
        <f t="shared" si="33"/>
        <v>42</v>
      </c>
      <c r="AJ58" s="1">
        <f>RANK(AI58,AI52:AI71,0)</f>
        <v>9</v>
      </c>
      <c r="AK58" s="1">
        <f>[2]DB!BL58</f>
        <v>134</v>
      </c>
      <c r="AL58" s="1">
        <f>RANK(AK58,AK52:AK71,0)</f>
        <v>7</v>
      </c>
      <c r="AM58" s="1">
        <f>'3. Division'!R35</f>
        <v>8</v>
      </c>
      <c r="AN58" s="1">
        <f t="shared" si="34"/>
        <v>142</v>
      </c>
      <c r="AO58" s="1">
        <f>RANK(AN58,AN52:AN71,0)</f>
        <v>8</v>
      </c>
      <c r="AP58" s="1">
        <f t="shared" si="35"/>
        <v>22</v>
      </c>
      <c r="AQ58" s="1">
        <f t="shared" si="36"/>
        <v>24</v>
      </c>
      <c r="AR58" s="1">
        <f>[2]DB!BA58</f>
        <v>7</v>
      </c>
      <c r="AS58" s="1">
        <f>RANK(AQ58,AQ52:AQ71,1)+AT58</f>
        <v>7</v>
      </c>
      <c r="AT58" s="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0</v>
      </c>
      <c r="AU58" s="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0</v>
      </c>
      <c r="AV58" s="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7</v>
      </c>
      <c r="AX58" s="1">
        <f t="shared" si="16"/>
        <v>17</v>
      </c>
      <c r="AY58" s="1">
        <f>IF(OR(R58=1,T58=1),0,IF(RANK(AX58,AX10:AX71,0)=1,10,IF(RANK(AX58,AX10:AX71,0)=2,5,IF(RANK(AX58,AX10:AX71,0)=3,4,IF(RANK(AX58,AX10:AX71,0)=4,3,IF(RANK(AX58,AX10:AX71,0)=5,2,0))))))</f>
        <v>0</v>
      </c>
      <c r="AZ58" s="100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7</v>
      </c>
      <c r="BA58" s="98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98" t="str">
        <f>IF(AW52=7,O52,IF(AW53=7,O53,IF(AW54=7,O54,IF(AW55=7,O55,IF(AW56=7,O56,IF(AW57=7,O57,IF(AW58=7,O58,BC58)))))))</f>
        <v>Randers</v>
      </c>
      <c r="BC58" s="98" t="str">
        <f>IF(AW59=7,O59,IF(AW60=7,O60,IF(AW61=7,O61,IF(AW62=7,O62,IF(AW63=7,O63,IF(AW64=7,O64,IF(AW65=7,O65,BD58)))))))</f>
        <v/>
      </c>
      <c r="BD58" s="98" t="str">
        <f>IF(AW66=7,O66,IF(AW67=7,O67,IF(AW68=7,O68,IF(AW69=7,O69,IF(AW70=7,O70,IF(AW71=7,O71,""))))))</f>
        <v/>
      </c>
      <c r="BE58" s="98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47</v>
      </c>
      <c r="BF58" s="98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98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98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98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0</v>
      </c>
      <c r="BJ58" s="98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108</v>
      </c>
      <c r="BK58" s="98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42</v>
      </c>
      <c r="BL58" s="99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142</v>
      </c>
      <c r="BM58" s="98" t="str">
        <f>[2]DB!CX58</f>
        <v>Lucky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34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34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0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>
        <f t="shared" si="25"/>
        <v>0</v>
      </c>
      <c r="CA58" s="98">
        <f>[2]DB!DN58</f>
        <v>0</v>
      </c>
      <c r="CB58" s="98">
        <f t="shared" si="26"/>
        <v>0</v>
      </c>
      <c r="CC58" s="98">
        <f>[2]DB!DP58</f>
        <v>1</v>
      </c>
      <c r="CD58" s="98">
        <f t="shared" si="27"/>
        <v>1</v>
      </c>
      <c r="CE58" s="98">
        <f>[2]DB!DR58</f>
        <v>0</v>
      </c>
      <c r="CF58" s="98">
        <f t="shared" si="28"/>
        <v>0</v>
      </c>
      <c r="CG58" s="98">
        <f>[2]DB!DT58</f>
        <v>1</v>
      </c>
      <c r="CH58" s="98">
        <f t="shared" si="29"/>
        <v>1</v>
      </c>
      <c r="CI58" s="98">
        <f>[2]DB!DV58</f>
        <v>6</v>
      </c>
      <c r="CJ58" s="98">
        <f t="shared" si="17"/>
        <v>6</v>
      </c>
      <c r="CK58" s="98">
        <f t="shared" si="18"/>
        <v>101</v>
      </c>
      <c r="CL58" s="98">
        <f>RANK(CJ58,CJ10:CJ69,0)</f>
        <v>52</v>
      </c>
      <c r="CM58" s="98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0</v>
      </c>
      <c r="CN58" s="98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98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0</v>
      </c>
      <c r="CP58" s="98">
        <f>[2]DB!CV58</f>
        <v>48</v>
      </c>
      <c r="CQ58" s="98">
        <f t="shared" si="30"/>
        <v>52</v>
      </c>
      <c r="CR58" s="98">
        <f t="shared" si="19"/>
        <v>53</v>
      </c>
      <c r="CS58" s="98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1</v>
      </c>
      <c r="CT58" s="98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99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1</v>
      </c>
      <c r="CV58" s="100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49</v>
      </c>
      <c r="CW58" s="98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49</v>
      </c>
      <c r="CX58" s="98" t="str">
        <f>IF(CR10=49,BM10,IF(CR11=49,BM11,IF(CR12=49,BM12,IF(CR13=49,BM13,IF(CR14=49,BM14,IF(CR15=49,BM15,IF(CR16=49,BM16,IF(CR17=49,BM17,CY58))))))))</f>
        <v>Himbo</v>
      </c>
      <c r="CY58" s="98" t="str">
        <f>IF(CR18=49,BM18,IF(CR19=49,BM19,IF(CR20=49,BM20,IF(CR21=49,BM21,IF(CR22=49,BM22,IF(CR23=49,BM23,IF(CR24=49,BM24,IF(CR25=49,BM25,CZ58))))))))</f>
        <v>Himbo</v>
      </c>
      <c r="CZ58" s="98" t="str">
        <f>IF(CR26=49,BM26,IF(CR27=49,BM27,IF(CR28=49,BM28,IF(CR29=49,BM29,IF(CR30=49,BM30,IF(CR31=49,BM31,IF(CR32=49,BM32,IF(CR33=49,BM33,DA58))))))))</f>
        <v>Himbo</v>
      </c>
      <c r="DA58" s="98" t="str">
        <f>IF(CR34=49,BM34,IF(CR35=49,BM35,IF(CR36=49,BM36,IF(CR37=49,BM37,IF(CR38=49,BM38,IF(CR39=49,BM39,IF(CR40=49,BM40,IF(CR41=49,BM41,DB58))))))))</f>
        <v>Himbo</v>
      </c>
      <c r="DB58" s="98" t="str">
        <f>IF(CR42=49,BM42,IF(CR43=49,BM43,IF(CR44=49,BM44,IF(CR45=49,BM45,IF(CR46=49,BM46,IF(CR47=49,BM47,IF(CR48=49,BM48,IF(CR49=49,BM49,DC58))))))))</f>
        <v>Himbo</v>
      </c>
      <c r="DC58" s="98" t="str">
        <f>IF(CR50=49,BM50,IF(CR51=49,BM51,IF(CR52=49,BM52,IF(CR53=49,BM53,IF(CR54=49,BM54,IF(CR55=49,BM55,IF(CR56=49,BM56,IF(CR57=49,BM57,DD58))))))))</f>
        <v>Himbo</v>
      </c>
      <c r="DD58" s="98" t="str">
        <f>IF(CR58=49,BM58,IF(CR59=49,BM59,IF(CR60=49,BM60,IF(CR61=49,BM61,IF(CR62=49,BM62,IF(CR63=49,BM63,IF(CR64=49,BM64,IF(CR65=49,BM65,DE58))))))))</f>
        <v>Murer</v>
      </c>
      <c r="DE58" s="98" t="str">
        <f>IF(CR66=49,BM66,IF(CR67=49,BM67,IF(CR68=49,BM68,BM69)))</f>
        <v>Murer</v>
      </c>
      <c r="DF58" s="98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98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98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98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98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0</v>
      </c>
      <c r="DK58" s="98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0</v>
      </c>
      <c r="DL58" s="98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98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98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0</v>
      </c>
      <c r="DO58" s="98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0</v>
      </c>
      <c r="DP58" s="98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1</v>
      </c>
      <c r="DQ58" s="98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1</v>
      </c>
      <c r="DR58" s="98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1</v>
      </c>
      <c r="DS58" s="98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1</v>
      </c>
      <c r="DT58" s="98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0</v>
      </c>
      <c r="DU58" s="98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0</v>
      </c>
      <c r="DV58" s="98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7</v>
      </c>
      <c r="DW58" s="99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7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4</v>
      </c>
      <c r="O59" s="98" t="str">
        <f>[2]DB!BB59</f>
        <v>Laplace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30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100</v>
      </c>
      <c r="AB59" s="1">
        <f>RANK(AA59,AA52:AA71,0)</f>
        <v>9</v>
      </c>
      <c r="AC59" s="1">
        <f>'3. Division'!T23</f>
        <v>6</v>
      </c>
      <c r="AD59" s="1">
        <f t="shared" si="32"/>
        <v>106</v>
      </c>
      <c r="AE59" s="1">
        <f>RANK(AD59,AD52:AD71,0)</f>
        <v>11</v>
      </c>
      <c r="AF59" s="1">
        <f>[2]DB!BK59</f>
        <v>40</v>
      </c>
      <c r="AG59" s="1">
        <f>RANK(AF59,AF52:AF71,0)</f>
        <v>5</v>
      </c>
      <c r="AH59" s="1">
        <f>'3. Division'!T29</f>
        <v>4</v>
      </c>
      <c r="AI59" s="1">
        <f t="shared" si="33"/>
        <v>44</v>
      </c>
      <c r="AJ59" s="1">
        <f>RANK(AI59,AI52:AI71,0)</f>
        <v>3</v>
      </c>
      <c r="AK59" s="1">
        <f>[2]DB!BL59</f>
        <v>133</v>
      </c>
      <c r="AL59" s="1">
        <f>RANK(AK59,AK52:AK71,0)</f>
        <v>8</v>
      </c>
      <c r="AM59" s="1">
        <f>'3. Division'!T35</f>
        <v>8</v>
      </c>
      <c r="AN59" s="1">
        <f t="shared" si="34"/>
        <v>141</v>
      </c>
      <c r="AO59" s="1">
        <f>RANK(AN59,AN52:AN71,0)</f>
        <v>13</v>
      </c>
      <c r="AP59" s="1">
        <f t="shared" si="35"/>
        <v>22</v>
      </c>
      <c r="AQ59" s="1">
        <f t="shared" si="36"/>
        <v>27</v>
      </c>
      <c r="AR59" s="1">
        <f>[2]DB!BA59</f>
        <v>8</v>
      </c>
      <c r="AS59" s="1">
        <f>RANK(AQ59,AQ52:AQ71,1)+AT59</f>
        <v>10</v>
      </c>
      <c r="AT59" s="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1</v>
      </c>
      <c r="AU59" s="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1</v>
      </c>
      <c r="AV59" s="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10</v>
      </c>
      <c r="AX59" s="1">
        <f t="shared" si="16"/>
        <v>18</v>
      </c>
      <c r="AY59" s="1">
        <f>IF(OR(R59=1,T59=1),0,IF(RANK(AX59,AX10:AX71,0)=1,10,IF(RANK(AX59,AX10:AX71,0)=2,5,IF(RANK(AX59,AX10:AX71,0)=3,4,IF(RANK(AX59,AX10:AX71,0)=4,3,IF(RANK(AX59,AX10:AX71,0)=5,2,0))))))</f>
        <v>0</v>
      </c>
      <c r="AZ59" s="100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6</v>
      </c>
      <c r="BA59" s="98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98" t="str">
        <f>IF(AW52=8,O52,IF(AW53=8,O53,IF(AW54=8,O54,IF(AW55=8,O55,IF(AW56=8,O56,IF(AW57=8,O57,IF(AW58=8,O58,BC59)))))))</f>
        <v>Hede</v>
      </c>
      <c r="BC59" s="98" t="str">
        <f>IF(AW59=8,O59,IF(AW60=8,O60,IF(AW61=8,O61,IF(AW62=8,O62,IF(AW63=8,O63,IF(AW64=8,O64,IF(AW65=8,O65,BD59)))))))</f>
        <v/>
      </c>
      <c r="BD59" s="98" t="str">
        <f>IF(AW66=8,O66,IF(AW67=8,O67,IF(AW68=8,O68,IF(AW69=8,O69,IF(AW70=8,O70,IF(AW71=8,O71,""))))))</f>
        <v/>
      </c>
      <c r="BE59" s="98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21</v>
      </c>
      <c r="BF59" s="98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98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98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98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1</v>
      </c>
      <c r="BJ59" s="98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105</v>
      </c>
      <c r="BK59" s="98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43</v>
      </c>
      <c r="BL59" s="99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149</v>
      </c>
      <c r="BM59" s="98" t="str">
        <f>[2]DB!CX59</f>
        <v>LUFCMOT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35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35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3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3</v>
      </c>
      <c r="BY59" s="98">
        <f>[2]DB!DL59</f>
        <v>0</v>
      </c>
      <c r="BZ59" s="98">
        <f t="shared" si="25"/>
        <v>0</v>
      </c>
      <c r="CA59" s="98">
        <f>[2]DB!DN59</f>
        <v>1</v>
      </c>
      <c r="CB59" s="98">
        <f t="shared" si="26"/>
        <v>1</v>
      </c>
      <c r="CC59" s="98">
        <f>[2]DB!DP59</f>
        <v>0</v>
      </c>
      <c r="CD59" s="98">
        <f t="shared" si="27"/>
        <v>0</v>
      </c>
      <c r="CE59" s="98">
        <f>[2]DB!DR59</f>
        <v>0</v>
      </c>
      <c r="CF59" s="98">
        <f t="shared" si="28"/>
        <v>1</v>
      </c>
      <c r="CG59" s="98">
        <f>[2]DB!DT59</f>
        <v>0</v>
      </c>
      <c r="CH59" s="98">
        <f t="shared" si="29"/>
        <v>0</v>
      </c>
      <c r="CI59" s="98">
        <f>[2]DB!DV59</f>
        <v>5</v>
      </c>
      <c r="CJ59" s="98">
        <f t="shared" si="17"/>
        <v>8</v>
      </c>
      <c r="CK59" s="98">
        <f t="shared" si="18"/>
        <v>1010</v>
      </c>
      <c r="CL59" s="98">
        <f>RANK(CJ59,CJ10:CJ69,0)</f>
        <v>42</v>
      </c>
      <c r="CM59" s="98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0</v>
      </c>
      <c r="CN59" s="98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98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0</v>
      </c>
      <c r="CP59" s="98">
        <f>[2]DB!CV59</f>
        <v>50</v>
      </c>
      <c r="CQ59" s="98">
        <f t="shared" si="30"/>
        <v>42</v>
      </c>
      <c r="CR59" s="98">
        <f t="shared" si="19"/>
        <v>44</v>
      </c>
      <c r="CS59" s="98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2</v>
      </c>
      <c r="CT59" s="98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99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2</v>
      </c>
      <c r="CV59" s="100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50</v>
      </c>
      <c r="CW59" s="98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50</v>
      </c>
      <c r="CX59" s="98" t="str">
        <f>IF(CR10=50,BM10,IF(CR11=50,BM11,IF(CR12=50,BM12,IF(CR13=50,BM13,IF(CR14=50,BM14,IF(CR15=50,BM15,IF(CR16=50,BM16,IF(CR17=50,BM17,CY59))))))))</f>
        <v>Far</v>
      </c>
      <c r="CY59" s="98" t="str">
        <f>IF(CR18=50,BM18,IF(CR19=50,BM19,IF(CR20=50,BM20,IF(CR21=50,BM21,IF(CR22=50,BM22,IF(CR23=50,BM23,IF(CR24=50,BM24,IF(CR25=50,BM25,CZ59))))))))</f>
        <v>Far</v>
      </c>
      <c r="CZ59" s="98" t="str">
        <f>IF(CR26=50,BM26,IF(CR27=50,BM27,IF(CR28=50,BM28,IF(CR29=50,BM29,IF(CR30=50,BM30,IF(CR31=50,BM31,IF(CR32=50,BM32,IF(CR33=50,BM33,DA59))))))))</f>
        <v>Far</v>
      </c>
      <c r="DA59" s="98" t="str">
        <f>IF(CR34=50,BM34,IF(CR35=50,BM35,IF(CR36=50,BM36,IF(CR37=50,BM37,IF(CR38=50,BM38,IF(CR39=50,BM39,IF(CR40=50,BM40,IF(CR41=50,BM41,DB59))))))))</f>
        <v>Far</v>
      </c>
      <c r="DB59" s="98" t="str">
        <f>IF(CR42=50,BM42,IF(CR43=50,BM43,IF(CR44=50,BM44,IF(CR45=50,BM45,IF(CR46=50,BM46,IF(CR47=50,BM47,IF(CR48=50,BM48,IF(CR49=50,BM49,DC59))))))))</f>
        <v>Far</v>
      </c>
      <c r="DC59" s="98" t="str">
        <f>IF(CR50=50,BM50,IF(CR51=50,BM51,IF(CR52=50,BM52,IF(CR53=50,BM53,IF(CR54=50,BM54,IF(CR55=50,BM55,IF(CR56=50,BM56,IF(CR57=50,BM57,DD59))))))))</f>
        <v>Far</v>
      </c>
      <c r="DD59" s="98" t="str">
        <f>IF(CR58=50,BM58,IF(CR59=50,BM59,IF(CR60=50,BM60,IF(CR61=50,BM61,IF(CR62=50,BM62,IF(CR63=50,BM63,IF(CR64=50,BM64,IF(CR65=50,BM65,DE59))))))))</f>
        <v>Murer</v>
      </c>
      <c r="DE59" s="98" t="str">
        <f>IF(CR66=50,BM66,IF(CR67=50,BM67,IF(CR68=50,BM68,BM69)))</f>
        <v>Murer</v>
      </c>
      <c r="DF59" s="98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98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98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98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98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0</v>
      </c>
      <c r="DK59" s="98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0</v>
      </c>
      <c r="DL59" s="98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98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98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0</v>
      </c>
      <c r="DO59" s="98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0</v>
      </c>
      <c r="DP59" s="98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98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98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1</v>
      </c>
      <c r="DS59" s="98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1</v>
      </c>
      <c r="DT59" s="98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2</v>
      </c>
      <c r="DU59" s="98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2</v>
      </c>
      <c r="DV59" s="98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7</v>
      </c>
      <c r="DW59" s="99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7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6</v>
      </c>
      <c r="O60" s="98" t="str">
        <f>[2]DB!BB60</f>
        <v>Jesper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26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105</v>
      </c>
      <c r="AB60" s="1">
        <f>RANK(AA60,AA52:AA71,0)</f>
        <v>4</v>
      </c>
      <c r="AC60" s="1">
        <f>'3. Division'!V23</f>
        <v>7</v>
      </c>
      <c r="AD60" s="1">
        <f t="shared" si="32"/>
        <v>112</v>
      </c>
      <c r="AE60" s="1">
        <f>RANK(AD60,AD52:AD71,0)</f>
        <v>4</v>
      </c>
      <c r="AF60" s="1">
        <f>[2]DB!BK60</f>
        <v>40</v>
      </c>
      <c r="AG60" s="1">
        <f>RANK(AF60,AF52:AF71,0)</f>
        <v>5</v>
      </c>
      <c r="AH60" s="1">
        <f>'3. Division'!V29</f>
        <v>3</v>
      </c>
      <c r="AI60" s="1">
        <f t="shared" si="33"/>
        <v>43</v>
      </c>
      <c r="AJ60" s="1">
        <f>RANK(AI60,AI52:AI71,0)</f>
        <v>6</v>
      </c>
      <c r="AK60" s="1">
        <f>[2]DB!BL60</f>
        <v>131</v>
      </c>
      <c r="AL60" s="1">
        <f>RANK(AK60,AK52:AK71,0)</f>
        <v>14</v>
      </c>
      <c r="AM60" s="1">
        <f>'3. Division'!V35</f>
        <v>11</v>
      </c>
      <c r="AN60" s="1">
        <f t="shared" si="34"/>
        <v>142</v>
      </c>
      <c r="AO60" s="1">
        <f>RANK(AN60,AN52:AN71,0)</f>
        <v>8</v>
      </c>
      <c r="AP60" s="1">
        <f t="shared" si="35"/>
        <v>23</v>
      </c>
      <c r="AQ60" s="1">
        <f t="shared" si="36"/>
        <v>18</v>
      </c>
      <c r="AR60" s="1">
        <f>[2]DB!BA60</f>
        <v>9</v>
      </c>
      <c r="AS60" s="1">
        <f>RANK(AQ60,AQ52:AQ71,1)+AT60</f>
        <v>5</v>
      </c>
      <c r="AT60" s="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0</v>
      </c>
      <c r="AU60" s="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0</v>
      </c>
      <c r="AV60" s="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5</v>
      </c>
      <c r="AX60" s="1">
        <f t="shared" si="16"/>
        <v>21</v>
      </c>
      <c r="AY60" s="1">
        <f>IF(OR(R60=1,T60=1),0,IF(RANK(AX60,AX10:AX71,0)=1,10,IF(RANK(AX60,AX10:AX71,0)=2,5,IF(RANK(AX60,AX10:AX71,0)=3,4,IF(RANK(AX60,AX10:AX71,0)=4,3,IF(RANK(AX60,AX10:AX71,0)=5,2,0))))))</f>
        <v>0</v>
      </c>
      <c r="AZ60" s="100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13</v>
      </c>
      <c r="BA60" s="98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98" t="str">
        <f>IF(AW52=9,O52,IF(AW53=9,O53,IF(AW54=9,O54,IF(AW55=9,O55,IF(AW56=9,O56,IF(AW57=9,O57,IF(AW58=9,O58,BC60)))))))</f>
        <v>Søknud</v>
      </c>
      <c r="BC60" s="98" t="str">
        <f>IF(AW59=9,O59,IF(AW60=9,O60,IF(AW61=9,O61,IF(AW62=9,O62,IF(AW63=9,O63,IF(AW64=9,O64,IF(AW65=9,O65,BD60)))))))</f>
        <v>Søknud</v>
      </c>
      <c r="BD60" s="98" t="str">
        <f>IF(AW66=9,O66,IF(AW67=9,O67,IF(AW68=9,O68,IF(AW69=9,O69,IF(AW70=9,O70,IF(AW71=9,O71,""))))))</f>
        <v/>
      </c>
      <c r="BE60" s="98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55</v>
      </c>
      <c r="BF60" s="98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98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98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98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98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107</v>
      </c>
      <c r="BK60" s="98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40</v>
      </c>
      <c r="BL60" s="99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144</v>
      </c>
      <c r="BM60" s="98" t="str">
        <f>[2]DB!CX60</f>
        <v>Livpool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32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32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0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0</v>
      </c>
      <c r="BZ60" s="98">
        <f t="shared" si="25"/>
        <v>0</v>
      </c>
      <c r="CA60" s="98">
        <f>[2]DB!DN60</f>
        <v>0</v>
      </c>
      <c r="CB60" s="98">
        <f t="shared" si="26"/>
        <v>0</v>
      </c>
      <c r="CC60" s="98">
        <f>[2]DB!DP60</f>
        <v>1</v>
      </c>
      <c r="CD60" s="98">
        <f t="shared" si="27"/>
        <v>1</v>
      </c>
      <c r="CE60" s="98">
        <f>[2]DB!DR60</f>
        <v>0</v>
      </c>
      <c r="CF60" s="98">
        <f t="shared" si="28"/>
        <v>0</v>
      </c>
      <c r="CG60" s="98">
        <f>[2]DB!DT60</f>
        <v>0</v>
      </c>
      <c r="CH60" s="98">
        <f t="shared" si="29"/>
        <v>0</v>
      </c>
      <c r="CI60" s="98">
        <f>[2]DB!DV60</f>
        <v>4</v>
      </c>
      <c r="CJ60" s="98">
        <f t="shared" si="17"/>
        <v>4</v>
      </c>
      <c r="CK60" s="98">
        <f t="shared" si="18"/>
        <v>100</v>
      </c>
      <c r="CL60" s="98">
        <f>RANK(CJ60,CJ10:CJ69,0)</f>
        <v>54</v>
      </c>
      <c r="CM60" s="98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0</v>
      </c>
      <c r="CN60" s="98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98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0</v>
      </c>
      <c r="CP60" s="98">
        <f>[2]DB!CV60</f>
        <v>51</v>
      </c>
      <c r="CQ60" s="98">
        <f t="shared" si="30"/>
        <v>54</v>
      </c>
      <c r="CR60" s="98">
        <f t="shared" si="19"/>
        <v>54</v>
      </c>
      <c r="CS60" s="98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0</v>
      </c>
      <c r="CT60" s="98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99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0</v>
      </c>
      <c r="CV60" s="100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50</v>
      </c>
      <c r="CW60" s="98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50</v>
      </c>
      <c r="CX60" s="98" t="str">
        <f>IF(CR10=51,BM10,IF(CR11=51,BM11,IF(CR12=51,BM12,IF(CR13=51,BM13,IF(CR14=51,BM14,IF(CR15=51,BM15,IF(CR16=51,BM16,IF(CR17=51,BM17,CY60))))))))</f>
        <v>Nielsen</v>
      </c>
      <c r="CY60" s="98" t="str">
        <f>IF(CR18=51,BM18,IF(CR19=51,BM19,IF(CR20=51,BM20,IF(CR21=51,BM21,IF(CR22=51,BM22,IF(CR23=51,BM23,IF(CR24=51,BM24,IF(CR25=51,BM25,CZ60))))))))</f>
        <v>Nielsen</v>
      </c>
      <c r="CZ60" s="98" t="str">
        <f>IF(CR26=51,BM26,IF(CR27=51,BM27,IF(CR28=51,BM28,IF(CR29=51,BM29,IF(CR30=51,BM30,IF(CR31=51,BM31,IF(CR32=51,BM32,IF(CR33=51,BM33,DA60))))))))</f>
        <v>Nielsen</v>
      </c>
      <c r="DA60" s="98" t="str">
        <f>IF(CR34=51,BM34,IF(CR35=51,BM35,IF(CR36=51,BM36,IF(CR37=51,BM37,IF(CR38=51,BM38,IF(CR39=51,BM39,IF(CR40=51,BM40,IF(CR41=51,BM41,DB60))))))))</f>
        <v>Nielsen</v>
      </c>
      <c r="DB60" s="98" t="str">
        <f>IF(CR42=51,BM42,IF(CR43=51,BM43,IF(CR44=51,BM44,IF(CR45=51,BM45,IF(CR46=51,BM46,IF(CR47=51,BM47,IF(CR48=51,BM48,IF(CR49=51,BM49,DC60))))))))</f>
        <v>Nielsen</v>
      </c>
      <c r="DC60" s="98" t="str">
        <f>IF(CR50=51,BM50,IF(CR51=51,BM51,IF(CR52=51,BM52,IF(CR53=51,BM53,IF(CR54=51,BM54,IF(CR55=51,BM55,IF(CR56=51,BM56,IF(CR57=51,BM57,DD60))))))))</f>
        <v>Nielsen</v>
      </c>
      <c r="DD60" s="98" t="str">
        <f>IF(CR58=51,BM58,IF(CR59=51,BM59,IF(CR60=51,BM60,IF(CR61=51,BM61,IF(CR62=51,BM62,IF(CR63=51,BM63,IF(CR64=51,BM64,IF(CR65=51,BM65,DE60))))))))</f>
        <v>Murer</v>
      </c>
      <c r="DE60" s="98" t="str">
        <f>IF(CR66=51,BM66,IF(CR67=51,BM67,IF(CR68=51,BM68,BM69)))</f>
        <v>Murer</v>
      </c>
      <c r="DF60" s="98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98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98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98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98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98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98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98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98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0</v>
      </c>
      <c r="DO60" s="98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0</v>
      </c>
      <c r="DP60" s="98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0</v>
      </c>
      <c r="DQ60" s="98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0</v>
      </c>
      <c r="DR60" s="98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98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98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2</v>
      </c>
      <c r="DU60" s="98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2</v>
      </c>
      <c r="DV60" s="98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7</v>
      </c>
      <c r="DW60" s="99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7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10</v>
      </c>
      <c r="O61" s="98" t="str">
        <f>[2]DB!BB61</f>
        <v>Nuser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44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104</v>
      </c>
      <c r="AB61" s="1">
        <f>RANK(AA61,AA52:AA71,0)</f>
        <v>5</v>
      </c>
      <c r="AC61" s="1">
        <f>'3. Division'!X23</f>
        <v>7</v>
      </c>
      <c r="AD61" s="1">
        <f t="shared" si="32"/>
        <v>111</v>
      </c>
      <c r="AE61" s="1">
        <f>RANK(AD61,AD52:AD71,0)</f>
        <v>5</v>
      </c>
      <c r="AF61" s="1">
        <f>[2]DB!BK61</f>
        <v>33</v>
      </c>
      <c r="AG61" s="1">
        <f>RANK(AF61,AF52:AF71,0)</f>
        <v>20</v>
      </c>
      <c r="AH61" s="1">
        <f>'3. Division'!X29</f>
        <v>3</v>
      </c>
      <c r="AI61" s="1">
        <f t="shared" si="33"/>
        <v>36</v>
      </c>
      <c r="AJ61" s="1">
        <f>RANK(AI61,AI52:AI71,0)</f>
        <v>20</v>
      </c>
      <c r="AK61" s="1">
        <f>[2]DB!BL61</f>
        <v>141</v>
      </c>
      <c r="AL61" s="1">
        <f>RANK(AK61,AK52:AK71,0)</f>
        <v>1</v>
      </c>
      <c r="AM61" s="1">
        <f>'3. Division'!X35</f>
        <v>9</v>
      </c>
      <c r="AN61" s="1">
        <f t="shared" si="34"/>
        <v>150</v>
      </c>
      <c r="AO61" s="1">
        <f>RANK(AN61,AN52:AN71,0)</f>
        <v>3</v>
      </c>
      <c r="AP61" s="1">
        <f t="shared" si="35"/>
        <v>26</v>
      </c>
      <c r="AQ61" s="1">
        <f t="shared" si="36"/>
        <v>28</v>
      </c>
      <c r="AR61" s="1">
        <f>[2]DB!BA61</f>
        <v>10</v>
      </c>
      <c r="AS61" s="1">
        <f>RANK(AQ61,AQ52:AQ71,1)+AT61</f>
        <v>11</v>
      </c>
      <c r="AT61" s="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0</v>
      </c>
      <c r="AU61" s="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11</v>
      </c>
      <c r="AX61" s="1">
        <f t="shared" si="16"/>
        <v>19</v>
      </c>
      <c r="AY61" s="1">
        <f>IF(OR(R61=1,T61=1),0,IF(RANK(AX61,AX10:AX71,0)=1,10,IF(RANK(AX61,AX10:AX71,0)=2,5,IF(RANK(AX61,AX10:AX71,0)=3,4,IF(RANK(AX61,AX10:AX71,0)=4,3,IF(RANK(AX61,AX10:AX71,0)=5,2,0))))))</f>
        <v>0</v>
      </c>
      <c r="AZ61" s="100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8</v>
      </c>
      <c r="BA61" s="98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98" t="str">
        <f>IF(AW52=10,O52,IF(AW53=10,O53,IF(AW54=10,O54,IF(AW55=10,O55,IF(AW56=10,O56,IF(AW57=10,O57,IF(AW58=10,O58,BC61)))))))</f>
        <v>Laplace</v>
      </c>
      <c r="BC61" s="98" t="str">
        <f>IF(AW59=10,O59,IF(AW60=10,O60,IF(AW61=10,O61,IF(AW62=10,O62,IF(AW63=10,O63,IF(AW64=10,O64,IF(AW65=10,O65,BD61)))))))</f>
        <v>Laplace</v>
      </c>
      <c r="BD61" s="98" t="str">
        <f>IF(AW66=10,O66,IF(AW67=10,O67,IF(AW68=10,O68,IF(AW69=10,O69,IF(AW70=10,O70,IF(AW71=10,O71,""))))))</f>
        <v/>
      </c>
      <c r="BE61" s="98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30</v>
      </c>
      <c r="BF61" s="98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98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98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98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98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106</v>
      </c>
      <c r="BK61" s="98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44</v>
      </c>
      <c r="BL61" s="99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141</v>
      </c>
      <c r="BM61" s="98" t="str">
        <f>[2]DB!CX61</f>
        <v>Laplace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30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30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0</v>
      </c>
      <c r="BW61" s="98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0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0</v>
      </c>
      <c r="BY61" s="98">
        <f>[2]DB!DL61</f>
        <v>0</v>
      </c>
      <c r="BZ61" s="98">
        <f t="shared" si="25"/>
        <v>0</v>
      </c>
      <c r="CA61" s="98">
        <f>[2]DB!DN61</f>
        <v>0</v>
      </c>
      <c r="CB61" s="98">
        <f t="shared" si="26"/>
        <v>0</v>
      </c>
      <c r="CC61" s="98">
        <f>[2]DB!DP61</f>
        <v>0</v>
      </c>
      <c r="CD61" s="98">
        <f t="shared" si="27"/>
        <v>0</v>
      </c>
      <c r="CE61" s="98">
        <f>[2]DB!DR61</f>
        <v>0</v>
      </c>
      <c r="CF61" s="98">
        <f t="shared" si="28"/>
        <v>0</v>
      </c>
      <c r="CG61" s="98">
        <f>[2]DB!DT61</f>
        <v>2</v>
      </c>
      <c r="CH61" s="98">
        <f t="shared" si="29"/>
        <v>2</v>
      </c>
      <c r="CI61" s="98">
        <f>[2]DB!DV61</f>
        <v>4</v>
      </c>
      <c r="CJ61" s="98">
        <f t="shared" si="17"/>
        <v>4</v>
      </c>
      <c r="CK61" s="98">
        <f t="shared" si="18"/>
        <v>2</v>
      </c>
      <c r="CL61" s="98">
        <f>RANK(CJ61,CJ10:CJ69,0)</f>
        <v>54</v>
      </c>
      <c r="CM61" s="98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1</v>
      </c>
      <c r="CN61" s="98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98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1</v>
      </c>
      <c r="CP61" s="98">
        <f>[2]DB!CV61</f>
        <v>52</v>
      </c>
      <c r="CQ61" s="98">
        <f t="shared" si="30"/>
        <v>55</v>
      </c>
      <c r="CR61" s="98">
        <f t="shared" si="19"/>
        <v>55</v>
      </c>
      <c r="CS61" s="98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98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99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00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52</v>
      </c>
      <c r="CW61" s="98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52</v>
      </c>
      <c r="CX61" s="98" t="str">
        <f>IF(CR10=52,BM10,IF(CR11=52,BM11,IF(CR12=52,BM12,IF(CR13=52,BM13,IF(CR14=52,BM14,IF(CR15=52,BM15,IF(CR16=52,BM16,IF(CR17=52,BM17,CY61))))))))</f>
        <v>Arsenal</v>
      </c>
      <c r="CY61" s="98" t="str">
        <f>IF(CR18=52,BM18,IF(CR19=52,BM19,IF(CR20=52,BM20,IF(CR21=52,BM21,IF(CR22=52,BM22,IF(CR23=52,BM23,IF(CR24=52,BM24,IF(CR25=52,BM25,CZ61))))))))</f>
        <v>Arsenal</v>
      </c>
      <c r="CZ61" s="98" t="str">
        <f>IF(CR26=52,BM26,IF(CR27=52,BM27,IF(CR28=52,BM28,IF(CR29=52,BM29,IF(CR30=52,BM30,IF(CR31=52,BM31,IF(CR32=52,BM32,IF(CR33=52,BM33,DA61))))))))</f>
        <v>Arsenal</v>
      </c>
      <c r="DA61" s="98" t="str">
        <f>IF(CR34=52,BM34,IF(CR35=52,BM35,IF(CR36=52,BM36,IF(CR37=52,BM37,IF(CR38=52,BM38,IF(CR39=52,BM39,IF(CR40=52,BM40,IF(CR41=52,BM41,DB61))))))))</f>
        <v>Arsenal</v>
      </c>
      <c r="DB61" s="98" t="str">
        <f>IF(CR42=52,BM42,IF(CR43=52,BM43,IF(CR44=52,BM44,IF(CR45=52,BM45,IF(CR46=52,BM46,IF(CR47=52,BM47,IF(CR48=52,BM48,IF(CR49=52,BM49,DC61))))))))</f>
        <v>Arsenal</v>
      </c>
      <c r="DC61" s="98" t="str">
        <f>IF(CR50=52,BM50,IF(CR51=52,BM51,IF(CR52=52,BM52,IF(CR53=52,BM53,IF(CR54=52,BM54,IF(CR55=52,BM55,IF(CR56=52,BM56,IF(CR57=52,BM57,DD61))))))))</f>
        <v>Arsenal</v>
      </c>
      <c r="DD61" s="98" t="str">
        <f>IF(CR58=52,BM58,IF(CR59=52,BM59,IF(CR60=52,BM60,IF(CR61=52,BM61,IF(CR62=52,BM62,IF(CR63=52,BM63,IF(CR64=52,BM64,IF(CR65=52,BM65,DE61))))))))</f>
        <v>Murer</v>
      </c>
      <c r="DE61" s="98" t="str">
        <f>IF(CR66=52,BM66,IF(CR67=52,BM67,IF(CR68=52,BM68,BM69)))</f>
        <v>Murer</v>
      </c>
      <c r="DF61" s="98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98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98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98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98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98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98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98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98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0</v>
      </c>
      <c r="DO61" s="98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0</v>
      </c>
      <c r="DP61" s="98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1</v>
      </c>
      <c r="DQ61" s="98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1</v>
      </c>
      <c r="DR61" s="98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0</v>
      </c>
      <c r="DS61" s="98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0</v>
      </c>
      <c r="DT61" s="98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1</v>
      </c>
      <c r="DU61" s="98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1</v>
      </c>
      <c r="DV61" s="98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6</v>
      </c>
      <c r="DW61" s="99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6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14</v>
      </c>
      <c r="O62" s="98" t="str">
        <f>[2]DB!BB62</f>
        <v>Sebjoh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49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100</v>
      </c>
      <c r="AB62" s="1">
        <f>RANK(AA62,AA52:AA71,0)</f>
        <v>9</v>
      </c>
      <c r="AC62" s="1">
        <f>'3. Division'!Z23</f>
        <v>6</v>
      </c>
      <c r="AD62" s="1">
        <f t="shared" si="32"/>
        <v>106</v>
      </c>
      <c r="AE62" s="1">
        <f>RANK(AD62,AD52:AD71,0)</f>
        <v>11</v>
      </c>
      <c r="AF62" s="1">
        <f>[2]DB!BK62</f>
        <v>39</v>
      </c>
      <c r="AG62" s="1">
        <f>RANK(AF62,AF52:AF71,0)</f>
        <v>9</v>
      </c>
      <c r="AH62" s="1">
        <f>'3. Division'!Z29</f>
        <v>2</v>
      </c>
      <c r="AI62" s="1">
        <f t="shared" si="33"/>
        <v>41</v>
      </c>
      <c r="AJ62" s="1">
        <f>RANK(AI62,AI52:AI71,0)</f>
        <v>10</v>
      </c>
      <c r="AK62" s="1">
        <f>[2]DB!BL62</f>
        <v>132</v>
      </c>
      <c r="AL62" s="1">
        <f>RANK(AK62,AK52:AK71,0)</f>
        <v>12</v>
      </c>
      <c r="AM62" s="1">
        <f>'3. Division'!Z35</f>
        <v>8</v>
      </c>
      <c r="AN62" s="1">
        <f t="shared" si="34"/>
        <v>140</v>
      </c>
      <c r="AO62" s="1">
        <f>RANK(AN62,AN52:AN71,0)</f>
        <v>16</v>
      </c>
      <c r="AP62" s="1">
        <f t="shared" si="35"/>
        <v>30</v>
      </c>
      <c r="AQ62" s="1">
        <f t="shared" si="36"/>
        <v>37</v>
      </c>
      <c r="AR62" s="1">
        <f>[2]DB!BA62</f>
        <v>11</v>
      </c>
      <c r="AS62" s="1">
        <f>RANK(AQ62,AQ52:AQ71,1)+AT62</f>
        <v>14</v>
      </c>
      <c r="AT62" s="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14</v>
      </c>
      <c r="AX62" s="1">
        <f t="shared" si="16"/>
        <v>16</v>
      </c>
      <c r="AY62" s="1">
        <f>IF(OR(R62=1,T62=1),0,IF(RANK(AX62,AX10:AX71,0)=1,10,IF(RANK(AX62,AX10:AX71,0)=2,5,IF(RANK(AX62,AX10:AX71,0)=3,4,IF(RANK(AX62,AX10:AX71,0)=4,3,IF(RANK(AX62,AX10:AX71,0)=5,2,0))))))</f>
        <v>0</v>
      </c>
      <c r="AZ62" s="100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10</v>
      </c>
      <c r="BA62" s="98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98" t="str">
        <f>IF(AW52=11,O52,IF(AW53=11,O53,IF(AW54=11,O54,IF(AW55=11,O55,IF(AW56=11,O56,IF(AW57=11,O57,IF(AW58=11,O58,BC62)))))))</f>
        <v>Nuser</v>
      </c>
      <c r="BC62" s="98" t="str">
        <f>IF(AW59=11,O59,IF(AW60=11,O60,IF(AW61=11,O61,IF(AW62=11,O62,IF(AW63=11,O63,IF(AW64=11,O64,IF(AW65=11,O65,BD62)))))))</f>
        <v>Nuser</v>
      </c>
      <c r="BD62" s="98" t="str">
        <f>IF(AW66=11,O66,IF(AW67=11,O67,IF(AW68=11,O68,IF(AW69=11,O69,IF(AW70=11,O70,IF(AW71=11,O71,""))))))</f>
        <v/>
      </c>
      <c r="BE62" s="98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44</v>
      </c>
      <c r="BF62" s="98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98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98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98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0</v>
      </c>
      <c r="BJ62" s="98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111</v>
      </c>
      <c r="BK62" s="98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36</v>
      </c>
      <c r="BL62" s="99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150</v>
      </c>
      <c r="BM62" s="98" t="str">
        <f>[2]DB!CX62</f>
        <v>Futte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18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0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5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>
        <f t="shared" si="25"/>
        <v>0</v>
      </c>
      <c r="CA62" s="98">
        <f>[2]DB!DN62</f>
        <v>0</v>
      </c>
      <c r="CB62" s="98">
        <f t="shared" si="26"/>
        <v>1</v>
      </c>
      <c r="CC62" s="98">
        <f>[2]DB!DP62</f>
        <v>0</v>
      </c>
      <c r="CD62" s="98">
        <f t="shared" si="27"/>
        <v>0</v>
      </c>
      <c r="CE62" s="98">
        <f>[2]DB!DR62</f>
        <v>1</v>
      </c>
      <c r="CF62" s="98">
        <f t="shared" si="28"/>
        <v>1</v>
      </c>
      <c r="CG62" s="98">
        <f>[2]DB!DT62</f>
        <v>0</v>
      </c>
      <c r="CH62" s="98">
        <f t="shared" si="29"/>
        <v>0</v>
      </c>
      <c r="CI62" s="98">
        <f>[2]DB!DV62</f>
        <v>3</v>
      </c>
      <c r="CJ62" s="98">
        <f t="shared" si="17"/>
        <v>8</v>
      </c>
      <c r="CK62" s="98">
        <f t="shared" si="18"/>
        <v>1010</v>
      </c>
      <c r="CL62" s="98">
        <f>RANK(CJ62,CJ10:CJ69,0)</f>
        <v>42</v>
      </c>
      <c r="CM62" s="98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98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98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98">
        <f>[2]DB!CV62</f>
        <v>53</v>
      </c>
      <c r="CQ62" s="98">
        <f t="shared" si="30"/>
        <v>42</v>
      </c>
      <c r="CR62" s="98">
        <f t="shared" si="19"/>
        <v>42</v>
      </c>
      <c r="CS62" s="98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0</v>
      </c>
      <c r="CT62" s="98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99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0</v>
      </c>
      <c r="CV62" s="100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52</v>
      </c>
      <c r="CW62" s="98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52</v>
      </c>
      <c r="CX62" s="98" t="str">
        <f>IF(CR10=53,BM10,IF(CR11=53,BM11,IF(CR12=53,BM12,IF(CR13=53,BM13,IF(CR14=53,BM14,IF(CR15=53,BM15,IF(CR16=53,BM16,IF(CR17=53,BM17,CY62))))))))</f>
        <v>Lucky</v>
      </c>
      <c r="CY62" s="98" t="str">
        <f>IF(CR18=53,BM18,IF(CR19=53,BM19,IF(CR20=53,BM20,IF(CR21=53,BM21,IF(CR22=53,BM22,IF(CR23=53,BM23,IF(CR24=53,BM24,IF(CR25=53,BM25,CZ62))))))))</f>
        <v>Lucky</v>
      </c>
      <c r="CZ62" s="98" t="str">
        <f>IF(CR26=53,BM26,IF(CR27=53,BM27,IF(CR28=53,BM28,IF(CR29=53,BM29,IF(CR30=53,BM30,IF(CR31=53,BM31,IF(CR32=53,BM32,IF(CR33=53,BM33,DA62))))))))</f>
        <v>Lucky</v>
      </c>
      <c r="DA62" s="98" t="str">
        <f>IF(CR34=53,BM34,IF(CR35=53,BM35,IF(CR36=53,BM36,IF(CR37=53,BM37,IF(CR38=53,BM38,IF(CR39=53,BM39,IF(CR40=53,BM40,IF(CR41=53,BM41,DB62))))))))</f>
        <v>Lucky</v>
      </c>
      <c r="DB62" s="98" t="str">
        <f>IF(CR42=53,BM42,IF(CR43=53,BM43,IF(CR44=53,BM44,IF(CR45=53,BM45,IF(CR46=53,BM46,IF(CR47=53,BM47,IF(CR48=53,BM48,IF(CR49=53,BM49,DC62))))))))</f>
        <v>Lucky</v>
      </c>
      <c r="DC62" s="98" t="str">
        <f>IF(CR50=53,BM50,IF(CR51=53,BM51,IF(CR52=53,BM52,IF(CR53=53,BM53,IF(CR54=53,BM54,IF(CR55=53,BM55,IF(CR56=53,BM56,IF(CR57=53,BM57,DD62))))))))</f>
        <v>Lucky</v>
      </c>
      <c r="DD62" s="98" t="str">
        <f>IF(CR58=53,BM58,IF(CR59=53,BM59,IF(CR60=53,BM60,IF(CR61=53,BM61,IF(CR62=53,BM62,IF(CR63=53,BM63,IF(CR64=53,BM64,IF(CR65=53,BM65,DE62))))))))</f>
        <v>Lucky</v>
      </c>
      <c r="DE62" s="98" t="str">
        <f>IF(CR66=53,BM66,IF(CR67=53,BM67,IF(CR68=53,BM68,BM69)))</f>
        <v>Murer</v>
      </c>
      <c r="DF62" s="98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98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98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98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98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0</v>
      </c>
      <c r="DK62" s="98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0</v>
      </c>
      <c r="DL62" s="98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98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98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0</v>
      </c>
      <c r="DO62" s="98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0</v>
      </c>
      <c r="DP62" s="98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1</v>
      </c>
      <c r="DQ62" s="98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1</v>
      </c>
      <c r="DR62" s="98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98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98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98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98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6</v>
      </c>
      <c r="DW62" s="99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6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13</v>
      </c>
      <c r="O63" s="98" t="str">
        <f>[2]DB!BB63</f>
        <v>Murer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41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99</v>
      </c>
      <c r="AB63" s="1">
        <f>RANK(AA63,AA52:AA71,0)</f>
        <v>12</v>
      </c>
      <c r="AC63" s="1">
        <f>'3. Division'!AB23</f>
        <v>7</v>
      </c>
      <c r="AD63" s="1">
        <f t="shared" si="32"/>
        <v>106</v>
      </c>
      <c r="AE63" s="1">
        <f>RANK(AD63,AD52:AD71,0)</f>
        <v>11</v>
      </c>
      <c r="AF63" s="1">
        <f>[2]DB!BK63</f>
        <v>39</v>
      </c>
      <c r="AG63" s="1">
        <f>RANK(AF63,AF52:AF71,0)</f>
        <v>9</v>
      </c>
      <c r="AH63" s="1">
        <f>'3. Division'!AB29</f>
        <v>2</v>
      </c>
      <c r="AI63" s="1">
        <f t="shared" si="33"/>
        <v>41</v>
      </c>
      <c r="AJ63" s="1">
        <f>RANK(AI63,AI52:AI71,0)</f>
        <v>10</v>
      </c>
      <c r="AK63" s="1">
        <f>[2]DB!BL63</f>
        <v>132</v>
      </c>
      <c r="AL63" s="1">
        <f>RANK(AK63,AK52:AK71,0)</f>
        <v>12</v>
      </c>
      <c r="AM63" s="1">
        <f>'3. Division'!AB35</f>
        <v>9</v>
      </c>
      <c r="AN63" s="1">
        <f t="shared" si="34"/>
        <v>141</v>
      </c>
      <c r="AO63" s="1">
        <f>RANK(AN63,AN52:AN71,0)</f>
        <v>13</v>
      </c>
      <c r="AP63" s="1">
        <f t="shared" si="35"/>
        <v>33</v>
      </c>
      <c r="AQ63" s="1">
        <f t="shared" si="36"/>
        <v>34</v>
      </c>
      <c r="AR63" s="1">
        <f>[2]DB!BA63</f>
        <v>12</v>
      </c>
      <c r="AS63" s="1">
        <f>RANK(AQ63,AQ52:AQ71,1)+AT63</f>
        <v>12</v>
      </c>
      <c r="AT63" s="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0</v>
      </c>
      <c r="AU63" s="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0</v>
      </c>
      <c r="AV63" s="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12</v>
      </c>
      <c r="AX63" s="1">
        <f t="shared" si="16"/>
        <v>18</v>
      </c>
      <c r="AY63" s="1">
        <f>IF(OR(R63=1,T63=1),0,IF(RANK(AX63,AX10:AX71,0)=1,10,IF(RANK(AX63,AX10:AX71,0)=2,5,IF(RANK(AX63,AX10:AX71,0)=3,4,IF(RANK(AX63,AX10:AX71,0)=4,3,IF(RANK(AX63,AX10:AX71,0)=5,2,0))))))</f>
        <v>0</v>
      </c>
      <c r="AZ63" s="100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12</v>
      </c>
      <c r="BA63" s="98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98" t="str">
        <f>IF(AW52=12,O52,IF(AW53=12,O53,IF(AW54=12,O54,IF(AW55=12,O55,IF(AW56=12,O56,IF(AW57=12,O57,IF(AW58=12,O58,BC63)))))))</f>
        <v>Murer</v>
      </c>
      <c r="BC63" s="98" t="str">
        <f>IF(AW59=12,O59,IF(AW60=12,O60,IF(AW61=12,O61,IF(AW62=12,O62,IF(AW63=12,O63,IF(AW64=12,O64,IF(AW65=12,O65,BD63)))))))</f>
        <v>Murer</v>
      </c>
      <c r="BD63" s="98" t="str">
        <f>IF(AW66=12,O66,IF(AW67=12,O67,IF(AW68=12,O68,IF(AW69=12,O69,IF(AW70=12,O70,IF(AW71=12,O71,""))))))</f>
        <v/>
      </c>
      <c r="BE63" s="98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41</v>
      </c>
      <c r="BF63" s="98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98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98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98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98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106</v>
      </c>
      <c r="BK63" s="98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41</v>
      </c>
      <c r="BL63" s="99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141</v>
      </c>
      <c r="BM63" s="98" t="str">
        <f>[2]DB!CX63</f>
        <v>Lions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31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0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5</v>
      </c>
      <c r="BX63" s="98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0</v>
      </c>
      <c r="BY63" s="98">
        <f>[2]DB!DL63</f>
        <v>0</v>
      </c>
      <c r="BZ63" s="98">
        <f t="shared" si="25"/>
        <v>0</v>
      </c>
      <c r="CA63" s="98">
        <f>[2]DB!DN63</f>
        <v>0</v>
      </c>
      <c r="CB63" s="98">
        <f t="shared" si="26"/>
        <v>1</v>
      </c>
      <c r="CC63" s="98">
        <f>[2]DB!DP63</f>
        <v>0</v>
      </c>
      <c r="CD63" s="98">
        <f t="shared" si="27"/>
        <v>0</v>
      </c>
      <c r="CE63" s="98">
        <f>[2]DB!DR63</f>
        <v>1</v>
      </c>
      <c r="CF63" s="98">
        <f t="shared" si="28"/>
        <v>1</v>
      </c>
      <c r="CG63" s="98">
        <f>[2]DB!DT63</f>
        <v>0</v>
      </c>
      <c r="CH63" s="98">
        <f t="shared" si="29"/>
        <v>0</v>
      </c>
      <c r="CI63" s="98">
        <f>[2]DB!DV63</f>
        <v>3</v>
      </c>
      <c r="CJ63" s="98">
        <f t="shared" si="17"/>
        <v>8</v>
      </c>
      <c r="CK63" s="98">
        <f t="shared" si="18"/>
        <v>1010</v>
      </c>
      <c r="CL63" s="98">
        <f>RANK(CJ63,CJ10:CJ69,0)</f>
        <v>42</v>
      </c>
      <c r="CM63" s="98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0</v>
      </c>
      <c r="CN63" s="98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98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0</v>
      </c>
      <c r="CP63" s="98">
        <f>[2]DB!CV63</f>
        <v>53</v>
      </c>
      <c r="CQ63" s="98">
        <f t="shared" si="30"/>
        <v>42</v>
      </c>
      <c r="CR63" s="98">
        <f t="shared" si="19"/>
        <v>43</v>
      </c>
      <c r="CS63" s="98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1</v>
      </c>
      <c r="CT63" s="98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99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1</v>
      </c>
      <c r="CV63" s="100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54</v>
      </c>
      <c r="CW63" s="98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54</v>
      </c>
      <c r="CX63" s="98" t="str">
        <f>IF(CR10=54,BM10,IF(CR11=54,BM11,IF(CR12=54,BM12,IF(CR13=54,BM13,IF(CR14=54,BM14,IF(CR15=54,BM15,IF(CR16=54,BM16,IF(CR17=54,BM17,CY63))))))))</f>
        <v>Livpool</v>
      </c>
      <c r="CY63" s="98" t="str">
        <f>IF(CR18=54,BM18,IF(CR19=54,BM19,IF(CR20=54,BM20,IF(CR21=54,BM21,IF(CR22=54,BM22,IF(CR23=54,BM23,IF(CR24=54,BM24,IF(CR25=54,BM25,CZ63))))))))</f>
        <v>Livpool</v>
      </c>
      <c r="CZ63" s="98" t="str">
        <f>IF(CR26=54,BM26,IF(CR27=54,BM27,IF(CR28=54,BM28,IF(CR29=54,BM29,IF(CR30=54,BM30,IF(CR31=54,BM31,IF(CR32=54,BM32,IF(CR33=54,BM33,DA63))))))))</f>
        <v>Livpool</v>
      </c>
      <c r="DA63" s="98" t="str">
        <f>IF(CR34=54,BM34,IF(CR35=54,BM35,IF(CR36=54,BM36,IF(CR37=54,BM37,IF(CR38=54,BM38,IF(CR39=54,BM39,IF(CR40=54,BM40,IF(CR41=54,BM41,DB63))))))))</f>
        <v>Livpool</v>
      </c>
      <c r="DB63" s="98" t="str">
        <f>IF(CR42=54,BM42,IF(CR43=54,BM43,IF(CR44=54,BM44,IF(CR45=54,BM45,IF(CR46=54,BM46,IF(CR47=54,BM47,IF(CR48=54,BM48,IF(CR49=54,BM49,DC63))))))))</f>
        <v>Livpool</v>
      </c>
      <c r="DC63" s="98" t="str">
        <f>IF(CR50=54,BM50,IF(CR51=54,BM51,IF(CR52=54,BM52,IF(CR53=54,BM53,IF(CR54=54,BM54,IF(CR55=54,BM55,IF(CR56=54,BM56,IF(CR57=54,BM57,DD63))))))))</f>
        <v>Livpool</v>
      </c>
      <c r="DD63" s="98" t="str">
        <f>IF(CR58=54,BM58,IF(CR59=54,BM59,IF(CR60=54,BM60,IF(CR61=54,BM61,IF(CR62=54,BM62,IF(CR63=54,BM63,IF(CR64=54,BM64,IF(CR65=54,BM65,DE63))))))))</f>
        <v>Livpool</v>
      </c>
      <c r="DE63" s="98" t="str">
        <f>IF(CR66=54,BM66,IF(CR67=54,BM67,IF(CR68=54,BM68,BM69)))</f>
        <v>Murer</v>
      </c>
      <c r="DF63" s="98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98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98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98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98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98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98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98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98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0</v>
      </c>
      <c r="DO63" s="98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0</v>
      </c>
      <c r="DP63" s="98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1</v>
      </c>
      <c r="DQ63" s="98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1</v>
      </c>
      <c r="DR63" s="98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98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98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0</v>
      </c>
      <c r="DU63" s="98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0</v>
      </c>
      <c r="DV63" s="98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4</v>
      </c>
      <c r="DW63" s="99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4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11</v>
      </c>
      <c r="O64" s="98" t="str">
        <f>[2]DB!BB64</f>
        <v>Søknud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55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99</v>
      </c>
      <c r="AB64" s="1">
        <f>RANK(AA64,AA52:AA71,0)</f>
        <v>12</v>
      </c>
      <c r="AC64" s="1">
        <f>'3. Division'!AD23</f>
        <v>8</v>
      </c>
      <c r="AD64" s="1">
        <f t="shared" si="32"/>
        <v>107</v>
      </c>
      <c r="AE64" s="1">
        <f>RANK(AD64,AD52:AD71,0)</f>
        <v>8</v>
      </c>
      <c r="AF64" s="1">
        <f>[2]DB!BK64</f>
        <v>37</v>
      </c>
      <c r="AG64" s="1">
        <f>RANK(AF64,AF52:AF71,0)</f>
        <v>13</v>
      </c>
      <c r="AH64" s="1">
        <f>'3. Division'!AD29</f>
        <v>3</v>
      </c>
      <c r="AI64" s="1">
        <f t="shared" si="33"/>
        <v>40</v>
      </c>
      <c r="AJ64" s="1">
        <f>RANK(AI64,AI52:AI71,0)</f>
        <v>12</v>
      </c>
      <c r="AK64" s="1">
        <f>[2]DB!BL64</f>
        <v>133</v>
      </c>
      <c r="AL64" s="1">
        <f>RANK(AK64,AK52:AK71,0)</f>
        <v>8</v>
      </c>
      <c r="AM64" s="1">
        <f>'3. Division'!AD35</f>
        <v>11</v>
      </c>
      <c r="AN64" s="1">
        <f t="shared" si="34"/>
        <v>144</v>
      </c>
      <c r="AO64" s="1">
        <f>RANK(AN64,AN52:AN71,0)</f>
        <v>7</v>
      </c>
      <c r="AP64" s="1">
        <f t="shared" si="35"/>
        <v>33</v>
      </c>
      <c r="AQ64" s="1">
        <f t="shared" si="36"/>
        <v>27</v>
      </c>
      <c r="AR64" s="1">
        <f>[2]DB!BA64</f>
        <v>13</v>
      </c>
      <c r="AS64" s="1">
        <f>RANK(AQ64,AQ52:AQ71,1)+AT64</f>
        <v>9</v>
      </c>
      <c r="AT64" s="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9</v>
      </c>
      <c r="AX64" s="1">
        <f t="shared" si="16"/>
        <v>22</v>
      </c>
      <c r="AY64" s="1">
        <f>IF(OR(R64=1,T64=1),0,IF(RANK(AX64,AX10:AX71,0)=1,10,IF(RANK(AX64,AX10:AX71,0)=2,5,IF(RANK(AX64,AX10:AX71,0)=3,4,IF(RANK(AX64,AX10:AX71,0)=4,3,IF(RANK(AX64,AX10:AX71,0)=5,2,0))))))</f>
        <v>3</v>
      </c>
      <c r="AZ64" s="100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14</v>
      </c>
      <c r="BA64" s="98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98" t="str">
        <f>IF(AW52=13,O52,IF(AW53=13,O53,IF(AW54=13,O54,IF(AW55=13,O55,IF(AW56=13,O56,IF(AW57=13,O57,IF(AW58=13,O58,BC64)))))))</f>
        <v>Magpies</v>
      </c>
      <c r="BC64" s="98" t="str">
        <f>IF(AW59=13,O59,IF(AW60=13,O60,IF(AW61=13,O61,IF(AW62=13,O62,IF(AW63=13,O63,IF(AW64=13,O64,IF(AW65=13,O65,BD64)))))))</f>
        <v>Magpies</v>
      </c>
      <c r="BD64" s="98" t="str">
        <f>IF(AW66=13,O66,IF(AW67=13,O67,IF(AW68=13,O68,IF(AW69=13,O69,IF(AW70=13,O70,IF(AW71=13,O71,""))))))</f>
        <v/>
      </c>
      <c r="BE64" s="98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37</v>
      </c>
      <c r="BF64" s="98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98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98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98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98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104</v>
      </c>
      <c r="BK64" s="98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40</v>
      </c>
      <c r="BL64" s="99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142</v>
      </c>
      <c r="BM64" s="98" t="str">
        <f>[2]DB!CX64</f>
        <v>brula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6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6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0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>
        <f t="shared" si="25"/>
        <v>0</v>
      </c>
      <c r="CA64" s="98">
        <f>[2]DB!DN64</f>
        <v>0</v>
      </c>
      <c r="CB64" s="98">
        <f t="shared" si="26"/>
        <v>0</v>
      </c>
      <c r="CC64" s="98">
        <f>[2]DB!DP64</f>
        <v>0</v>
      </c>
      <c r="CD64" s="98">
        <f t="shared" si="27"/>
        <v>0</v>
      </c>
      <c r="CE64" s="98">
        <f>[2]DB!DR64</f>
        <v>0</v>
      </c>
      <c r="CF64" s="98">
        <f t="shared" si="28"/>
        <v>0</v>
      </c>
      <c r="CG64" s="98">
        <f>[2]DB!DT64</f>
        <v>1</v>
      </c>
      <c r="CH64" s="98">
        <f t="shared" si="29"/>
        <v>1</v>
      </c>
      <c r="CI64" s="98">
        <f>[2]DB!DV64</f>
        <v>2</v>
      </c>
      <c r="CJ64" s="98">
        <f t="shared" si="17"/>
        <v>2</v>
      </c>
      <c r="CK64" s="98">
        <f t="shared" si="18"/>
        <v>1</v>
      </c>
      <c r="CL64" s="98">
        <f>RANK(CJ64,CJ10:CJ69,0)</f>
        <v>56</v>
      </c>
      <c r="CM64" s="98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98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98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98">
        <f>[2]DB!CV64</f>
        <v>55</v>
      </c>
      <c r="CQ64" s="98">
        <f t="shared" si="30"/>
        <v>56</v>
      </c>
      <c r="CR64" s="98">
        <f t="shared" si="19"/>
        <v>56</v>
      </c>
      <c r="CS64" s="98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98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99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00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55</v>
      </c>
      <c r="CW64" s="98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55</v>
      </c>
      <c r="CX64" s="98" t="str">
        <f>IF(CR10=55,BM10,IF(CR11=55,BM11,IF(CR12=55,BM12,IF(CR13=55,BM13,IF(CR14=55,BM14,IF(CR15=55,BM15,IF(CR16=55,BM16,IF(CR17=55,BM17,CY64))))))))</f>
        <v>Laplace</v>
      </c>
      <c r="CY64" s="98" t="str">
        <f>IF(CR18=55,BM18,IF(CR19=55,BM19,IF(CR20=55,BM20,IF(CR21=55,BM21,IF(CR22=55,BM22,IF(CR23=55,BM23,IF(CR24=55,BM24,IF(CR25=55,BM25,CZ64))))))))</f>
        <v>Laplace</v>
      </c>
      <c r="CZ64" s="98" t="str">
        <f>IF(CR26=55,BM26,IF(CR27=55,BM27,IF(CR28=55,BM28,IF(CR29=55,BM29,IF(CR30=55,BM30,IF(CR31=55,BM31,IF(CR32=55,BM32,IF(CR33=55,BM33,DA64))))))))</f>
        <v>Laplace</v>
      </c>
      <c r="DA64" s="98" t="str">
        <f>IF(CR34=55,BM34,IF(CR35=55,BM35,IF(CR36=55,BM36,IF(CR37=55,BM37,IF(CR38=55,BM38,IF(CR39=55,BM39,IF(CR40=55,BM40,IF(CR41=55,BM41,DB64))))))))</f>
        <v>Laplace</v>
      </c>
      <c r="DB64" s="98" t="str">
        <f>IF(CR42=55,BM42,IF(CR43=55,BM43,IF(CR44=55,BM44,IF(CR45=55,BM45,IF(CR46=55,BM46,IF(CR47=55,BM47,IF(CR48=55,BM48,IF(CR49=55,BM49,DC64))))))))</f>
        <v>Laplace</v>
      </c>
      <c r="DC64" s="98" t="str">
        <f>IF(CR50=55,BM50,IF(CR51=55,BM51,IF(CR52=55,BM52,IF(CR53=55,BM53,IF(CR54=55,BM54,IF(CR55=55,BM55,IF(CR56=55,BM56,IF(CR57=55,BM57,DD64))))))))</f>
        <v>Laplace</v>
      </c>
      <c r="DD64" s="98" t="str">
        <f>IF(CR58=55,BM58,IF(CR59=55,BM59,IF(CR60=55,BM60,IF(CR61=55,BM61,IF(CR62=55,BM62,IF(CR63=55,BM63,IF(CR64=55,BM64,IF(CR65=55,BM65,DE64))))))))</f>
        <v>Laplace</v>
      </c>
      <c r="DE64" s="98" t="str">
        <f>IF(CR66=55,BM66,IF(CR67=55,BM67,IF(CR68=55,BM68,BM69)))</f>
        <v>Murer</v>
      </c>
      <c r="DF64" s="98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98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98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98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98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0</v>
      </c>
      <c r="DK64" s="98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0</v>
      </c>
      <c r="DL64" s="98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98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98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0</v>
      </c>
      <c r="DO64" s="98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0</v>
      </c>
      <c r="DP64" s="98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0</v>
      </c>
      <c r="DQ64" s="98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0</v>
      </c>
      <c r="DR64" s="98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98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98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2</v>
      </c>
      <c r="DU64" s="98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2</v>
      </c>
      <c r="DV64" s="98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4</v>
      </c>
      <c r="DW64" s="99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4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11</v>
      </c>
      <c r="O65" s="98" t="str">
        <f>[2]DB!BB65</f>
        <v>Magpies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37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97</v>
      </c>
      <c r="AB65" s="1">
        <f>RANK(AA65,AA52:AA71,0)</f>
        <v>15</v>
      </c>
      <c r="AC65" s="1">
        <f>'3. Division'!AF23</f>
        <v>7</v>
      </c>
      <c r="AD65" s="1">
        <f t="shared" si="32"/>
        <v>104</v>
      </c>
      <c r="AE65" s="1">
        <f>RANK(AD65,AD52:AD71,0)</f>
        <v>15</v>
      </c>
      <c r="AF65" s="1">
        <f>[2]DB!BK65</f>
        <v>38</v>
      </c>
      <c r="AG65" s="1">
        <f>RANK(AF65,AF52:AF71,0)</f>
        <v>12</v>
      </c>
      <c r="AH65" s="1">
        <f>'3. Division'!AF29</f>
        <v>2</v>
      </c>
      <c r="AI65" s="1">
        <f t="shared" si="33"/>
        <v>40</v>
      </c>
      <c r="AJ65" s="1">
        <f>RANK(AI65,AI52:AI71,0)</f>
        <v>12</v>
      </c>
      <c r="AK65" s="1">
        <f>[2]DB!BL65</f>
        <v>133</v>
      </c>
      <c r="AL65" s="1">
        <f>RANK(AK65,AK52:AK71,0)</f>
        <v>8</v>
      </c>
      <c r="AM65" s="1">
        <f>'3. Division'!AF35</f>
        <v>9</v>
      </c>
      <c r="AN65" s="1">
        <f t="shared" si="34"/>
        <v>142</v>
      </c>
      <c r="AO65" s="1">
        <f>RANK(AN65,AN52:AN71,0)</f>
        <v>8</v>
      </c>
      <c r="AP65" s="1">
        <f t="shared" si="35"/>
        <v>35</v>
      </c>
      <c r="AQ65" s="1">
        <f t="shared" si="36"/>
        <v>35</v>
      </c>
      <c r="AR65" s="1">
        <f>[2]DB!BA65</f>
        <v>14</v>
      </c>
      <c r="AS65" s="1">
        <f>RANK(AQ65,AQ52:AQ71,1)+AT65</f>
        <v>13</v>
      </c>
      <c r="AT65" s="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0</v>
      </c>
      <c r="AU65" s="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0</v>
      </c>
      <c r="AW65" s="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13</v>
      </c>
      <c r="AX65" s="1">
        <f t="shared" si="16"/>
        <v>18</v>
      </c>
      <c r="AY65" s="1">
        <f>IF(OR(R65=1,T65=1),0,IF(RANK(AX65,AX10:AX71,0)=1,10,IF(RANK(AX65,AX10:AX71,0)=2,5,IF(RANK(AX65,AX10:AX71,0)=3,4,IF(RANK(AX65,AX10:AX71,0)=4,3,IF(RANK(AX65,AX10:AX71,0)=5,2,0))))))</f>
        <v>0</v>
      </c>
      <c r="AZ65" s="100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11</v>
      </c>
      <c r="BA65" s="98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98" t="str">
        <f>IF(AW52=14,O52,IF(AW53=14,O53,IF(AW54=14,O54,IF(AW55=14,O55,IF(AW56=14,O56,IF(AW57=14,O57,IF(AW58=14,O58,BC65)))))))</f>
        <v>Sebjoh</v>
      </c>
      <c r="BC65" s="98" t="str">
        <f>IF(AW59=14,O59,IF(AW60=14,O60,IF(AW61=14,O61,IF(AW62=14,O62,IF(AW63=14,O63,IF(AW64=14,O64,IF(AW65=14,O65,BD65)))))))</f>
        <v>Sebjoh</v>
      </c>
      <c r="BD65" s="98" t="str">
        <f>IF(AW66=14,O66,IF(AW67=14,O67,IF(AW68=14,O68,IF(AW69=14,O69,IF(AW70=14,O70,IF(AW71=14,O71,""))))))</f>
        <v/>
      </c>
      <c r="BE65" s="98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49</v>
      </c>
      <c r="BF65" s="98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98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98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98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0</v>
      </c>
      <c r="BJ65" s="98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106</v>
      </c>
      <c r="BK65" s="98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41</v>
      </c>
      <c r="BL65" s="99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140</v>
      </c>
      <c r="BM65" s="98" t="str">
        <f>[2]DB!CX65</f>
        <v>Kudsken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29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29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98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98">
        <f>[2]DB!DL65</f>
        <v>0</v>
      </c>
      <c r="BZ65" s="98">
        <f t="shared" si="25"/>
        <v>0</v>
      </c>
      <c r="CA65" s="98">
        <f>[2]DB!DN65</f>
        <v>0</v>
      </c>
      <c r="CB65" s="98">
        <f t="shared" si="26"/>
        <v>0</v>
      </c>
      <c r="CC65" s="98">
        <f>[2]DB!DP65</f>
        <v>0</v>
      </c>
      <c r="CD65" s="98">
        <f t="shared" si="27"/>
        <v>0</v>
      </c>
      <c r="CE65" s="98">
        <f>[2]DB!DR65</f>
        <v>0</v>
      </c>
      <c r="CF65" s="98">
        <f t="shared" si="28"/>
        <v>0</v>
      </c>
      <c r="CG65" s="98">
        <f>[2]DB!DT65</f>
        <v>1</v>
      </c>
      <c r="CH65" s="98">
        <f t="shared" si="29"/>
        <v>1</v>
      </c>
      <c r="CI65" s="98">
        <f>[2]DB!DV65</f>
        <v>2</v>
      </c>
      <c r="CJ65" s="98">
        <f t="shared" si="17"/>
        <v>2</v>
      </c>
      <c r="CK65" s="98">
        <f t="shared" si="18"/>
        <v>1</v>
      </c>
      <c r="CL65" s="98">
        <f>RANK(CJ65,CJ10:CJ69,0)</f>
        <v>56</v>
      </c>
      <c r="CM65" s="98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0</v>
      </c>
      <c r="CN65" s="98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98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0</v>
      </c>
      <c r="CP65" s="98">
        <f>[2]DB!CV65</f>
        <v>55</v>
      </c>
      <c r="CQ65" s="98">
        <f t="shared" si="30"/>
        <v>56</v>
      </c>
      <c r="CR65" s="98">
        <f t="shared" si="19"/>
        <v>57</v>
      </c>
      <c r="CS65" s="98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1</v>
      </c>
      <c r="CT65" s="98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99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1</v>
      </c>
      <c r="CV65" s="100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56</v>
      </c>
      <c r="CW65" s="98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56</v>
      </c>
      <c r="CX65" s="98" t="str">
        <f>IF(CR10=56,BM10,IF(CR11=56,BM11,IF(CR12=56,BM12,IF(CR13=56,BM13,IF(CR14=56,BM14,IF(CR15=56,BM15,IF(CR16=56,BM16,IF(CR17=56,BM17,CY65))))))))</f>
        <v>brula</v>
      </c>
      <c r="CY65" s="98" t="str">
        <f>IF(CR18=56,BM18,IF(CR19=56,BM19,IF(CR20=56,BM20,IF(CR21=56,BM21,IF(CR22=56,BM22,IF(CR23=56,BM23,IF(CR24=56,BM24,IF(CR25=56,BM25,CZ65))))))))</f>
        <v>brula</v>
      </c>
      <c r="CZ65" s="98" t="str">
        <f>IF(CR26=56,BM26,IF(CR27=56,BM27,IF(CR28=56,BM28,IF(CR29=56,BM29,IF(CR30=56,BM30,IF(CR31=56,BM31,IF(CR32=56,BM32,IF(CR33=56,BM33,DA65))))))))</f>
        <v>brula</v>
      </c>
      <c r="DA65" s="98" t="str">
        <f>IF(CR34=56,BM34,IF(CR35=56,BM35,IF(CR36=56,BM36,IF(CR37=56,BM37,IF(CR38=56,BM38,IF(CR39=56,BM39,IF(CR40=56,BM40,IF(CR41=56,BM41,DB65))))))))</f>
        <v>brula</v>
      </c>
      <c r="DB65" s="98" t="str">
        <f>IF(CR42=56,BM42,IF(CR43=56,BM43,IF(CR44=56,BM44,IF(CR45=56,BM45,IF(CR46=56,BM46,IF(CR47=56,BM47,IF(CR48=56,BM48,IF(CR49=56,BM49,DC65))))))))</f>
        <v>brula</v>
      </c>
      <c r="DC65" s="98" t="str">
        <f>IF(CR50=56,BM50,IF(CR51=56,BM51,IF(CR52=56,BM52,IF(CR53=56,BM53,IF(CR54=56,BM54,IF(CR55=56,BM55,IF(CR56=56,BM56,IF(CR57=56,BM57,DD65))))))))</f>
        <v>brula</v>
      </c>
      <c r="DD65" s="98" t="str">
        <f>IF(CR58=56,BM58,IF(CR59=56,BM59,IF(CR60=56,BM60,IF(CR61=56,BM61,IF(CR62=56,BM62,IF(CR63=56,BM63,IF(CR64=56,BM64,IF(CR65=56,BM65,DE65))))))))</f>
        <v>brula</v>
      </c>
      <c r="DE65" s="98" t="str">
        <f>IF(CR66=56,BM66,IF(CR67=56,BM67,IF(CR68=56,BM68,BM69)))</f>
        <v>Murer</v>
      </c>
      <c r="DF65" s="98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98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98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98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98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98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98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98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98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98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98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0</v>
      </c>
      <c r="DQ65" s="98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0</v>
      </c>
      <c r="DR65" s="98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98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98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1</v>
      </c>
      <c r="DU65" s="98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1</v>
      </c>
      <c r="DV65" s="98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2</v>
      </c>
      <c r="DW65" s="99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2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17</v>
      </c>
      <c r="O66" s="98" t="str">
        <f>[2]DB!BB66</f>
        <v>Schøn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48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100</v>
      </c>
      <c r="AB66" s="1">
        <f>RANK(AA66,AA52:AA71,0)</f>
        <v>9</v>
      </c>
      <c r="AC66" s="1">
        <f>'3. Division'!AH23</f>
        <v>7</v>
      </c>
      <c r="AD66" s="1">
        <f t="shared" si="32"/>
        <v>107</v>
      </c>
      <c r="AE66" s="1">
        <f>RANK(AD66,AD52:AD71,0)</f>
        <v>8</v>
      </c>
      <c r="AF66" s="1">
        <f>[2]DB!BK66</f>
        <v>36</v>
      </c>
      <c r="AG66" s="1">
        <f>RANK(AF66,AF52:AF71,0)</f>
        <v>16</v>
      </c>
      <c r="AH66" s="1">
        <f>'3. Division'!AH29</f>
        <v>3</v>
      </c>
      <c r="AI66" s="1">
        <f t="shared" si="33"/>
        <v>39</v>
      </c>
      <c r="AJ66" s="1">
        <f>RANK(AI66,AI52:AI71,0)</f>
        <v>16</v>
      </c>
      <c r="AK66" s="1">
        <f>[2]DB!BL66</f>
        <v>129</v>
      </c>
      <c r="AL66" s="1">
        <f>RANK(AK66,AK52:AK71,0)</f>
        <v>18</v>
      </c>
      <c r="AM66" s="1">
        <f>'3. Division'!AH35</f>
        <v>10</v>
      </c>
      <c r="AN66" s="1">
        <f t="shared" si="34"/>
        <v>139</v>
      </c>
      <c r="AO66" s="1">
        <f>RANK(AN66,AN52:AN71,0)</f>
        <v>18</v>
      </c>
      <c r="AP66" s="1">
        <f t="shared" si="35"/>
        <v>43</v>
      </c>
      <c r="AQ66" s="1">
        <f t="shared" si="36"/>
        <v>42</v>
      </c>
      <c r="AR66" s="1">
        <f>[2]DB!BA66</f>
        <v>15</v>
      </c>
      <c r="AS66" s="1">
        <f>RANK(AQ66,AQ52:AQ71,1)+AT66</f>
        <v>15</v>
      </c>
      <c r="AT66" s="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0</v>
      </c>
      <c r="AU66" s="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0</v>
      </c>
      <c r="AW66" s="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15</v>
      </c>
      <c r="AX66" s="1">
        <f t="shared" si="16"/>
        <v>20</v>
      </c>
      <c r="AY66" s="1">
        <f>IF(OR(R66=1,T66=1),0,IF(RANK(AX66,AX10:AX71,0)=1,10,IF(RANK(AX66,AX10:AX71,0)=2,5,IF(RANK(AX66,AX10:AX71,0)=3,4,IF(RANK(AX66,AX10:AX71,0)=4,3,IF(RANK(AX66,AX10:AX71,0)=5,2,0))))))</f>
        <v>0</v>
      </c>
      <c r="AZ66" s="100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15</v>
      </c>
      <c r="BA66" s="98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98" t="str">
        <f>IF(AW52=15,O52,IF(AW53=15,O53,IF(AW54=15,O54,IF(AW55=15,O55,IF(AW56=15,O56,IF(AW57=15,O57,IF(AW58=15,O58,BC66)))))))</f>
        <v>Schøn</v>
      </c>
      <c r="BC66" s="98" t="str">
        <f>IF(AW59=15,O59,IF(AW60=15,O60,IF(AW61=15,O61,IF(AW62=15,O62,IF(AW63=15,O63,IF(AW64=15,O64,IF(AW65=15,O65,BD66)))))))</f>
        <v>Schøn</v>
      </c>
      <c r="BD66" s="98" t="str">
        <f>IF(AW66=15,O66,IF(AW67=15,O67,IF(AW68=15,O68,IF(AW69=15,O69,IF(AW70=15,O70,IF(AW71=15,O71,""))))))</f>
        <v>Schøn</v>
      </c>
      <c r="BE66" s="98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48</v>
      </c>
      <c r="BF66" s="98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98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98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98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0</v>
      </c>
      <c r="BJ66" s="98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107</v>
      </c>
      <c r="BK66" s="98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39</v>
      </c>
      <c r="BL66" s="99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139</v>
      </c>
      <c r="BM66" s="98" t="str">
        <f>[2]DB!CX66</f>
        <v>Derby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12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0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10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0</v>
      </c>
      <c r="BZ66" s="98">
        <f t="shared" si="25"/>
        <v>1</v>
      </c>
      <c r="CA66" s="98">
        <f>[2]DB!DN66</f>
        <v>0</v>
      </c>
      <c r="CB66" s="98">
        <f t="shared" si="26"/>
        <v>0</v>
      </c>
      <c r="CC66" s="98">
        <f>[2]DB!DP66</f>
        <v>0</v>
      </c>
      <c r="CD66" s="98">
        <f t="shared" si="27"/>
        <v>0</v>
      </c>
      <c r="CE66" s="98">
        <f>[2]DB!DR66</f>
        <v>0</v>
      </c>
      <c r="CF66" s="98">
        <f t="shared" si="28"/>
        <v>0</v>
      </c>
      <c r="CG66" s="98">
        <f>[2]DB!DT66</f>
        <v>0</v>
      </c>
      <c r="CH66" s="98">
        <f t="shared" si="29"/>
        <v>0</v>
      </c>
      <c r="CI66" s="98">
        <f>[2]DB!DV66</f>
        <v>0</v>
      </c>
      <c r="CJ66" s="98">
        <f t="shared" si="17"/>
        <v>10</v>
      </c>
      <c r="CK66" s="98">
        <f t="shared" si="18"/>
        <v>10000</v>
      </c>
      <c r="CL66" s="98">
        <f>RANK(CJ66,CJ10:CJ69,0)</f>
        <v>36</v>
      </c>
      <c r="CM66" s="98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0</v>
      </c>
      <c r="CN66" s="98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98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0</v>
      </c>
      <c r="CP66" s="98">
        <f>[2]DB!CV66</f>
        <v>57</v>
      </c>
      <c r="CQ66" s="98">
        <f t="shared" si="30"/>
        <v>36</v>
      </c>
      <c r="CR66" s="98">
        <f t="shared" si="19"/>
        <v>36</v>
      </c>
      <c r="CS66" s="98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0</v>
      </c>
      <c r="CT66" s="98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99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0</v>
      </c>
      <c r="CV66" s="100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56</v>
      </c>
      <c r="CW66" s="98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56</v>
      </c>
      <c r="CX66" s="98" t="str">
        <f>IF(CR10=57,BM10,IF(CR11=57,BM11,IF(CR12=57,BM12,IF(CR13=57,BM13,IF(CR14=57,BM14,IF(CR15=57,BM15,IF(CR16=57,BM16,IF(CR17=57,BM17,CY66))))))))</f>
        <v>Kudsken</v>
      </c>
      <c r="CY66" s="98" t="str">
        <f>IF(CR18=57,BM18,IF(CR19=57,BM19,IF(CR20=57,BM20,IF(CR21=57,BM21,IF(CR22=57,BM22,IF(CR23=57,BM23,IF(CR24=57,BM24,IF(CR25=57,BM25,CZ66))))))))</f>
        <v>Kudsken</v>
      </c>
      <c r="CZ66" s="98" t="str">
        <f>IF(CR26=57,BM26,IF(CR27=57,BM27,IF(CR28=57,BM28,IF(CR29=57,BM29,IF(CR30=57,BM30,IF(CR31=57,BM31,IF(CR32=57,BM32,IF(CR33=57,BM33,DA66))))))))</f>
        <v>Kudsken</v>
      </c>
      <c r="DA66" s="98" t="str">
        <f>IF(CR34=57,BM34,IF(CR35=57,BM35,IF(CR36=57,BM36,IF(CR37=57,BM37,IF(CR38=57,BM38,IF(CR39=57,BM39,IF(CR40=57,BM40,IF(CR41=57,BM41,DB66))))))))</f>
        <v>Kudsken</v>
      </c>
      <c r="DB66" s="98" t="str">
        <f>IF(CR42=57,BM42,IF(CR43=57,BM43,IF(CR44=57,BM44,IF(CR45=57,BM45,IF(CR46=57,BM46,IF(CR47=57,BM47,IF(CR48=57,BM48,IF(CR49=57,BM49,DC66))))))))</f>
        <v>Kudsken</v>
      </c>
      <c r="DC66" s="98" t="str">
        <f>IF(CR50=57,BM50,IF(CR51=57,BM51,IF(CR52=57,BM52,IF(CR53=57,BM53,IF(CR54=57,BM54,IF(CR55=57,BM55,IF(CR56=57,BM56,IF(CR57=57,BM57,DD66))))))))</f>
        <v>Kudsken</v>
      </c>
      <c r="DD66" s="98" t="str">
        <f>IF(CR58=57,BM58,IF(CR59=57,BM59,IF(CR60=57,BM60,IF(CR61=57,BM61,IF(CR62=57,BM62,IF(CR63=57,BM63,IF(CR64=57,BM64,IF(CR65=57,BM65,DE66))))))))</f>
        <v>Kudsken</v>
      </c>
      <c r="DE66" s="98" t="str">
        <f>IF(CR66=57,BM66,IF(CR67=57,BM67,IF(CR68=57,BM68,BM69)))</f>
        <v>Murer</v>
      </c>
      <c r="DF66" s="98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98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98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98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98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98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98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98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98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98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98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98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98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98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98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1</v>
      </c>
      <c r="DU66" s="98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1</v>
      </c>
      <c r="DV66" s="98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2</v>
      </c>
      <c r="DW66" s="99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2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15</v>
      </c>
      <c r="O67" s="98" t="str">
        <f>[2]DB!BB67</f>
        <v>Steam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53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97</v>
      </c>
      <c r="AB67" s="1">
        <f>RANK(AA67,AA52:AA71,0)</f>
        <v>15</v>
      </c>
      <c r="AC67" s="1">
        <f>'3. Division'!AJ23</f>
        <v>7</v>
      </c>
      <c r="AD67" s="1">
        <f t="shared" si="32"/>
        <v>104</v>
      </c>
      <c r="AE67" s="1">
        <f>RANK(AD67,AD52:AD71,0)</f>
        <v>15</v>
      </c>
      <c r="AF67" s="1">
        <f>[2]DB!BK67</f>
        <v>35</v>
      </c>
      <c r="AG67" s="1">
        <f>RANK(AF67,AF52:AF71,0)</f>
        <v>17</v>
      </c>
      <c r="AH67" s="1">
        <f>'3. Division'!AJ29</f>
        <v>3</v>
      </c>
      <c r="AI67" s="1">
        <f t="shared" si="33"/>
        <v>38</v>
      </c>
      <c r="AJ67" s="1">
        <f>RANK(AI67,AI52:AI71,0)</f>
        <v>17</v>
      </c>
      <c r="AK67" s="1">
        <f>[2]DB!BL67</f>
        <v>131</v>
      </c>
      <c r="AL67" s="1">
        <f>RANK(AK67,AK52:AK71,0)</f>
        <v>14</v>
      </c>
      <c r="AM67" s="1">
        <f>'3. Division'!AJ35</f>
        <v>9</v>
      </c>
      <c r="AN67" s="1">
        <f t="shared" si="34"/>
        <v>140</v>
      </c>
      <c r="AO67" s="1">
        <f>RANK(AN67,AN52:AN71,0)</f>
        <v>16</v>
      </c>
      <c r="AP67" s="1">
        <f t="shared" si="35"/>
        <v>46</v>
      </c>
      <c r="AQ67" s="1">
        <f t="shared" si="36"/>
        <v>48</v>
      </c>
      <c r="AR67" s="1">
        <f>[2]DB!BA67</f>
        <v>16</v>
      </c>
      <c r="AS67" s="1">
        <f>RANK(AQ67,AQ52:AQ71,1)+AT67</f>
        <v>18</v>
      </c>
      <c r="AT67" s="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0</v>
      </c>
      <c r="AU67" s="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0</v>
      </c>
      <c r="AV67" s="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0</v>
      </c>
      <c r="AW67" s="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18</v>
      </c>
      <c r="AX67" s="1">
        <f t="shared" si="16"/>
        <v>19</v>
      </c>
      <c r="AY67" s="1">
        <f>IF(OR(R67=1,T67=1),0,IF(RANK(AX67,AX10:AX71,0)=1,10,IF(RANK(AX67,AX10:AX71,0)=2,5,IF(RANK(AX67,AX10:AX71,0)=3,4,IF(RANK(AX67,AX10:AX71,0)=4,3,IF(RANK(AX67,AX10:AX71,0)=5,2,0))))))</f>
        <v>0</v>
      </c>
      <c r="AZ67" s="100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18</v>
      </c>
      <c r="BA67" s="98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98" t="str">
        <f>IF(AW52=16,O52,IF(AW53=16,O53,IF(AW54=16,O54,IF(AW55=16,O55,IF(AW56=16,O56,IF(AW57=16,O57,IF(AW58=16,O58,BC67)))))))</f>
        <v>brula</v>
      </c>
      <c r="BC67" s="98" t="str">
        <f>IF(AW59=16,O59,IF(AW60=16,O60,IF(AW61=16,O61,IF(AW62=16,O62,IF(AW63=16,O63,IF(AW64=16,O64,IF(AW65=16,O65,BD67)))))))</f>
        <v>brula</v>
      </c>
      <c r="BD67" s="98" t="str">
        <f>IF(AW66=16,O66,IF(AW67=16,O67,IF(AW68=16,O68,IF(AW69=16,O69,IF(AW70=16,O70,IF(AW71=16,O71,""))))))</f>
        <v>brula</v>
      </c>
      <c r="BE67" s="98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6</v>
      </c>
      <c r="BF67" s="98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98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98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98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98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103</v>
      </c>
      <c r="BK67" s="98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37</v>
      </c>
      <c r="BL67" s="99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142</v>
      </c>
      <c r="BM67" s="98" t="str">
        <f>[2]DB!CX67</f>
        <v>Højgård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23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23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0</v>
      </c>
      <c r="BX67" s="98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0</v>
      </c>
      <c r="BY67" s="98">
        <f>[2]DB!DL67</f>
        <v>0</v>
      </c>
      <c r="BZ67" s="98">
        <f t="shared" si="25"/>
        <v>0</v>
      </c>
      <c r="CA67" s="98">
        <f>[2]DB!DN67</f>
        <v>0</v>
      </c>
      <c r="CB67" s="98">
        <f t="shared" si="26"/>
        <v>0</v>
      </c>
      <c r="CC67" s="98">
        <f>[2]DB!DP67</f>
        <v>0</v>
      </c>
      <c r="CD67" s="98">
        <f t="shared" si="27"/>
        <v>0</v>
      </c>
      <c r="CE67" s="98">
        <f>[2]DB!DR67</f>
        <v>0</v>
      </c>
      <c r="CF67" s="98">
        <f t="shared" si="28"/>
        <v>0</v>
      </c>
      <c r="CG67" s="98">
        <f>[2]DB!DT67</f>
        <v>0</v>
      </c>
      <c r="CH67" s="98">
        <f t="shared" si="29"/>
        <v>0</v>
      </c>
      <c r="CI67" s="98">
        <f>[2]DB!DV67</f>
        <v>0</v>
      </c>
      <c r="CJ67" s="98">
        <f t="shared" si="17"/>
        <v>0</v>
      </c>
      <c r="CK67" s="98">
        <f t="shared" si="18"/>
        <v>0</v>
      </c>
      <c r="CL67" s="98">
        <f>RANK(CJ67,CJ10:CJ69,0)</f>
        <v>58</v>
      </c>
      <c r="CM67" s="98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98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98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98">
        <f>[2]DB!CV67</f>
        <v>57</v>
      </c>
      <c r="CQ67" s="98">
        <f t="shared" si="30"/>
        <v>58</v>
      </c>
      <c r="CR67" s="98">
        <f t="shared" si="19"/>
        <v>58</v>
      </c>
      <c r="CS67" s="98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0</v>
      </c>
      <c r="CT67" s="98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99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0</v>
      </c>
      <c r="CV67" s="100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58</v>
      </c>
      <c r="CW67" s="98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58</v>
      </c>
      <c r="CX67" s="98" t="str">
        <f>IF(CR10=58,BM10,IF(CR11=58,BM11,IF(CR12=58,BM12,IF(CR13=58,BM13,IF(CR14=58,BM14,IF(CR15=58,BM15,IF(CR16=58,BM16,IF(CR17=58,BM17,CY67))))))))</f>
        <v>Højgård</v>
      </c>
      <c r="CY67" s="98" t="str">
        <f>IF(CR18=58,BM18,IF(CR19=58,BM19,IF(CR20=58,BM20,IF(CR21=58,BM21,IF(CR22=58,BM22,IF(CR23=58,BM23,IF(CR24=58,BM24,IF(CR25=58,BM25,CZ67))))))))</f>
        <v>Højgård</v>
      </c>
      <c r="CZ67" s="98" t="str">
        <f>IF(CR26=58,BM26,IF(CR27=58,BM27,IF(CR28=58,BM28,IF(CR29=58,BM29,IF(CR30=58,BM30,IF(CR31=58,BM31,IF(CR32=58,BM32,IF(CR33=58,BM33,DA67))))))))</f>
        <v>Højgård</v>
      </c>
      <c r="DA67" s="98" t="str">
        <f>IF(CR34=58,BM34,IF(CR35=58,BM35,IF(CR36=58,BM36,IF(CR37=58,BM37,IF(CR38=58,BM38,IF(CR39=58,BM39,IF(CR40=58,BM40,IF(CR41=58,BM41,DB67))))))))</f>
        <v>Højgård</v>
      </c>
      <c r="DB67" s="98" t="str">
        <f>IF(CR42=58,BM42,IF(CR43=58,BM43,IF(CR44=58,BM44,IF(CR45=58,BM45,IF(CR46=58,BM46,IF(CR47=58,BM47,IF(CR48=58,BM48,IF(CR49=58,BM49,DC67))))))))</f>
        <v>Højgård</v>
      </c>
      <c r="DC67" s="98" t="str">
        <f>IF(CR50=58,BM50,IF(CR51=58,BM51,IF(CR52=58,BM52,IF(CR53=58,BM53,IF(CR54=58,BM54,IF(CR55=58,BM55,IF(CR56=58,BM56,IF(CR57=58,BM57,DD67))))))))</f>
        <v>Højgård</v>
      </c>
      <c r="DD67" s="98" t="str">
        <f>IF(CR58=58,BM58,IF(CR59=58,BM59,IF(CR60=58,BM60,IF(CR61=58,BM61,IF(CR62=58,BM62,IF(CR63=58,BM63,IF(CR64=58,BM64,IF(CR65=58,BM65,DE67))))))))</f>
        <v>Højgård</v>
      </c>
      <c r="DE67" s="98" t="str">
        <f>IF(CR66=58,BM66,IF(CR67=58,BM67,IF(CR68=58,BM68,BM69)))</f>
        <v>Højgård</v>
      </c>
      <c r="DF67" s="98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98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98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98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98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98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98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98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98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98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98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98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98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98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98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0</v>
      </c>
      <c r="DU67" s="98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0</v>
      </c>
      <c r="DV67" s="98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0</v>
      </c>
      <c r="DW67" s="99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0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20</v>
      </c>
      <c r="O68" s="98" t="str">
        <f>[2]DB!BB68</f>
        <v>Lucky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34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90</v>
      </c>
      <c r="AB68" s="1">
        <f>RANK(AA68,AA52:AA71,0)</f>
        <v>20</v>
      </c>
      <c r="AC68" s="1">
        <f>'3. Division'!AL23</f>
        <v>8</v>
      </c>
      <c r="AD68" s="1">
        <f t="shared" si="32"/>
        <v>98</v>
      </c>
      <c r="AE68" s="1">
        <f>RANK(AD68,AD52:AD71,0)</f>
        <v>20</v>
      </c>
      <c r="AF68" s="1">
        <f>[2]DB!BK68</f>
        <v>37</v>
      </c>
      <c r="AG68" s="1">
        <f>RANK(AF68,AF52:AF71,0)</f>
        <v>13</v>
      </c>
      <c r="AH68" s="1">
        <f>'3. Division'!AL29</f>
        <v>3</v>
      </c>
      <c r="AI68" s="1">
        <f t="shared" si="33"/>
        <v>40</v>
      </c>
      <c r="AJ68" s="1">
        <f>RANK(AI68,AI52:AI71,0)</f>
        <v>12</v>
      </c>
      <c r="AK68" s="1">
        <f>[2]DB!BL68</f>
        <v>131</v>
      </c>
      <c r="AL68" s="1">
        <f>RANK(AK68,AK52:AK71,0)</f>
        <v>14</v>
      </c>
      <c r="AM68" s="1">
        <f>'3. Division'!AL35</f>
        <v>10</v>
      </c>
      <c r="AN68" s="1">
        <f t="shared" si="34"/>
        <v>141</v>
      </c>
      <c r="AO68" s="1">
        <f>RANK(AN68,AN52:AN71,0)</f>
        <v>13</v>
      </c>
      <c r="AP68" s="1">
        <f t="shared" si="35"/>
        <v>47</v>
      </c>
      <c r="AQ68" s="1">
        <f t="shared" si="36"/>
        <v>45</v>
      </c>
      <c r="AR68" s="1">
        <f>[2]DB!BA68</f>
        <v>17</v>
      </c>
      <c r="AS68" s="1">
        <f>RANK(AQ68,AQ52:AQ71,1)+AT68</f>
        <v>17</v>
      </c>
      <c r="AT68" s="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17</v>
      </c>
      <c r="AX68" s="1">
        <f t="shared" si="16"/>
        <v>21</v>
      </c>
      <c r="AY68" s="1">
        <f>IF(OR(R68=1,T68=1),0,IF(RANK(AX68,AX10:AX71,0)=1,10,IF(RANK(AX68,AX10:AX71,0)=2,5,IF(RANK(AX68,AX10:AX71,0)=3,4,IF(RANK(AX68,AX10:AX71,0)=4,3,IF(RANK(AX68,AX10:AX71,0)=5,2,0))))))</f>
        <v>0</v>
      </c>
      <c r="AZ68" s="100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17</v>
      </c>
      <c r="BA68" s="98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98" t="str">
        <f>IF(AW52=17,O52,IF(AW53=17,O53,IF(AW54=17,O54,IF(AW55=17,O55,IF(AW56=17,O56,IF(AW57=17,O57,IF(AW58=17,O58,BC68)))))))</f>
        <v>Lucky</v>
      </c>
      <c r="BC68" s="98" t="str">
        <f>IF(AW59=17,O59,IF(AW60=17,O60,IF(AW61=17,O61,IF(AW62=17,O62,IF(AW63=17,O63,IF(AW64=17,O64,IF(AW65=17,O65,BD68)))))))</f>
        <v>Lucky</v>
      </c>
      <c r="BD68" s="98" t="str">
        <f>IF(AW66=17,O66,IF(AW67=17,O67,IF(AW68=17,O68,IF(AW69=17,O69,IF(AW70=17,O70,IF(AW71=17,O71,""))))))</f>
        <v>Lucky</v>
      </c>
      <c r="BE68" s="98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34</v>
      </c>
      <c r="BF68" s="98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98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98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98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98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98</v>
      </c>
      <c r="BK68" s="98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40</v>
      </c>
      <c r="BL68" s="99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141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98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98">
        <f>[2]DB!DL68</f>
        <v>0</v>
      </c>
      <c r="BZ68" s="98">
        <f t="shared" si="25"/>
        <v>0</v>
      </c>
      <c r="CA68" s="98">
        <f>[2]DB!DN68</f>
        <v>0</v>
      </c>
      <c r="CB68" s="98">
        <f t="shared" si="26"/>
        <v>0</v>
      </c>
      <c r="CC68" s="98">
        <f>[2]DB!DP68</f>
        <v>0</v>
      </c>
      <c r="CD68" s="98">
        <f t="shared" si="27"/>
        <v>0</v>
      </c>
      <c r="CE68" s="98">
        <f>[2]DB!DR68</f>
        <v>0</v>
      </c>
      <c r="CF68" s="98">
        <f t="shared" si="28"/>
        <v>0</v>
      </c>
      <c r="CG68" s="98">
        <f>[2]DB!DT68</f>
        <v>0</v>
      </c>
      <c r="CH68" s="98">
        <f t="shared" si="29"/>
        <v>0</v>
      </c>
      <c r="CI68" s="98">
        <f>[2]DB!DV68</f>
        <v>0</v>
      </c>
      <c r="CJ68" s="98">
        <f t="shared" si="17"/>
        <v>0</v>
      </c>
      <c r="CK68" s="98">
        <f t="shared" si="18"/>
        <v>0</v>
      </c>
      <c r="CL68" s="98">
        <f>RANK(CJ68,CJ10:CJ69,0)</f>
        <v>58</v>
      </c>
      <c r="CM68" s="98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98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98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98">
        <f>[2]DB!CV68</f>
        <v>57</v>
      </c>
      <c r="CQ68" s="98">
        <f t="shared" si="30"/>
        <v>58</v>
      </c>
      <c r="CR68" s="98">
        <f t="shared" si="19"/>
        <v>59</v>
      </c>
      <c r="CS68" s="98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1</v>
      </c>
      <c r="CT68" s="98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99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1</v>
      </c>
      <c r="CV68" s="100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58</v>
      </c>
      <c r="CW68" s="98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58</v>
      </c>
      <c r="CX68" s="98" t="str">
        <f>IF(CR10=59,BM10,IF(CR11=59,BM11,IF(CR12=59,BM12,IF(CR13=59,BM13,IF(CR14=59,BM14,IF(CR15=59,BM15,IF(CR16=59,BM16,IF(CR17=59,BM17,CY68))))))))</f>
        <v>Magpies</v>
      </c>
      <c r="CY68" s="98" t="str">
        <f>IF(CR18=59,BM18,IF(CR19=59,BM19,IF(CR20=59,BM20,IF(CR21=59,BM21,IF(CR22=59,BM22,IF(CR23=59,BM23,IF(CR24=59,BM24,IF(CR25=59,BM25,CZ68))))))))</f>
        <v>Magpies</v>
      </c>
      <c r="CZ68" s="98" t="str">
        <f>IF(CR26=59,BM26,IF(CR27=59,BM27,IF(CR28=59,BM28,IF(CR29=59,BM29,IF(CR30=59,BM30,IF(CR31=59,BM31,IF(CR32=59,BM32,IF(CR33=59,BM33,DA68))))))))</f>
        <v>Magpies</v>
      </c>
      <c r="DA68" s="98" t="str">
        <f>IF(CR34=59,BM34,IF(CR35=59,BM35,IF(CR36=59,BM36,IF(CR37=59,BM37,IF(CR38=59,BM38,IF(CR39=59,BM39,IF(CR40=59,BM40,IF(CR41=59,BM41,DB68))))))))</f>
        <v>Magpies</v>
      </c>
      <c r="DB68" s="98" t="str">
        <f>IF(CR42=59,BM42,IF(CR43=59,BM43,IF(CR44=59,BM44,IF(CR45=59,BM45,IF(CR46=59,BM46,IF(CR47=59,BM47,IF(CR48=59,BM48,IF(CR49=59,BM49,DC68))))))))</f>
        <v>Magpies</v>
      </c>
      <c r="DC68" s="98" t="str">
        <f>IF(CR50=59,BM50,IF(CR51=59,BM51,IF(CR52=59,BM52,IF(CR53=59,BM53,IF(CR54=59,BM54,IF(CR55=59,BM55,IF(CR56=59,BM56,IF(CR57=59,BM57,DD68))))))))</f>
        <v>Magpies</v>
      </c>
      <c r="DD68" s="98" t="str">
        <f>IF(CR58=59,BM58,IF(CR59=59,BM59,IF(CR60=59,BM60,IF(CR61=59,BM61,IF(CR62=59,BM62,IF(CR63=59,BM63,IF(CR64=59,BM64,IF(CR65=59,BM65,DE68))))))))</f>
        <v>Magpies</v>
      </c>
      <c r="DE68" s="98" t="str">
        <f>IF(CR66=59,BM66,IF(CR67=59,BM67,IF(CR68=59,BM68,BM69)))</f>
        <v>Magpies</v>
      </c>
      <c r="DF68" s="98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98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98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98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98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98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98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98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98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98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98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98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98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98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98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98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98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99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18</v>
      </c>
      <c r="O69" s="98" t="str">
        <f>[2]DB!BB69</f>
        <v>brula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6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96</v>
      </c>
      <c r="AB69" s="1">
        <f>RANK(AA69,AA52:AA71,0)</f>
        <v>17</v>
      </c>
      <c r="AC69" s="1">
        <f>'3. Division'!AN23</f>
        <v>7</v>
      </c>
      <c r="AD69" s="1">
        <f t="shared" si="32"/>
        <v>103</v>
      </c>
      <c r="AE69" s="1">
        <f>RANK(AD69,AD52:AD71,0)</f>
        <v>17</v>
      </c>
      <c r="AF69" s="1">
        <f>[2]DB!BK69</f>
        <v>34</v>
      </c>
      <c r="AG69" s="1">
        <f>RANK(AF69,AF52:AF71,0)</f>
        <v>19</v>
      </c>
      <c r="AH69" s="1">
        <f>'3. Division'!AN29</f>
        <v>3</v>
      </c>
      <c r="AI69" s="1">
        <f t="shared" si="33"/>
        <v>37</v>
      </c>
      <c r="AJ69" s="1">
        <f>RANK(AI69,AI52:AI71,0)</f>
        <v>18</v>
      </c>
      <c r="AK69" s="1">
        <f>[2]DB!BL69</f>
        <v>131</v>
      </c>
      <c r="AL69" s="1">
        <f>RANK(AK69,AK52:AK71,0)</f>
        <v>14</v>
      </c>
      <c r="AM69" s="1">
        <f>'3. Division'!AN35</f>
        <v>11</v>
      </c>
      <c r="AN69" s="1">
        <f t="shared" si="34"/>
        <v>142</v>
      </c>
      <c r="AO69" s="1">
        <f>RANK(AN69,AN52:AN71,0)</f>
        <v>8</v>
      </c>
      <c r="AP69" s="1">
        <f t="shared" si="35"/>
        <v>50</v>
      </c>
      <c r="AQ69" s="1">
        <f t="shared" si="36"/>
        <v>43</v>
      </c>
      <c r="AR69" s="1">
        <f>[2]DB!BA69</f>
        <v>18</v>
      </c>
      <c r="AS69" s="1">
        <f>RANK(AQ69,AQ52:AQ71,1)+AT69</f>
        <v>16</v>
      </c>
      <c r="AT69" s="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16</v>
      </c>
      <c r="AX69" s="1">
        <f t="shared" si="16"/>
        <v>21</v>
      </c>
      <c r="AY69" s="1">
        <f>IF(OR(R69=1,T69=1),0,IF(RANK(AX69,AX10:AX71,0)=1,10,IF(RANK(AX69,AX10:AX71,0)=2,5,IF(RANK(AX69,AX10:AX71,0)=3,4,IF(RANK(AX69,AX10:AX71,0)=4,3,IF(RANK(AX69,AX10:AX71,0)=5,2,0))))))</f>
        <v>0</v>
      </c>
      <c r="AZ69" s="100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16</v>
      </c>
      <c r="BA69" s="98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98" t="str">
        <f>IF(AW52=18,O52,IF(AW53=18,O53,IF(AW54=18,O54,IF(AW55=18,O55,IF(AW56=18,O56,IF(AW57=18,O57,IF(AW58=18,O58,BC69)))))))</f>
        <v>Steam</v>
      </c>
      <c r="BC69" s="98" t="str">
        <f>IF(AW59=18,O59,IF(AW60=18,O60,IF(AW61=18,O61,IF(AW62=18,O62,IF(AW63=18,O63,IF(AW64=18,O64,IF(AW65=18,O65,BD69)))))))</f>
        <v>Steam</v>
      </c>
      <c r="BD69" s="98" t="str">
        <f>IF(AW66=18,O66,IF(AW67=18,O67,IF(AW68=18,O68,IF(AW69=18,O69,IF(AW70=18,O70,IF(AW71=18,O71,""))))))</f>
        <v>Steam</v>
      </c>
      <c r="BE69" s="98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53</v>
      </c>
      <c r="BF69" s="98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98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98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98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0</v>
      </c>
      <c r="BJ69" s="98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104</v>
      </c>
      <c r="BK69" s="98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38</v>
      </c>
      <c r="BL69" s="99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140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98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98">
        <f>[2]DB!DL69</f>
        <v>0</v>
      </c>
      <c r="BZ69" s="98">
        <f t="shared" si="25"/>
        <v>0</v>
      </c>
      <c r="CA69" s="98">
        <f>[2]DB!DN69</f>
        <v>0</v>
      </c>
      <c r="CB69" s="98">
        <f t="shared" si="26"/>
        <v>0</v>
      </c>
      <c r="CC69" s="98">
        <f>[2]DB!DP69</f>
        <v>0</v>
      </c>
      <c r="CD69" s="98">
        <f t="shared" si="27"/>
        <v>0</v>
      </c>
      <c r="CE69" s="98">
        <f>[2]DB!DR69</f>
        <v>0</v>
      </c>
      <c r="CF69" s="98">
        <f t="shared" si="28"/>
        <v>0</v>
      </c>
      <c r="CG69" s="98">
        <f>[2]DB!DT69</f>
        <v>0</v>
      </c>
      <c r="CH69" s="98">
        <f t="shared" si="29"/>
        <v>0</v>
      </c>
      <c r="CI69" s="98">
        <f>[2]DB!DV69</f>
        <v>0</v>
      </c>
      <c r="CJ69" s="98">
        <f t="shared" si="17"/>
        <v>0</v>
      </c>
      <c r="CK69" s="98">
        <f t="shared" si="18"/>
        <v>0</v>
      </c>
      <c r="CL69" s="98">
        <f>RANK(CJ69,CJ10:CJ69,0)</f>
        <v>58</v>
      </c>
      <c r="CM69" s="98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98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98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98">
        <f>[2]DB!CV69</f>
        <v>57</v>
      </c>
      <c r="CQ69" s="98">
        <f t="shared" si="30"/>
        <v>58</v>
      </c>
      <c r="CR69" s="98">
        <f t="shared" si="19"/>
        <v>60</v>
      </c>
      <c r="CS69" s="98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2</v>
      </c>
      <c r="CT69" s="98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99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2</v>
      </c>
      <c r="CV69" s="100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58</v>
      </c>
      <c r="CW69" s="98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58</v>
      </c>
      <c r="CX69" s="98" t="str">
        <f>IF(CR10=60,BM10,IF(CR11=60,BM11,IF(CR12=60,BM12,IF(CR13=60,BM13,IF(CR14=60,BM14,IF(CR15=60,BM15,IF(CR16=60,BM16,IF(CR17=60,BM17,CY69))))))))</f>
        <v>Murer</v>
      </c>
      <c r="CY69" s="98" t="str">
        <f>IF(CR18=60,BM18,IF(CR19=60,BM19,IF(CR20=60,BM20,IF(CR21=60,BM21,IF(CR22=60,BM22,IF(CR23=60,BM23,IF(CR24=60,BM24,IF(CR25=60,BM25,CZ69))))))))</f>
        <v>Murer</v>
      </c>
      <c r="CZ69" s="98" t="str">
        <f>IF(CR26=60,BM26,IF(CR27=60,BM27,IF(CR28=60,BM28,IF(CR29=60,BM29,IF(CR30=60,BM30,IF(CR31=60,BM31,IF(CR32=60,BM32,IF(CR33=60,BM33,DA69))))))))</f>
        <v>Murer</v>
      </c>
      <c r="DA69" s="98" t="str">
        <f>IF(CR34=60,BM34,IF(CR35=60,BM35,IF(CR36=60,BM36,IF(CR37=60,BM37,IF(CR38=60,BM38,IF(CR39=60,BM39,IF(CR40=60,BM40,IF(CR41=60,BM41,DB69))))))))</f>
        <v>Murer</v>
      </c>
      <c r="DB69" s="98" t="str">
        <f>IF(CR42=60,BM42,IF(CR43=60,BM43,IF(CR44=60,BM44,IF(CR45=60,BM45,IF(CR46=60,BM46,IF(CR47=60,BM47,IF(CR48=60,BM48,IF(CR49=60,BM49,DC69))))))))</f>
        <v>Murer</v>
      </c>
      <c r="DC69" s="98" t="str">
        <f>IF(CR50=60,BM50,IF(CR51=60,BM51,IF(CR52=60,BM52,IF(CR53=60,BM53,IF(CR54=60,BM54,IF(CR55=60,BM55,IF(CR56=60,BM56,IF(CR57=60,BM57,DD69))))))))</f>
        <v>Murer</v>
      </c>
      <c r="DD69" s="98" t="str">
        <f>IF(CR58=60,BM58,IF(CR59=60,BM59,IF(CR60=60,BM60,IF(CR61=60,BM61,IF(CR62=60,BM62,IF(CR63=60,BM63,IF(CR64=60,BM64,IF(CR65=60,BM65,DE69))))))))</f>
        <v>Murer</v>
      </c>
      <c r="DE69" s="98" t="str">
        <f>IF(CR66=60,BM66,IF(CR67=60,BM67,IF(CR68=60,BM68,BM69)))</f>
        <v>Murer</v>
      </c>
      <c r="DF69" s="98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98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98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98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98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98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98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98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98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98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98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98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98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98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98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98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98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99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19</v>
      </c>
      <c r="O70" s="98" t="str">
        <f>[2]DB!BB70</f>
        <v>Kudsken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29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2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2</v>
      </c>
      <c r="AA70" s="1">
        <f>[2]DB!BJ70</f>
        <v>95</v>
      </c>
      <c r="AB70" s="1">
        <f>RANK(AA70,AA52:AA71,0)</f>
        <v>18</v>
      </c>
      <c r="AC70" s="1">
        <f>'3. Division'!AP23</f>
        <v>5</v>
      </c>
      <c r="AD70" s="1">
        <f t="shared" si="32"/>
        <v>100</v>
      </c>
      <c r="AE70" s="1">
        <f>RANK(AD70,AD52:AD71,0)</f>
        <v>19</v>
      </c>
      <c r="AF70" s="1">
        <f>[2]DB!BK70</f>
        <v>37</v>
      </c>
      <c r="AG70" s="1">
        <f>RANK(AF70,AF52:AF71,0)</f>
        <v>13</v>
      </c>
      <c r="AH70" s="1">
        <f>'3. Division'!AP29</f>
        <v>3</v>
      </c>
      <c r="AI70" s="1">
        <f t="shared" si="33"/>
        <v>40</v>
      </c>
      <c r="AJ70" s="1">
        <f>RANK(AI70,AI52:AI71,0)</f>
        <v>12</v>
      </c>
      <c r="AK70" s="1">
        <f>[2]DB!BL70</f>
        <v>126</v>
      </c>
      <c r="AL70" s="1">
        <f>RANK(AK70,AK52:AK71,0)</f>
        <v>19</v>
      </c>
      <c r="AM70" s="1">
        <f>'3. Division'!AP35</f>
        <v>8</v>
      </c>
      <c r="AN70" s="1">
        <f t="shared" si="34"/>
        <v>134</v>
      </c>
      <c r="AO70" s="1">
        <f>RANK(AN70,AN52:AN71,0)</f>
        <v>20</v>
      </c>
      <c r="AP70" s="1">
        <f t="shared" si="35"/>
        <v>50</v>
      </c>
      <c r="AQ70" s="1">
        <f t="shared" si="36"/>
        <v>51</v>
      </c>
      <c r="AR70" s="1">
        <f>[2]DB!BA70</f>
        <v>19</v>
      </c>
      <c r="AS70" s="1">
        <f>RANK(AQ70,AQ52:AQ71,1)+AT70</f>
        <v>19</v>
      </c>
      <c r="AT70" s="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0</v>
      </c>
      <c r="AU70" s="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0</v>
      </c>
      <c r="AV70" s="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0</v>
      </c>
      <c r="AW70" s="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19</v>
      </c>
      <c r="AX70" s="1">
        <f t="shared" si="16"/>
        <v>16</v>
      </c>
      <c r="AY70" s="1">
        <f>IF(OR(R70=1,T70=1),0,IF(RANK(AX70,AX10:AX71,0)=1,10,IF(RANK(AX70,AX10:AX71,0)=2,5,IF(RANK(AX70,AX10:AX71,0)=3,4,IF(RANK(AX70,AX10:AX71,0)=4,3,IF(RANK(AX70,AX10:AX71,0)=5,2,0))))))</f>
        <v>0</v>
      </c>
      <c r="AZ70" s="100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19</v>
      </c>
      <c r="BA70" s="98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98" t="str">
        <f>IF(AW52=19,O52,IF(AW53=19,O53,IF(AW54=19,O54,IF(AW55=19,O55,IF(AW56=19,O56,IF(AW57=19,O57,IF(AW58=19,O58,BC70)))))))</f>
        <v>Kudsken</v>
      </c>
      <c r="BC70" s="98" t="str">
        <f>IF(AW59=19,O59,IF(AW60=19,O60,IF(AW61=19,O61,IF(AW62=19,O62,IF(AW63=19,O63,IF(AW64=19,O64,IF(AW65=19,O65,BD70)))))))</f>
        <v>Kudsken</v>
      </c>
      <c r="BD70" s="98" t="str">
        <f>IF(AW66=19,O66,IF(AW67=19,O67,IF(AW68=19,O68,IF(AW69=19,O69,IF(AW70=19,O70,IF(AW71=19,O71,""))))))</f>
        <v>Kudsken</v>
      </c>
      <c r="BE70" s="98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29</v>
      </c>
      <c r="BF70" s="98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98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98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98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2</v>
      </c>
      <c r="BJ70" s="98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100</v>
      </c>
      <c r="BK70" s="98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40</v>
      </c>
      <c r="BL70" s="99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134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0</v>
      </c>
      <c r="K71" s="1">
        <f>IF(Rækker!BG52="Res",1,0)</f>
        <v>0</v>
      </c>
      <c r="L71" s="1">
        <f t="shared" si="11"/>
        <v>0</v>
      </c>
      <c r="M71" s="1">
        <f t="shared" si="31"/>
        <v>0</v>
      </c>
      <c r="N71" s="100">
        <f>[2]DB!AZ71</f>
        <v>16</v>
      </c>
      <c r="O71" s="98" t="str">
        <f>[2]DB!BB71</f>
        <v>2toNone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1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0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0</v>
      </c>
      <c r="AA71" s="1">
        <f>[2]DB!BJ71</f>
        <v>95</v>
      </c>
      <c r="AB71" s="1">
        <f>RANK(AA71,AA52:AA71,0)</f>
        <v>18</v>
      </c>
      <c r="AC71" s="1">
        <f>'3. Division'!AR23</f>
        <v>6</v>
      </c>
      <c r="AD71" s="1">
        <f t="shared" si="32"/>
        <v>101</v>
      </c>
      <c r="AE71" s="1">
        <f>RANK(AD71,AD52:AD71,0)</f>
        <v>18</v>
      </c>
      <c r="AF71" s="1">
        <f>[2]DB!BK71</f>
        <v>35</v>
      </c>
      <c r="AG71" s="1">
        <f>RANK(AF71,AF52:AF71,0)</f>
        <v>17</v>
      </c>
      <c r="AH71" s="1">
        <f>'3. Division'!AR29</f>
        <v>2</v>
      </c>
      <c r="AI71" s="1">
        <f t="shared" si="33"/>
        <v>37</v>
      </c>
      <c r="AJ71" s="1">
        <f>RANK(AI71,AI52:AI71,0)</f>
        <v>18</v>
      </c>
      <c r="AK71" s="1">
        <f>[2]DB!BL71</f>
        <v>126</v>
      </c>
      <c r="AL71" s="1">
        <f>RANK(AK71,AK52:AK71,0)</f>
        <v>19</v>
      </c>
      <c r="AM71" s="1">
        <f>'3. Division'!AR35</f>
        <v>9</v>
      </c>
      <c r="AN71" s="1">
        <f t="shared" si="34"/>
        <v>135</v>
      </c>
      <c r="AO71" s="1">
        <f>RANK(AN71,AN52:AN71,0)</f>
        <v>19</v>
      </c>
      <c r="AP71" s="1">
        <f t="shared" si="35"/>
        <v>54</v>
      </c>
      <c r="AQ71" s="1">
        <f t="shared" si="36"/>
        <v>55</v>
      </c>
      <c r="AR71" s="1">
        <f>[2]DB!BA71</f>
        <v>20</v>
      </c>
      <c r="AS71" s="1">
        <f>RANK(AQ71,AQ52:AQ71,1)+AT71</f>
        <v>20</v>
      </c>
      <c r="AT71" s="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0</v>
      </c>
      <c r="AU71" s="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0</v>
      </c>
      <c r="AV71" s="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20</v>
      </c>
      <c r="AX71" s="1">
        <f t="shared" si="16"/>
        <v>17</v>
      </c>
      <c r="AY71" s="1">
        <f>IF(OR(R71=1,T71=1),0,IF(RANK(AX71,AX10:AX71,0)=1,10,IF(RANK(AX71,AX10:AX71,0)=2,5,IF(RANK(AX71,AX10:AX71,0)=3,4,IF(RANK(AX71,AX10:AX71,0)=4,3,IF(RANK(AX71,AX10:AX71,0)=5,2,0))))))</f>
        <v>0</v>
      </c>
      <c r="AZ71" s="100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20</v>
      </c>
      <c r="BA71" s="98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98" t="str">
        <f>IF(AW52=20,O52,IF(AW53=20,O53,IF(AW54=20,O54,IF(AW55=20,O55,IF(AW56=20,O56,IF(AW57=20,O57,IF(AW58=20,O58,BC71)))))))</f>
        <v>2toNone</v>
      </c>
      <c r="BC71" s="98" t="str">
        <f>IF(AW59=20,O59,IF(AW60=20,O60,IF(AW61=20,O61,IF(AW62=20,O62,IF(AW63=20,O63,IF(AW64=20,O64,IF(AW65=20,O65,BD71)))))))</f>
        <v>2toNone</v>
      </c>
      <c r="BD71" s="98" t="str">
        <f>IF(AW66=20,O66,IF(AW67=20,O67,IF(AW68=20,O68,IF(AW69=20,O69,IF(AW70=20,O70,IF(AW71=20,O71,""))))))</f>
        <v>2toNone</v>
      </c>
      <c r="BE71" s="98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1</v>
      </c>
      <c r="BF71" s="98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98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98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98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0</v>
      </c>
      <c r="BJ71" s="98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101</v>
      </c>
      <c r="BK71" s="98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37</v>
      </c>
      <c r="BL71" s="99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135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>Månedens Tipper i april:</v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>Månedens Tipper i april:</v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1" t="s">
        <v>16</v>
      </c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330"/>
      <c r="AZ73" s="331" t="s">
        <v>17</v>
      </c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330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>Månedens Tipper i april:</v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198" t="s">
        <v>72</v>
      </c>
      <c r="O74" s="198"/>
      <c r="P74" s="198" t="s">
        <v>65</v>
      </c>
      <c r="Q74" s="198"/>
      <c r="R74" s="198" t="s">
        <v>67</v>
      </c>
      <c r="S74" s="198"/>
      <c r="T74" s="198"/>
      <c r="U74" s="198" t="s">
        <v>31</v>
      </c>
      <c r="V74" s="198"/>
      <c r="W74" s="198"/>
      <c r="X74" s="198"/>
      <c r="Y74" s="198" t="s">
        <v>32</v>
      </c>
      <c r="Z74" s="198"/>
      <c r="AA74" s="198"/>
      <c r="AB74" s="198"/>
      <c r="AC74" s="198"/>
      <c r="AD74" s="198" t="s">
        <v>77</v>
      </c>
      <c r="AE74" s="198"/>
      <c r="AF74" s="198"/>
      <c r="AG74" s="198"/>
      <c r="AH74" s="198"/>
      <c r="AI74" s="198" t="s">
        <v>33</v>
      </c>
      <c r="AJ74" s="198"/>
      <c r="AK74" s="198"/>
      <c r="AL74" s="198"/>
      <c r="AM74" s="198"/>
      <c r="AN74" s="198" t="s">
        <v>26</v>
      </c>
      <c r="AO74" s="198"/>
      <c r="AP74" s="198" t="s">
        <v>27</v>
      </c>
      <c r="AQ74" s="198"/>
      <c r="AR74" s="198" t="s">
        <v>28</v>
      </c>
      <c r="AS74" s="198"/>
      <c r="AT74" s="198"/>
      <c r="AU74" s="98" t="s">
        <v>79</v>
      </c>
      <c r="AV74" s="198" t="s">
        <v>25</v>
      </c>
      <c r="AW74" s="198"/>
      <c r="AX74" s="198" t="s">
        <v>90</v>
      </c>
      <c r="AY74" s="330"/>
      <c r="AZ74" s="331" t="s">
        <v>48</v>
      </c>
      <c r="BA74" s="187"/>
      <c r="BB74" s="187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1" t="s">
        <v>16</v>
      </c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330"/>
      <c r="CD74" s="331" t="s">
        <v>17</v>
      </c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330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>
        <f>IF(BL76=0,AW76,IF(BL77=0,AW77,IF(BL78=0,AW78,IF(BL79=0,AW79,IF(BL80=0,AW80,IF(BL81=0,AW81,IF(BL82=0,AW82,IF(BL83=0,AW83,BN75))))))))</f>
        <v>1</v>
      </c>
      <c r="BN75" s="1">
        <f>IF(BL84=0,AW84,IF(BL85=0,AW85,IF(BL86=0,AW86,IF(BL87=0,AW87,IF(BL88=0,AW88,IF(BL89=0,AW89,IF(BL90=0,AW90,IF(BL91=0,AW91,BO75))))))))</f>
        <v>9</v>
      </c>
      <c r="BO75" s="1">
        <f>IF(BL92=0,AW92,IF(BL93=0,AW93,IF(BL94=0,AW94,IF(BL95=0,AW95,0))))</f>
        <v>17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>Månedens Tipper i april:</v>
      </c>
      <c r="CR75" s="1" t="str">
        <f>IF(CH71&lt;&gt;"",CH71,IF(CG71&lt;&gt;"",CG71,IF(CF71&lt;&gt;"",CF71,IF(CE71&lt;&gt;"",CE71,CD71))))</f>
        <v>Månedens Tipper i april:</v>
      </c>
    </row>
    <row r="76" spans="1:127">
      <c r="L76" s="100" t="str">
        <f>[2]DB!AZ76</f>
        <v>United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57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25</v>
      </c>
      <c r="Z76" s="1">
        <f>RANK(Y76,Y76:Y95,0)</f>
        <v>1</v>
      </c>
      <c r="AA76" s="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6</v>
      </c>
      <c r="AB76" s="1">
        <f>IF(OR(O76=1,Q76=1),0,IF(B2&lt;&gt;B3,AA76,Y76+AA76))</f>
        <v>31</v>
      </c>
      <c r="AC76" s="1">
        <f>RANK(AB76,AB76:AB95,0)</f>
        <v>1</v>
      </c>
      <c r="AD76" s="1">
        <f>[2]DB!BI76</f>
        <v>9</v>
      </c>
      <c r="AE76" s="1">
        <f>RANK(AD76,AD76:AD95,0)</f>
        <v>1</v>
      </c>
      <c r="AF76" s="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3</v>
      </c>
      <c r="AG76" s="1">
        <f>IF(OR(O76=1,Q76=1),0,IF(B2&lt;&gt;B3,AF76,AD76+AF76))</f>
        <v>12</v>
      </c>
      <c r="AH76" s="1">
        <f>RANK(AG76,AG76:AG95,0)</f>
        <v>1</v>
      </c>
      <c r="AI76" s="1">
        <f>[2]DB!BJ76</f>
        <v>26</v>
      </c>
      <c r="AJ76" s="1">
        <f>RANK(AI76,AI76:AI95,0)</f>
        <v>9</v>
      </c>
      <c r="AK76" s="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10</v>
      </c>
      <c r="AL76" s="1">
        <f>IF(OR(O76=1,Q76=1),0,IF(B2&lt;&gt;B3,AK76,AI76+AK76))</f>
        <v>36</v>
      </c>
      <c r="AM76" s="1">
        <f>RANK(AL76,AL76:AL95,0)</f>
        <v>8</v>
      </c>
      <c r="AN76" s="1">
        <f>Z76+AE76+AJ76</f>
        <v>11</v>
      </c>
      <c r="AO76" s="1">
        <f>AC76+AH76+AM76</f>
        <v>10</v>
      </c>
      <c r="AP76" s="1">
        <f>[2]DB!AW76</f>
        <v>1</v>
      </c>
      <c r="AQ76" s="1">
        <f>RANK(AO76,AO76:AO95,1)+AR76</f>
        <v>2</v>
      </c>
      <c r="AR76" s="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2</v>
      </c>
      <c r="AV76" s="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5</v>
      </c>
      <c r="AW76" s="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">
        <f>[2]DB!BL76</f>
        <v>0</v>
      </c>
      <c r="AY76" s="1">
        <f>IF(OR(O76=1,Q76=1,(T76+X76)/D1&gt;0.5),1,0)</f>
        <v>0</v>
      </c>
      <c r="AZ76" s="100" t="str">
        <f>IF(AU76=1,L76,IF(AU77=1,L77,IF(AU78=1,L78,IF(AU79=1,L79,IF(AU80=1,L80,IF(AU81=1,L81,IF(AU82=1,L82,BA76)))))))</f>
        <v>Stoke</v>
      </c>
      <c r="BA76" s="98" t="str">
        <f>IF(AU83=1,L83,IF(AU84=1,L84,IF(AU85=1,L85,IF(AU86=1,L86,IF(AU87=1,L87,IF(AU88=1,L88,IF(AU89=1,L89,BB76)))))))</f>
        <v/>
      </c>
      <c r="BB76" s="98" t="str">
        <f>IF(AU90=1,L90,IF(AU91=1,L91,IF(AU92=1,L92,IF(AU93=1,L93,IF(AU94=1,L94,IF(AU95=1,L95,""))))))</f>
        <v/>
      </c>
      <c r="BC76" s="98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54</v>
      </c>
      <c r="BD76" s="98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98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98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98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98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30</v>
      </c>
      <c r="BI76" s="98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12</v>
      </c>
      <c r="BJ76" s="98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37</v>
      </c>
      <c r="BK76" s="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9</v>
      </c>
      <c r="BL76" s="99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" t="str">
        <f>IF(AND(AW76=BM75,BL76=0),AZ76,0)</f>
        <v>Stoke</v>
      </c>
      <c r="BN76" s="1">
        <f>COUNTIF(BM76,"&lt;&gt;0")</f>
        <v>1</v>
      </c>
      <c r="BO76" s="1" t="str">
        <f>IF(BN76=1,BM76,IF(BN77=1,BM77,IF(BN78=1,BM78,IF(BN79=1,BM79,IF(BN80=1,BM80,IF(BN81=1,BM81,IF(BN82=1,BM82,IF(BN83=1,BM83,BP76))))))))</f>
        <v>Stoke</v>
      </c>
      <c r="BP76" s="1">
        <f>IF(BN84=1,BM84,IF(BN85=1,BM85,IF(BN86=1,BM86,IF(BN87=1,BM87,IF(BN88=1,BM88,IF(BN89=1,BM89,IF(BN90=1,BM90,IF(BN91=1,BM91,BQ76))))))))</f>
        <v>0</v>
      </c>
      <c r="BQ76" s="1">
        <f>IF(BN92=1,BM92,IF(BN93=1,BM93,IF(BN94=1,BM94,IF(BN95=1,BM95,"INGEN"))))</f>
        <v>0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/>
      </c>
      <c r="BV76" s="98" t="str">
        <f>[2]DB!CH76</f>
        <v/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/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Lund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36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22</v>
      </c>
      <c r="Z77" s="1">
        <f>RANK(Y77,Y76:Y95,0)</f>
        <v>6</v>
      </c>
      <c r="AA77" s="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7</v>
      </c>
      <c r="AB77" s="1">
        <f>IF(OR(O77=1,Q77=1),0,IF(B2&lt;&gt;B3,AA77,Y77+AA77))</f>
        <v>29</v>
      </c>
      <c r="AC77" s="1">
        <f>RANK(AB77,AB76:AB95,0)</f>
        <v>9</v>
      </c>
      <c r="AD77" s="1">
        <f>[2]DB!BI77</f>
        <v>9</v>
      </c>
      <c r="AE77" s="1">
        <f>RANK(AD77,AD76:AD95,0)</f>
        <v>1</v>
      </c>
      <c r="AF77" s="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1</v>
      </c>
      <c r="AG77" s="1">
        <f>IF(OR(O77=1,Q77=1),0,IF(B2&lt;&gt;B3,AF77,AD77+AF77))</f>
        <v>10</v>
      </c>
      <c r="AH77" s="1">
        <f>RANK(AG77,AG76:AG95,0)</f>
        <v>17</v>
      </c>
      <c r="AI77" s="1">
        <f>[2]DB!BJ77</f>
        <v>28</v>
      </c>
      <c r="AJ77" s="1">
        <f>RANK(AI77,AI76:AI95,0)</f>
        <v>4</v>
      </c>
      <c r="AK77" s="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9</v>
      </c>
      <c r="AL77" s="1">
        <f>IF(OR(O77=1,Q77=1),0,IF(B2&lt;&gt;B3,AK77,AI77+AK77))</f>
        <v>37</v>
      </c>
      <c r="AM77" s="1">
        <f>RANK(AL77,AL76:AL95,0)</f>
        <v>4</v>
      </c>
      <c r="AN77" s="1">
        <f t="shared" ref="AN77:AN95" si="37">Z77+AE77+AJ77</f>
        <v>11</v>
      </c>
      <c r="AO77" s="1">
        <f t="shared" ref="AO77:AO95" si="38">AC77+AH77+AM77</f>
        <v>30</v>
      </c>
      <c r="AP77" s="1">
        <f>[2]DB!AW77</f>
        <v>2</v>
      </c>
      <c r="AQ77" s="1">
        <f>RANK(AO77,AO76:AO95,1)+AR77</f>
        <v>14</v>
      </c>
      <c r="AR77" s="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14</v>
      </c>
      <c r="AV77" s="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1</v>
      </c>
      <c r="AW77" s="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">
        <f>[2]DB!BL77</f>
        <v>0</v>
      </c>
      <c r="AY77" s="1">
        <f>IF(OR(O77=1,Q77=1,(T77+X77)/D1&gt;0.5),1,0)</f>
        <v>0</v>
      </c>
      <c r="AZ77" s="100" t="str">
        <f>IF(AU76=2,L76,IF(AU77=2,L77,IF(AU78=2,L78,IF(AU79=2,L79,IF(AU80=2,L80,IF(AU81=2,L81,IF(AU82=2,L82,BA77)))))))</f>
        <v>United</v>
      </c>
      <c r="BA77" s="98" t="str">
        <f>IF(AU83=2,L83,IF(AU84=2,L84,IF(AU85=2,L85,IF(AU86=2,L86,IF(AU87=2,L87,IF(AU88=2,L88,IF(AU89=2,L89,BB77)))))))</f>
        <v/>
      </c>
      <c r="BB77" s="98" t="str">
        <f>IF(AU90=2,L90,IF(AU91=2,L91,IF(AU92=2,L92,IF(AU93=2,L93,IF(AU94=2,L94,IF(AU95=2,L95,""))))))</f>
        <v/>
      </c>
      <c r="BC77" s="98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57</v>
      </c>
      <c r="BD77" s="98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98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98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98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98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31</v>
      </c>
      <c r="BI77" s="98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12</v>
      </c>
      <c r="BJ77" s="98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36</v>
      </c>
      <c r="BK77" s="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10</v>
      </c>
      <c r="BL77" s="99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">
        <f>IF(AND(AW77=BM75,BL77=0),AZ77,0)</f>
        <v>0</v>
      </c>
      <c r="BN77" s="1">
        <f>COUNTIF(BM76:BM77,"&lt;&gt;0")</f>
        <v>1</v>
      </c>
      <c r="BO77" s="1" t="str">
        <f>IF(BN76=2,BM76,IF(BN77=2,BM77,IF(BN78=2,BM78,IF(BN79=2,BM79,IF(BN80=2,BM80,IF(BN81=2,BM81,IF(BN82=2,BM82,IF(BN83=2,BM83,BP77))))))))</f>
        <v/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/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/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Far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13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21</v>
      </c>
      <c r="Z78" s="1">
        <f>RANK(Y78,Y76:Y95,0)</f>
        <v>9</v>
      </c>
      <c r="AA78" s="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7</v>
      </c>
      <c r="AB78" s="1">
        <f>IF(OR(O78=1,Q78=1),0,IF(B2&lt;&gt;B3,AA78,Y78+AA78))</f>
        <v>28</v>
      </c>
      <c r="AC78" s="1">
        <f>RANK(AB78,AB76:AB95,0)</f>
        <v>12</v>
      </c>
      <c r="AD78" s="1">
        <f>[2]DB!BI78</f>
        <v>9</v>
      </c>
      <c r="AE78" s="1">
        <f>RANK(AD78,AD76:AD95,0)</f>
        <v>1</v>
      </c>
      <c r="AF78" s="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3</v>
      </c>
      <c r="AG78" s="1">
        <f>IF(OR(O78=1,Q78=1),0,IF(B2&lt;&gt;B3,AF78,AD78+AF78))</f>
        <v>12</v>
      </c>
      <c r="AH78" s="1">
        <f>RANK(AG78,AG76:AG95,0)</f>
        <v>1</v>
      </c>
      <c r="AI78" s="1">
        <f>[2]DB!BJ78</f>
        <v>29</v>
      </c>
      <c r="AJ78" s="1">
        <f>RANK(AI78,AI76:AI95,0)</f>
        <v>1</v>
      </c>
      <c r="AK78" s="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9</v>
      </c>
      <c r="AL78" s="1">
        <f>IF(OR(O78=1,Q78=1),0,IF(B2&lt;&gt;B3,AK78,AI78+AK78))</f>
        <v>38</v>
      </c>
      <c r="AM78" s="1">
        <f>RANK(AL78,AL76:AL95,0)</f>
        <v>2</v>
      </c>
      <c r="AN78" s="1">
        <f t="shared" si="37"/>
        <v>11</v>
      </c>
      <c r="AO78" s="1">
        <f t="shared" si="38"/>
        <v>15</v>
      </c>
      <c r="AP78" s="1">
        <f>[2]DB!AW78</f>
        <v>3</v>
      </c>
      <c r="AQ78" s="1">
        <f>RANK(AO78,AO76:AO95,1)+AR78</f>
        <v>4</v>
      </c>
      <c r="AR78" s="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4</v>
      </c>
      <c r="AV78" s="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4</v>
      </c>
      <c r="AW78" s="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3</v>
      </c>
      <c r="AX78" s="1">
        <f>[2]DB!BL78</f>
        <v>0</v>
      </c>
      <c r="AY78" s="1">
        <f>IF(OR(O78=1,Q78=1,(T78+X78)/D1&gt;0.5),1,0)</f>
        <v>0</v>
      </c>
      <c r="AZ78" s="100" t="str">
        <f>IF(AU76=3,L76,IF(AU77=3,L77,IF(AU78=3,L78,IF(AU79=3,L79,IF(AU80=3,L80,IF(AU81=3,L81,IF(AU82=3,L82,BA78)))))))</f>
        <v>Frydkær</v>
      </c>
      <c r="BA78" s="98" t="str">
        <f>IF(AU83=3,L83,IF(AU84=3,L84,IF(AU85=3,L85,IF(AU86=3,L86,IF(AU87=3,L87,IF(AU88=3,L88,IF(AU89=3,L89,BB78)))))))</f>
        <v/>
      </c>
      <c r="BB78" s="98" t="str">
        <f>IF(AU90=3,L90,IF(AU91=3,L91,IF(AU92=3,L92,IF(AU93=3,L93,IF(AU94=3,L94,IF(AU95=3,L95,""))))))</f>
        <v/>
      </c>
      <c r="BC78" s="98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17</v>
      </c>
      <c r="BD78" s="98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98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98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98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98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31</v>
      </c>
      <c r="BI78" s="98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12</v>
      </c>
      <c r="BJ78" s="98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35</v>
      </c>
      <c r="BK78" s="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14</v>
      </c>
      <c r="BL78" s="99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">
        <f>IF(AND(AW78=BM75,BL78=0),AZ78,0)</f>
        <v>0</v>
      </c>
      <c r="BN78" s="1">
        <f>COUNTIF(BM76:BM78,"&lt;&gt;0")</f>
        <v>1</v>
      </c>
      <c r="BO78" s="1" t="str">
        <f>IF(BN76=3,BM76,IF(BN77=3,BM77,IF(BN78=3,BM78,IF(BN79=3,BM79,IF(BN80=3,BM80,IF(BN81=3,BM81,IF(BN82=3,BM82,IF(BN83=3,BM83,BP78))))))))</f>
        <v/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/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/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Frydkær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17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23</v>
      </c>
      <c r="Z79" s="1">
        <f>RANK(Y79,Y76:Y95,0)</f>
        <v>4</v>
      </c>
      <c r="AA79" s="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8</v>
      </c>
      <c r="AB79" s="1">
        <f>IF(OR(O79=1,Q79=1),0,IF(B2&lt;&gt;B3,AA79,Y79+AA79))</f>
        <v>31</v>
      </c>
      <c r="AC79" s="1">
        <f>RANK(AB79,AB76:AB95,0)</f>
        <v>1</v>
      </c>
      <c r="AD79" s="1">
        <f>[2]DB!BI79</f>
        <v>9</v>
      </c>
      <c r="AE79" s="1">
        <f>RANK(AD79,AD76:AD95,0)</f>
        <v>1</v>
      </c>
      <c r="AF79" s="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3</v>
      </c>
      <c r="AG79" s="1">
        <f>IF(OR(O79=1,Q79=1),0,IF(B2&lt;&gt;B3,AF79,AD79+AF79))</f>
        <v>12</v>
      </c>
      <c r="AH79" s="1">
        <f>RANK(AG79,AG76:AG95,0)</f>
        <v>1</v>
      </c>
      <c r="AI79" s="1">
        <f>[2]DB!BJ79</f>
        <v>26</v>
      </c>
      <c r="AJ79" s="1">
        <f>RANK(AI79,AI76:AI95,0)</f>
        <v>9</v>
      </c>
      <c r="AK79" s="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9</v>
      </c>
      <c r="AL79" s="1">
        <f>IF(OR(O79=1,Q79=1),0,IF(B2&lt;&gt;B3,AK79,AI79+AK79))</f>
        <v>35</v>
      </c>
      <c r="AM79" s="1">
        <f>RANK(AL79,AL76:AL95,0)</f>
        <v>12</v>
      </c>
      <c r="AN79" s="1">
        <f t="shared" si="37"/>
        <v>14</v>
      </c>
      <c r="AO79" s="1">
        <f t="shared" si="38"/>
        <v>14</v>
      </c>
      <c r="AP79" s="1">
        <f>[2]DB!AW79</f>
        <v>4</v>
      </c>
      <c r="AQ79" s="1">
        <f>RANK(AO79,AO76:AO95,1)+AR79</f>
        <v>3</v>
      </c>
      <c r="AR79" s="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0</v>
      </c>
      <c r="AS79" s="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0</v>
      </c>
      <c r="AT79" s="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3</v>
      </c>
      <c r="AV79" s="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3</v>
      </c>
      <c r="AW79" s="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4</v>
      </c>
      <c r="AX79" s="1">
        <f>[2]DB!BL79</f>
        <v>0</v>
      </c>
      <c r="AY79" s="1">
        <f>IF(OR(O79=1,Q79=1,(T79+X79)/D1&gt;0.5),1,0)</f>
        <v>0</v>
      </c>
      <c r="AZ79" s="100" t="str">
        <f>IF(AU76=4,L76,IF(AU77=4,L77,IF(AU78=4,L78,IF(AU79=4,L79,IF(AU80=4,L80,IF(AU81=4,L81,IF(AU82=4,L82,BA79)))))))</f>
        <v>Far</v>
      </c>
      <c r="BA79" s="98" t="str">
        <f>IF(AU83=4,L83,IF(AU84=4,L84,IF(AU85=4,L85,IF(AU86=4,L86,IF(AU87=4,L87,IF(AU88=4,L88,IF(AU89=4,L89,BB79)))))))</f>
        <v/>
      </c>
      <c r="BB79" s="98" t="str">
        <f>IF(AU90=4,L90,IF(AU91=4,L91,IF(AU92=4,L92,IF(AU93=4,L93,IF(AU94=4,L94,IF(AU95=4,L95,""))))))</f>
        <v/>
      </c>
      <c r="BC79" s="98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13</v>
      </c>
      <c r="BD79" s="98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98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98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98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98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28</v>
      </c>
      <c r="BI79" s="98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12</v>
      </c>
      <c r="BJ79" s="98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38</v>
      </c>
      <c r="BK79" s="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15</v>
      </c>
      <c r="BL79" s="99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">
        <f>IF(AND(AW79=BM75,BL79=0),AZ79,0)</f>
        <v>0</v>
      </c>
      <c r="BN79" s="1">
        <f>COUNTIF(BM76:BM79,"&lt;&gt;0")</f>
        <v>1</v>
      </c>
      <c r="BO79" s="1" t="str">
        <f>IF(BN76=4,BM76,IF(BN77=4,BM77,IF(BN78=4,BM78,IF(BN79=4,BM79,IF(BN80=4,BM80,IF(BN81=4,BM81,IF(BN82=4,BM82,IF(BN83=4,BM83,BP79))))))))</f>
        <v/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Stoke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54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22</v>
      </c>
      <c r="Z80" s="1">
        <f>RANK(Y80,Y76:Y95,0)</f>
        <v>6</v>
      </c>
      <c r="AA80" s="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8</v>
      </c>
      <c r="AB80" s="1">
        <f>IF(OR(O80=1,Q80=1),0,IF(B2&lt;&gt;B3,AA80,Y80+AA80))</f>
        <v>30</v>
      </c>
      <c r="AC80" s="1">
        <f>RANK(AB80,AB76:AB95,0)</f>
        <v>4</v>
      </c>
      <c r="AD80" s="1">
        <f>[2]DB!BI80</f>
        <v>9</v>
      </c>
      <c r="AE80" s="1">
        <f>RANK(AD80,AD76:AD95,0)</f>
        <v>1</v>
      </c>
      <c r="AF80" s="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3</v>
      </c>
      <c r="AG80" s="1">
        <f>IF(OR(O80=1,Q80=1),0,IF(B2&lt;&gt;B3,AF80,AD80+AF80))</f>
        <v>12</v>
      </c>
      <c r="AH80" s="1">
        <f>RANK(AG80,AG76:AG95,0)</f>
        <v>1</v>
      </c>
      <c r="AI80" s="1">
        <f>[2]DB!BJ80</f>
        <v>26</v>
      </c>
      <c r="AJ80" s="1">
        <f>RANK(AI80,AI76:AI95,0)</f>
        <v>9</v>
      </c>
      <c r="AK80" s="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11</v>
      </c>
      <c r="AL80" s="1">
        <f>IF(OR(O80=1,Q80=1),0,IF(B2&lt;&gt;B3,AK80,AI80+AK80))</f>
        <v>37</v>
      </c>
      <c r="AM80" s="1">
        <f>RANK(AL80,AL76:AL95,0)</f>
        <v>4</v>
      </c>
      <c r="AN80" s="1">
        <f t="shared" si="37"/>
        <v>16</v>
      </c>
      <c r="AO80" s="1">
        <f t="shared" si="38"/>
        <v>9</v>
      </c>
      <c r="AP80" s="1">
        <f>[2]DB!AW80</f>
        <v>5</v>
      </c>
      <c r="AQ80" s="1">
        <f>RANK(AO80,AO76:AO95,1)+AR80</f>
        <v>1</v>
      </c>
      <c r="AR80" s="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0</v>
      </c>
      <c r="AS80" s="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0</v>
      </c>
      <c r="AT80" s="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1</v>
      </c>
      <c r="AV80" s="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7</v>
      </c>
      <c r="AW80" s="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5</v>
      </c>
      <c r="AX80" s="1">
        <f>[2]DB!BL80</f>
        <v>0</v>
      </c>
      <c r="AY80" s="1">
        <f>IF(OR(O80=1,Q80=1,(T80+X80)/D1&gt;0.5),1,0)</f>
        <v>0</v>
      </c>
      <c r="AZ80" s="100" t="str">
        <f>IF(AU76=5,L76,IF(AU77=5,L77,IF(AU78=5,L78,IF(AU79=5,L79,IF(AU80=5,L80,IF(AU81=5,L81,IF(AU82=5,L82,BA80)))))))</f>
        <v>Himbo</v>
      </c>
      <c r="BA80" s="98" t="str">
        <f>IF(AU83=5,L83,IF(AU84=5,L84,IF(AU85=5,L85,IF(AU86=5,L86,IF(AU87=5,L87,IF(AU88=5,L88,IF(AU89=5,L89,BB80)))))))</f>
        <v/>
      </c>
      <c r="BB80" s="98" t="str">
        <f>IF(AU90=5,L90,IF(AU91=5,L91,IF(AU92=5,L92,IF(AU93=5,L93,IF(AU94=5,L94,IF(AU95=5,L95,""))))))</f>
        <v/>
      </c>
      <c r="BC80" s="98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22</v>
      </c>
      <c r="BD80" s="98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98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98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98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98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30</v>
      </c>
      <c r="BI80" s="98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12</v>
      </c>
      <c r="BJ80" s="98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35</v>
      </c>
      <c r="BK80" s="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17</v>
      </c>
      <c r="BL80" s="99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">
        <f>IF(AND(AW80=BM75,BL80=0),AZ80,0)</f>
        <v>0</v>
      </c>
      <c r="BN80" s="1">
        <f>COUNTIF(BM76:BM80,"&lt;&gt;0")</f>
        <v>1</v>
      </c>
      <c r="BO80" s="1" t="str">
        <f>IF(BN76=5,BM76,IF(BN77=5,BM77,IF(BN78=5,BM78,IF(BN79=5,BM79,IF(BN80=5,BM80,IF(BN81=5,BM81,IF(BN82=5,BM82,IF(BN83=5,BM83,BP80))))))))</f>
        <v/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Idskov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25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25</v>
      </c>
      <c r="Z81" s="1">
        <f>RANK(Y81,Y76:Y95,0)</f>
        <v>1</v>
      </c>
      <c r="AA81" s="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6</v>
      </c>
      <c r="AB81" s="1">
        <f>IF(OR(O81=1,Q81=1),0,IF(B2&lt;&gt;B3,AA81,Y81+AA81))</f>
        <v>31</v>
      </c>
      <c r="AC81" s="1">
        <f>RANK(AB81,AB76:AB95,0)</f>
        <v>1</v>
      </c>
      <c r="AD81" s="1">
        <f>[2]DB!BI81</f>
        <v>7</v>
      </c>
      <c r="AE81" s="1">
        <f>RANK(AD81,AD76:AD95,0)</f>
        <v>16</v>
      </c>
      <c r="AF81" s="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3</v>
      </c>
      <c r="AG81" s="1">
        <f>IF(OR(O81=1,Q81=1),0,IF(B2&lt;&gt;B3,AF81,AD81+AF81))</f>
        <v>10</v>
      </c>
      <c r="AH81" s="1">
        <f>RANK(AG81,AG76:AG95,0)</f>
        <v>17</v>
      </c>
      <c r="AI81" s="1">
        <f>[2]DB!BJ81</f>
        <v>29</v>
      </c>
      <c r="AJ81" s="1">
        <f>RANK(AI81,AI76:AI95,0)</f>
        <v>1</v>
      </c>
      <c r="AK81" s="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7</v>
      </c>
      <c r="AL81" s="1">
        <f>IF(OR(O81=1,Q81=1),0,IF(B2&lt;&gt;B3,AK81,AI81+AK81))</f>
        <v>36</v>
      </c>
      <c r="AM81" s="1">
        <f>RANK(AL81,AL76:AL95,0)</f>
        <v>8</v>
      </c>
      <c r="AN81" s="1">
        <f t="shared" si="37"/>
        <v>18</v>
      </c>
      <c r="AO81" s="1">
        <f t="shared" si="38"/>
        <v>26</v>
      </c>
      <c r="AP81" s="1">
        <f>[2]DB!AW81</f>
        <v>6</v>
      </c>
      <c r="AQ81" s="1">
        <f>RANK(AO81,AO76:AO95,1)+AR81</f>
        <v>10</v>
      </c>
      <c r="AR81" s="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0</v>
      </c>
      <c r="AS81" s="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0</v>
      </c>
      <c r="AT81" s="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10</v>
      </c>
      <c r="AV81" s="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15</v>
      </c>
      <c r="AW81" s="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6</v>
      </c>
      <c r="AX81" s="1">
        <f>[2]DB!BL81</f>
        <v>0</v>
      </c>
      <c r="AY81" s="1">
        <f>IF(OR(O81=1,Q81=1,(T81+X81)/D1&gt;0.5),1,0)</f>
        <v>0</v>
      </c>
      <c r="AZ81" s="100" t="str">
        <f>IF(AU76=6,L76,IF(AU77=6,L77,IF(AU78=6,L78,IF(AU79=6,L79,IF(AU80=6,L80,IF(AU81=6,L81,IF(AU82=6,L82,BA81)))))))</f>
        <v>Derby</v>
      </c>
      <c r="BA81" s="98" t="str">
        <f>IF(AU83=6,L83,IF(AU84=6,L84,IF(AU85=6,L85,IF(AU86=6,L86,IF(AU87=6,L87,IF(AU88=6,L88,IF(AU89=6,L89,BB81)))))))</f>
        <v>Derby</v>
      </c>
      <c r="BB81" s="98" t="str">
        <f>IF(AU90=6,L90,IF(AU91=6,L91,IF(AU92=6,L92,IF(AU93=6,L93,IF(AU94=6,L94,IF(AU95=6,L95,""))))))</f>
        <v>Derby</v>
      </c>
      <c r="BC81" s="98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12</v>
      </c>
      <c r="BD81" s="98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98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98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98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1</v>
      </c>
      <c r="BH81" s="98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30</v>
      </c>
      <c r="BI81" s="98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11</v>
      </c>
      <c r="BJ81" s="98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38</v>
      </c>
      <c r="BK81" s="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17</v>
      </c>
      <c r="BL81" s="99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">
        <f>IF(AND(AW81=BM75,BL81=0),AZ81,0)</f>
        <v>0</v>
      </c>
      <c r="BN81" s="1">
        <f>COUNTIF(BM76:BM81,"&lt;&gt;0")</f>
        <v>1</v>
      </c>
      <c r="BO81" s="1" t="str">
        <f>IF(BN76=6,BM76,IF(BN77=6,BM77,IF(BN78=6,BM78,IF(BN79=6,BM79,IF(BN80=6,BM80,IF(BN81=6,BM81,IF(BN82=6,BM82,IF(BN83=6,BM83,BP81))))))))</f>
        <v/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Himbo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22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22</v>
      </c>
      <c r="Z82" s="1">
        <f>RANK(Y82,Y76:Y95,0)</f>
        <v>6</v>
      </c>
      <c r="AA82" s="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8</v>
      </c>
      <c r="AB82" s="1">
        <f>IF(OR(O82=1,Q82=1),0,IF(B2&lt;&gt;B3,AA82,Y82+AA82))</f>
        <v>30</v>
      </c>
      <c r="AC82" s="1">
        <f>RANK(AB82,AB76:AB95,0)</f>
        <v>4</v>
      </c>
      <c r="AD82" s="1">
        <f>[2]DB!BI82</f>
        <v>9</v>
      </c>
      <c r="AE82" s="1">
        <f>RANK(AD82,AD76:AD95,0)</f>
        <v>1</v>
      </c>
      <c r="AF82" s="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3</v>
      </c>
      <c r="AG82" s="1">
        <f>IF(OR(O82=1,Q82=1),0,IF(B2&lt;&gt;B3,AF82,AD82+AF82))</f>
        <v>12</v>
      </c>
      <c r="AH82" s="1">
        <f>RANK(AG82,AG76:AG95,0)</f>
        <v>1</v>
      </c>
      <c r="AI82" s="1">
        <f>[2]DB!BJ82</f>
        <v>25</v>
      </c>
      <c r="AJ82" s="1">
        <f>RANK(AI82,AI76:AI95,0)</f>
        <v>12</v>
      </c>
      <c r="AK82" s="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10</v>
      </c>
      <c r="AL82" s="1">
        <f>IF(OR(O82=1,Q82=1),0,IF(B2&lt;&gt;B3,AK82,AI82+AK82))</f>
        <v>35</v>
      </c>
      <c r="AM82" s="1">
        <f>RANK(AL82,AL76:AL95,0)</f>
        <v>12</v>
      </c>
      <c r="AN82" s="1">
        <f t="shared" si="37"/>
        <v>19</v>
      </c>
      <c r="AO82" s="1">
        <f t="shared" si="38"/>
        <v>17</v>
      </c>
      <c r="AP82" s="1">
        <f>[2]DB!AW82</f>
        <v>7</v>
      </c>
      <c r="AQ82" s="1">
        <f>RANK(AO82,AO76:AO95,1)+AR82</f>
        <v>5</v>
      </c>
      <c r="AR82" s="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0</v>
      </c>
      <c r="AS82" s="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0</v>
      </c>
      <c r="AU82" s="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5</v>
      </c>
      <c r="AV82" s="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9</v>
      </c>
      <c r="AW82" s="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7</v>
      </c>
      <c r="AX82" s="1">
        <f>[2]DB!BL82</f>
        <v>0</v>
      </c>
      <c r="AY82" s="1">
        <f>IF(OR(O82=1,Q82=1,(T82+X82)/D1&gt;0.5),1,0)</f>
        <v>0</v>
      </c>
      <c r="AZ82" s="100" t="str">
        <f>IF(AU76=7,L76,IF(AU77=7,L77,IF(AU78=7,L78,IF(AU79=7,L79,IF(AU80=7,L80,IF(AU81=7,L81,IF(AU82=7,L82,BA82)))))))</f>
        <v>Cork</v>
      </c>
      <c r="BA82" s="98" t="str">
        <f>IF(AU83=7,L83,IF(AU84=7,L84,IF(AU85=7,L85,IF(AU86=7,L86,IF(AU87=7,L87,IF(AU88=7,L88,IF(AU89=7,L89,BB82)))))))</f>
        <v>Cork</v>
      </c>
      <c r="BB82" s="98" t="str">
        <f>IF(AU90=7,L90,IF(AU91=7,L91,IF(AU92=7,L92,IF(AU93=7,L93,IF(AU94=7,L94,IF(AU95=7,L95,""))))))</f>
        <v/>
      </c>
      <c r="BC82" s="98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8</v>
      </c>
      <c r="BD82" s="98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98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98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98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98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29</v>
      </c>
      <c r="BI82" s="98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12</v>
      </c>
      <c r="BJ82" s="98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36</v>
      </c>
      <c r="BK82" s="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18</v>
      </c>
      <c r="BL82" s="99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">
        <f>IF(AND(AW82=BM75,BL82=0),AZ82,0)</f>
        <v>0</v>
      </c>
      <c r="BN82" s="1">
        <f>COUNTIF(BM76:BM82,"&lt;&gt;0")</f>
        <v>1</v>
      </c>
      <c r="BO82" s="1" t="str">
        <f>IF(BN76=7,BM76,IF(BN77=7,BM77,IF(BN78=7,BM78,IF(BN79=7,BM79,IF(BN80=7,BM80,IF(BN81=7,BM81,IF(BN82=7,BM82,IF(BN83=7,BM83,BP82))))))))</f>
        <v/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Flinca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14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23</v>
      </c>
      <c r="Z83" s="1">
        <f>RANK(Y83,Y76:Y95,0)</f>
        <v>4</v>
      </c>
      <c r="AA83" s="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7</v>
      </c>
      <c r="AB83" s="1">
        <f>IF(OR(O83=1,Q83=1),0,IF(B2&lt;&gt;B3,AA83,Y83+AA83))</f>
        <v>30</v>
      </c>
      <c r="AC83" s="1">
        <f>RANK(AB83,AB76:AB95,0)</f>
        <v>4</v>
      </c>
      <c r="AD83" s="1">
        <f>[2]DB!BI83</f>
        <v>8</v>
      </c>
      <c r="AE83" s="1">
        <f>RANK(AD83,AD76:AD95,0)</f>
        <v>12</v>
      </c>
      <c r="AF83" s="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3</v>
      </c>
      <c r="AG83" s="1">
        <f>IF(OR(O83=1,Q83=1),0,IF(B2&lt;&gt;B3,AF83,AD83+AF83))</f>
        <v>11</v>
      </c>
      <c r="AH83" s="1">
        <f>RANK(AG83,AG76:AG95,0)</f>
        <v>11</v>
      </c>
      <c r="AI83" s="1">
        <f>[2]DB!BJ83</f>
        <v>27</v>
      </c>
      <c r="AJ83" s="1">
        <f>RANK(AI83,AI76:AI95,0)</f>
        <v>6</v>
      </c>
      <c r="AK83" s="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10</v>
      </c>
      <c r="AL83" s="1">
        <f>IF(OR(O83=1,Q83=1),0,IF(B2&lt;&gt;B3,AK83,AI83+AK83))</f>
        <v>37</v>
      </c>
      <c r="AM83" s="1">
        <f>RANK(AL83,AL76:AL95,0)</f>
        <v>4</v>
      </c>
      <c r="AN83" s="1">
        <f t="shared" si="37"/>
        <v>22</v>
      </c>
      <c r="AO83" s="1">
        <f t="shared" si="38"/>
        <v>19</v>
      </c>
      <c r="AP83" s="1">
        <f>[2]DB!AW83</f>
        <v>8</v>
      </c>
      <c r="AQ83" s="1">
        <f>RANK(AO83,AO76:AO95,1)+AR83</f>
        <v>8</v>
      </c>
      <c r="AR83" s="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8</v>
      </c>
      <c r="AV83" s="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8</v>
      </c>
      <c r="AW83" s="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8</v>
      </c>
      <c r="AX83" s="1">
        <f>[2]DB!BL83</f>
        <v>0</v>
      </c>
      <c r="AY83" s="1">
        <f>IF(OR(O83=1,Q83=1,(T83+X83)/D1&gt;0.5),1,0)</f>
        <v>0</v>
      </c>
      <c r="AZ83" s="100" t="str">
        <f>IF(AU76=8,L76,IF(AU77=8,L77,IF(AU78=8,L78,IF(AU79=8,L79,IF(AU80=8,L80,IF(AU81=8,L81,IF(AU82=8,L82,BA83)))))))</f>
        <v>Flinca</v>
      </c>
      <c r="BA83" s="98" t="str">
        <f>IF(AU83=8,L83,IF(AU84=8,L84,IF(AU85=8,L85,IF(AU86=8,L86,IF(AU87=8,L87,IF(AU88=8,L88,IF(AU89=8,L89,BB83)))))))</f>
        <v>Flinca</v>
      </c>
      <c r="BB83" s="98" t="str">
        <f>IF(AU90=8,L90,IF(AU91=8,L91,IF(AU92=8,L92,IF(AU93=8,L93,IF(AU94=8,L94,IF(AU95=8,L95,""))))))</f>
        <v/>
      </c>
      <c r="BC83" s="98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14</v>
      </c>
      <c r="BD83" s="98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98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98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98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98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30</v>
      </c>
      <c r="BI83" s="98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11</v>
      </c>
      <c r="BJ83" s="98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37</v>
      </c>
      <c r="BK83" s="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19</v>
      </c>
      <c r="BL83" s="99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">
        <f>IF(AND(AW83=BM75,BL83=0),AZ83,0)</f>
        <v>0</v>
      </c>
      <c r="BN83" s="1">
        <f>COUNTIF(BM76:BM83,"&lt;&gt;0")</f>
        <v>1</v>
      </c>
      <c r="BO83" s="1" t="str">
        <f>IF(BN76=8,BM76,IF(BN77=8,BM77,IF(BN78=8,BM78,IF(BN79=8,BM79,IF(BN80=8,BM80,IF(BN81=8,BM81,IF(BN82=8,BM82,IF(BN83=8,BM83,BP83))))))))</f>
        <v/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Arsenal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4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21</v>
      </c>
      <c r="Z84" s="1">
        <f>RANK(Y84,Y76:Y95,0)</f>
        <v>9</v>
      </c>
      <c r="AA84" s="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8</v>
      </c>
      <c r="AB84" s="1">
        <f>IF(OR(O84=1,Q84=1),0,IF(B2&lt;&gt;B3,AA84,Y84+AA84))</f>
        <v>29</v>
      </c>
      <c r="AC84" s="1">
        <f>RANK(AB84,AB76:AB95,0)</f>
        <v>9</v>
      </c>
      <c r="AD84" s="1">
        <f>[2]DB!BI84</f>
        <v>9</v>
      </c>
      <c r="AE84" s="1">
        <f>RANK(AD84,AD76:AD95,0)</f>
        <v>1</v>
      </c>
      <c r="AF84" s="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3</v>
      </c>
      <c r="AG84" s="1">
        <f>IF(OR(O84=1,Q84=1),0,IF(B2&lt;&gt;B3,AF84,AD84+AF84))</f>
        <v>12</v>
      </c>
      <c r="AH84" s="1">
        <f>RANK(AG84,AG76:AG95,0)</f>
        <v>1</v>
      </c>
      <c r="AI84" s="1">
        <f>[2]DB!BJ84</f>
        <v>25</v>
      </c>
      <c r="AJ84" s="1">
        <f>RANK(AI84,AI76:AI95,0)</f>
        <v>12</v>
      </c>
      <c r="AK84" s="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10</v>
      </c>
      <c r="AL84" s="1">
        <f>IF(OR(O84=1,Q84=1),0,IF(B2&lt;&gt;B3,AK84,AI84+AK84))</f>
        <v>35</v>
      </c>
      <c r="AM84" s="1">
        <f>RANK(AL84,AL76:AL95,0)</f>
        <v>12</v>
      </c>
      <c r="AN84" s="1">
        <f t="shared" si="37"/>
        <v>22</v>
      </c>
      <c r="AO84" s="1">
        <f t="shared" si="38"/>
        <v>22</v>
      </c>
      <c r="AP84" s="1">
        <f>[2]DB!AW84</f>
        <v>9</v>
      </c>
      <c r="AQ84" s="1">
        <f>RANK(AO84,AO76:AO95,1)+AR84</f>
        <v>9</v>
      </c>
      <c r="AR84" s="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9</v>
      </c>
      <c r="AV84" s="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9</v>
      </c>
      <c r="AW84" s="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">
        <f>[2]DB!BL84</f>
        <v>0</v>
      </c>
      <c r="AY84" s="1">
        <f>IF(OR(O84=1,Q84=1,(T84+X84)/D1&gt;0.5),1,0)</f>
        <v>0</v>
      </c>
      <c r="AZ84" s="100" t="str">
        <f>IF(AU76=9,L76,IF(AU77=9,L77,IF(AU78=9,L78,IF(AU79=9,L79,IF(AU80=9,L80,IF(AU81=9,L81,IF(AU82=9,L82,BA84)))))))</f>
        <v>Arsenal</v>
      </c>
      <c r="BA84" s="98" t="str">
        <f>IF(AU83=9,L83,IF(AU84=9,L84,IF(AU85=9,L85,IF(AU86=9,L86,IF(AU87=9,L87,IF(AU88=9,L88,IF(AU89=9,L89,BB84)))))))</f>
        <v>Arsenal</v>
      </c>
      <c r="BB84" s="98" t="str">
        <f>IF(AU90=9,L90,IF(AU91=9,L91,IF(AU92=9,L92,IF(AU93=9,L93,IF(AU94=9,L94,IF(AU95=9,L95,""))))))</f>
        <v/>
      </c>
      <c r="BC84" s="98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4</v>
      </c>
      <c r="BD84" s="98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98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98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98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98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29</v>
      </c>
      <c r="BI84" s="98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12</v>
      </c>
      <c r="BJ84" s="98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35</v>
      </c>
      <c r="BK84" s="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22</v>
      </c>
      <c r="BL84" s="99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">
        <f>IF(AND(AW84=BM75,BL84=0),AZ84,0)</f>
        <v>0</v>
      </c>
      <c r="BN84" s="1">
        <f>COUNTIF(BM76:BM84,"&lt;&gt;0")</f>
        <v>1</v>
      </c>
      <c r="BO84" s="1" t="str">
        <f>IF(BN76=9,BM76,IF(BN77=9,BM77,IF(BN78=9,BM78,IF(BN79=9,BM79,IF(BN80=9,BM80,IF(BN81=9,BM81,IF(BN82=9,BM82,IF(BN83=9,BM83,BP84))))))))</f>
        <v/>
      </c>
      <c r="BP84" s="1" t="str">
        <f>IF(BN84=9,BM84,IF(BN85=9,BM85,IF(BN86=9,BM86,IF(BN87=9,BM87,IF(BN88=9,BM88,IF(BN89=9,BM89,IF(BN90=9,BM90,IF(BN91=9,BM91,BQ84))))))))</f>
        <v/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Cork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8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21</v>
      </c>
      <c r="Z85" s="1">
        <f>RANK(Y85,Y76:Y95,0)</f>
        <v>9</v>
      </c>
      <c r="AA85" s="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8</v>
      </c>
      <c r="AB85" s="1">
        <f>IF(OR(O85=1,Q85=1),0,IF(B2&lt;&gt;B3,AA85,Y85+AA85))</f>
        <v>29</v>
      </c>
      <c r="AC85" s="1">
        <f>RANK(AB85,AB76:AB95,0)</f>
        <v>9</v>
      </c>
      <c r="AD85" s="1">
        <f>[2]DB!BI85</f>
        <v>9</v>
      </c>
      <c r="AE85" s="1">
        <f>RANK(AD85,AD76:AD95,0)</f>
        <v>1</v>
      </c>
      <c r="AF85" s="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3</v>
      </c>
      <c r="AG85" s="1">
        <f>IF(OR(O85=1,Q85=1),0,IF(B2&lt;&gt;B3,AF85,AD85+AF85))</f>
        <v>12</v>
      </c>
      <c r="AH85" s="1">
        <f>RANK(AG85,AG76:AG95,0)</f>
        <v>1</v>
      </c>
      <c r="AI85" s="1">
        <f>[2]DB!BJ85</f>
        <v>25</v>
      </c>
      <c r="AJ85" s="1">
        <f>RANK(AI85,AI76:AI95,0)</f>
        <v>12</v>
      </c>
      <c r="AK85" s="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11</v>
      </c>
      <c r="AL85" s="1">
        <f>IF(OR(O85=1,Q85=1),0,IF(B2&lt;&gt;B3,AK85,AI85+AK85))</f>
        <v>36</v>
      </c>
      <c r="AM85" s="1">
        <f>RANK(AL85,AL76:AL95,0)</f>
        <v>8</v>
      </c>
      <c r="AN85" s="1">
        <f t="shared" si="37"/>
        <v>22</v>
      </c>
      <c r="AO85" s="1">
        <f t="shared" si="38"/>
        <v>18</v>
      </c>
      <c r="AP85" s="1">
        <f>[2]DB!AW85</f>
        <v>9</v>
      </c>
      <c r="AQ85" s="1">
        <f>RANK(AO85,AO76:AO95,1)+AR85</f>
        <v>7</v>
      </c>
      <c r="AR85" s="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0</v>
      </c>
      <c r="AS85" s="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0</v>
      </c>
      <c r="AU85" s="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7</v>
      </c>
      <c r="AV85" s="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6</v>
      </c>
      <c r="AW85" s="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10</v>
      </c>
      <c r="AX85" s="1">
        <f>[2]DB!BL85</f>
        <v>0</v>
      </c>
      <c r="AY85" s="1">
        <f>IF(OR(O85=1,Q85=1,(T85+X85)/D1&gt;0.5),1,0)</f>
        <v>0</v>
      </c>
      <c r="AZ85" s="100" t="str">
        <f>IF(AU76=10,L76,IF(AU77=10,L77,IF(AU78=10,L78,IF(AU79=10,L79,IF(AU80=10,L80,IF(AU81=10,L81,IF(AU82=10,L82,BA85)))))))</f>
        <v>Idskov</v>
      </c>
      <c r="BA85" s="98" t="str">
        <f>IF(AU83=10,L83,IF(AU84=10,L84,IF(AU85=10,L85,IF(AU86=10,L86,IF(AU87=10,L87,IF(AU88=10,L88,IF(AU89=10,L89,BB85)))))))</f>
        <v/>
      </c>
      <c r="BB85" s="98" t="str">
        <f>IF(AU90=10,L90,IF(AU91=10,L91,IF(AU92=10,L92,IF(AU93=10,L93,IF(AU94=10,L94,IF(AU95=10,L95,""))))))</f>
        <v/>
      </c>
      <c r="BC85" s="98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25</v>
      </c>
      <c r="BD85" s="98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98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98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98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98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31</v>
      </c>
      <c r="BI85" s="98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10</v>
      </c>
      <c r="BJ85" s="98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36</v>
      </c>
      <c r="BK85" s="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26</v>
      </c>
      <c r="BL85" s="99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">
        <f>IF(AND(AW85=BM75,BL85=0),AZ85,0)</f>
        <v>0</v>
      </c>
      <c r="BN85" s="1">
        <f>COUNTIF(BM76:BM85,"&lt;&gt;0")</f>
        <v>1</v>
      </c>
      <c r="BO85" s="1" t="str">
        <f>IF(BN76=10,BM76,IF(BN77=10,BM77,IF(BN78=10,BM78,IF(BN79=10,BM79,IF(BN80=10,BM80,IF(BN81=10,BM81,IF(BN82=10,BM82,IF(BN83=10,BM83,BP85))))))))</f>
        <v/>
      </c>
      <c r="BP85" s="1" t="str">
        <f>IF(BN84=10,BM84,IF(BN85=10,BM85,IF(BN86=10,BM86,IF(BN87=10,BM87,IF(BN88=10,BM88,IF(BN89=10,BM89,IF(BN90=10,BM90,IF(BN91=10,BM91,BQ85))))))))</f>
        <v/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Percy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45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24</v>
      </c>
      <c r="Z86" s="1">
        <f>RANK(Y86,Y76:Y95,0)</f>
        <v>3</v>
      </c>
      <c r="AA86" s="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6</v>
      </c>
      <c r="AB86" s="1">
        <f>IF(OR(O86=1,Q86=1),0,IF(B2&lt;&gt;B3,AA86,Y86+AA86))</f>
        <v>30</v>
      </c>
      <c r="AC86" s="1">
        <f>RANK(AB86,AB76:AB95,0)</f>
        <v>4</v>
      </c>
      <c r="AD86" s="1">
        <f>[2]DB!BI86</f>
        <v>7</v>
      </c>
      <c r="AE86" s="1">
        <f>RANK(AD86,AD76:AD95,0)</f>
        <v>16</v>
      </c>
      <c r="AF86" s="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4</v>
      </c>
      <c r="AG86" s="1">
        <f>IF(OR(O86=1,Q86=1),0,IF(B2&lt;&gt;B3,AF86,AD86+AF86))</f>
        <v>11</v>
      </c>
      <c r="AH86" s="1">
        <f>RANK(AG86,AG76:AG95,0)</f>
        <v>11</v>
      </c>
      <c r="AI86" s="1">
        <f>[2]DB!BJ86</f>
        <v>27</v>
      </c>
      <c r="AJ86" s="1">
        <f>RANK(AI86,AI76:AI95,0)</f>
        <v>6</v>
      </c>
      <c r="AK86" s="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8</v>
      </c>
      <c r="AL86" s="1">
        <f>IF(OR(O86=1,Q86=1),0,IF(B2&lt;&gt;B3,AK86,AI86+AK86))</f>
        <v>35</v>
      </c>
      <c r="AM86" s="1">
        <f>RANK(AL86,AL76:AL95,0)</f>
        <v>12</v>
      </c>
      <c r="AN86" s="1">
        <f t="shared" si="37"/>
        <v>25</v>
      </c>
      <c r="AO86" s="1">
        <f t="shared" si="38"/>
        <v>27</v>
      </c>
      <c r="AP86" s="1">
        <f>[2]DB!AW86</f>
        <v>11</v>
      </c>
      <c r="AQ86" s="1">
        <f>RANK(AO86,AO76:AO95,1)+AR86</f>
        <v>11</v>
      </c>
      <c r="AR86" s="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11</v>
      </c>
      <c r="AV86" s="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11</v>
      </c>
      <c r="AW86" s="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">
        <f>[2]DB!BL86</f>
        <v>0</v>
      </c>
      <c r="AY86" s="1">
        <f>IF(OR(O86=1,Q86=1,(T86+X86)/D1&gt;0.5),1,0)</f>
        <v>0</v>
      </c>
      <c r="AZ86" s="100" t="str">
        <f>IF(AU76=11,L76,IF(AU77=11,L77,IF(AU78=11,L78,IF(AU79=11,L79,IF(AU80=11,L80,IF(AU81=11,L81,IF(AU82=11,L82,BA86)))))))</f>
        <v>Percy</v>
      </c>
      <c r="BA86" s="98" t="str">
        <f>IF(AU83=11,L83,IF(AU84=11,L84,IF(AU85=11,L85,IF(AU86=11,L86,IF(AU87=11,L87,IF(AU88=11,L88,IF(AU89=11,L89,BB86)))))))</f>
        <v>Percy</v>
      </c>
      <c r="BB86" s="98" t="str">
        <f>IF(AU90=11,L90,IF(AU91=11,L91,IF(AU92=11,L92,IF(AU93=11,L93,IF(AU94=11,L94,IF(AU95=11,L95,""))))))</f>
        <v/>
      </c>
      <c r="BC86" s="98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45</v>
      </c>
      <c r="BD86" s="98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98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98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98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98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30</v>
      </c>
      <c r="BI86" s="98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11</v>
      </c>
      <c r="BJ86" s="98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35</v>
      </c>
      <c r="BK86" s="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27</v>
      </c>
      <c r="BL86" s="99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">
        <f>IF(AND(AW86=BM75,BL86=0),AZ86,0)</f>
        <v>0</v>
      </c>
      <c r="BN86" s="1">
        <f>COUNTIF(BM76:BM86,"&lt;&gt;0")</f>
        <v>1</v>
      </c>
      <c r="BO86" s="1" t="str">
        <f>IF(BN76=11,BM76,IF(BN77=11,BM77,IF(BN78=11,BM78,IF(BN79=11,BM79,IF(BN80=11,BM80,IF(BN81=11,BM81,IF(BN82=11,BM82,IF(BN83=11,BM83,BP86))))))))</f>
        <v/>
      </c>
      <c r="BP86" s="1" t="str">
        <f>IF(BN84=11,BM84,IF(BN85=11,BM85,IF(BN86=11,BM86,IF(BN87=11,BM87,IF(BN88=11,BM88,IF(BN89=11,BM89,IF(BN90=11,BM90,IF(BN91=11,BM91,BQ86))))))))</f>
        <v/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Degnen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11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20</v>
      </c>
      <c r="Z87" s="1">
        <f>RANK(Y87,Y76:Y95,0)</f>
        <v>14</v>
      </c>
      <c r="AA87" s="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7</v>
      </c>
      <c r="AB87" s="1">
        <f>IF(OR(O87=1,Q87=1),0,IF(B2&lt;&gt;B3,AA87,Y87+AA87))</f>
        <v>27</v>
      </c>
      <c r="AC87" s="1">
        <f>RANK(AB87,AB76:AB95,0)</f>
        <v>14</v>
      </c>
      <c r="AD87" s="1">
        <f>[2]DB!BI87</f>
        <v>8</v>
      </c>
      <c r="AE87" s="1">
        <f>RANK(AD87,AD76:AD95,0)</f>
        <v>12</v>
      </c>
      <c r="AF87" s="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3</v>
      </c>
      <c r="AG87" s="1">
        <f>IF(OR(O87=1,Q87=1),0,IF(B2&lt;&gt;B3,AF87,AD87+AF87))</f>
        <v>11</v>
      </c>
      <c r="AH87" s="1">
        <f>RANK(AG87,AG76:AG95,0)</f>
        <v>11</v>
      </c>
      <c r="AI87" s="1">
        <f>[2]DB!BJ87</f>
        <v>29</v>
      </c>
      <c r="AJ87" s="1">
        <f>RANK(AI87,AI76:AI95,0)</f>
        <v>1</v>
      </c>
      <c r="AK87" s="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8</v>
      </c>
      <c r="AL87" s="1">
        <f>IF(OR(O87=1,Q87=1),0,IF(B2&lt;&gt;B3,AK87,AI87+AK87))</f>
        <v>37</v>
      </c>
      <c r="AM87" s="1">
        <f>RANK(AL87,AL76:AL95,0)</f>
        <v>4</v>
      </c>
      <c r="AN87" s="1">
        <f t="shared" si="37"/>
        <v>27</v>
      </c>
      <c r="AO87" s="1">
        <f t="shared" si="38"/>
        <v>29</v>
      </c>
      <c r="AP87" s="1">
        <f>[2]DB!AW87</f>
        <v>12</v>
      </c>
      <c r="AQ87" s="1">
        <f>RANK(AO87,AO76:AO95,1)+AR87</f>
        <v>12</v>
      </c>
      <c r="AR87" s="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0</v>
      </c>
      <c r="AS87" s="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0</v>
      </c>
      <c r="AT87" s="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0</v>
      </c>
      <c r="AU87" s="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12</v>
      </c>
      <c r="AV87" s="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12</v>
      </c>
      <c r="AW87" s="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12</v>
      </c>
      <c r="AX87" s="1">
        <f>[2]DB!BL87</f>
        <v>0</v>
      </c>
      <c r="AY87" s="1">
        <f>IF(OR(O87=1,Q87=1,(T87+X87)/D1&gt;0.5),1,0)</f>
        <v>0</v>
      </c>
      <c r="AZ87" s="100" t="str">
        <f>IF(AU76=12,L76,IF(AU77=12,L77,IF(AU78=12,L78,IF(AU79=12,L79,IF(AU80=12,L80,IF(AU81=12,L81,IF(AU82=12,L82,BA87)))))))</f>
        <v>Degnen</v>
      </c>
      <c r="BA87" s="98" t="str">
        <f>IF(AU83=12,L83,IF(AU84=12,L84,IF(AU85=12,L85,IF(AU86=12,L86,IF(AU87=12,L87,IF(AU88=12,L88,IF(AU89=12,L89,BB87)))))))</f>
        <v>Degnen</v>
      </c>
      <c r="BB87" s="98" t="str">
        <f>IF(AU90=12,L90,IF(AU91=12,L91,IF(AU92=12,L92,IF(AU93=12,L93,IF(AU94=12,L94,IF(AU95=12,L95,""))))))</f>
        <v/>
      </c>
      <c r="BC87" s="98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11</v>
      </c>
      <c r="BD87" s="98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98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98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98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98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27</v>
      </c>
      <c r="BI87" s="98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11</v>
      </c>
      <c r="BJ87" s="98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37</v>
      </c>
      <c r="BK87" s="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29</v>
      </c>
      <c r="BL87" s="99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">
        <f>IF(AND(AW87=BM75,BL87=0),AZ87,0)</f>
        <v>0</v>
      </c>
      <c r="BN87" s="1">
        <f>COUNTIF(BM76:BM87,"&lt;&gt;0")</f>
        <v>1</v>
      </c>
      <c r="BO87" s="1" t="str">
        <f>IF(BN76=12,BM76,IF(BN77=12,BM77,IF(BN78=12,BM78,IF(BN79=12,BM79,IF(BN80=12,BM80,IF(BN81=12,BM81,IF(BN82=12,BM82,IF(BN83=12,BM83,BP87))))))))</f>
        <v/>
      </c>
      <c r="BP87" s="1" t="str">
        <f>IF(BN84=12,BM84,IF(BN85=12,BM85,IF(BN86=12,BM86,IF(BN87=12,BM87,IF(BN88=12,BM88,IF(BN89=12,BM89,IF(BN90=12,BM90,IF(BN91=12,BM91,BQ87))))))))</f>
        <v/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Kailua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27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19</v>
      </c>
      <c r="Z88" s="1">
        <f>RANK(Y88,Y76:Y95,0)</f>
        <v>15</v>
      </c>
      <c r="AA88" s="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7</v>
      </c>
      <c r="AB88" s="1">
        <f>IF(OR(O88=1,Q88=1),0,IF(B2&lt;&gt;B3,AA88,Y88+AA88))</f>
        <v>26</v>
      </c>
      <c r="AC88" s="1">
        <f>RANK(AB88,AB76:AB95,0)</f>
        <v>16</v>
      </c>
      <c r="AD88" s="1">
        <f>[2]DB!BI88</f>
        <v>9</v>
      </c>
      <c r="AE88" s="1">
        <f>RANK(AD88,AD76:AD95,0)</f>
        <v>1</v>
      </c>
      <c r="AF88" s="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3</v>
      </c>
      <c r="AG88" s="1">
        <f>IF(OR(O88=1,Q88=1),0,IF(B2&lt;&gt;B3,AF88,AD88+AF88))</f>
        <v>12</v>
      </c>
      <c r="AH88" s="1">
        <f>RANK(AG88,AG76:AG95,0)</f>
        <v>1</v>
      </c>
      <c r="AI88" s="1">
        <f>[2]DB!BJ88</f>
        <v>25</v>
      </c>
      <c r="AJ88" s="1">
        <f>RANK(AI88,AI76:AI95,0)</f>
        <v>12</v>
      </c>
      <c r="AK88" s="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9</v>
      </c>
      <c r="AL88" s="1">
        <f>IF(OR(O88=1,Q88=1),0,IF(B2&lt;&gt;B3,AK88,AI88+AK88))</f>
        <v>34</v>
      </c>
      <c r="AM88" s="1">
        <f>RANK(AL88,AL76:AL95,0)</f>
        <v>17</v>
      </c>
      <c r="AN88" s="1">
        <f t="shared" si="37"/>
        <v>28</v>
      </c>
      <c r="AO88" s="1">
        <f t="shared" si="38"/>
        <v>34</v>
      </c>
      <c r="AP88" s="1">
        <f>[2]DB!AW88</f>
        <v>13</v>
      </c>
      <c r="AQ88" s="1">
        <f>RANK(AO88,AO76:AO95,1)+AR88</f>
        <v>16</v>
      </c>
      <c r="AR88" s="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16</v>
      </c>
      <c r="AV88" s="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13</v>
      </c>
      <c r="AW88" s="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13</v>
      </c>
      <c r="AX88" s="1">
        <f>[2]DB!BL88</f>
        <v>0</v>
      </c>
      <c r="AY88" s="1">
        <f>IF(OR(O88=1,Q88=1,(T88+X88)/D1&gt;0.5),1,0)</f>
        <v>0</v>
      </c>
      <c r="AZ88" s="100" t="str">
        <f>IF(AU76=13,L76,IF(AU77=13,L77,IF(AU78=13,L78,IF(AU79=13,L79,IF(AU80=13,L80,IF(AU81=13,L81,IF(AU82=13,L82,BA88)))))))</f>
        <v>Kinks</v>
      </c>
      <c r="BA88" s="98" t="str">
        <f>IF(AU83=13,L83,IF(AU84=13,L84,IF(AU85=13,L85,IF(AU86=13,L86,IF(AU87=13,L87,IF(AU88=13,L88,IF(AU89=13,L89,BB88)))))))</f>
        <v>Kinks</v>
      </c>
      <c r="BB88" s="98" t="str">
        <f>IF(AU90=13,L90,IF(AU91=13,L91,IF(AU92=13,L92,IF(AU93=13,L93,IF(AU94=13,L94,IF(AU95=13,L95,""))))))</f>
        <v/>
      </c>
      <c r="BC88" s="98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28</v>
      </c>
      <c r="BD88" s="98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98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98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98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0</v>
      </c>
      <c r="BH88" s="98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26</v>
      </c>
      <c r="BI88" s="98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12</v>
      </c>
      <c r="BJ88" s="98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35</v>
      </c>
      <c r="BK88" s="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29</v>
      </c>
      <c r="BL88" s="99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">
        <f>IF(AND(AW88=BM75,BL88=0),AZ88,0)</f>
        <v>0</v>
      </c>
      <c r="BN88" s="1">
        <f>COUNTIF(BM76:BM88,"&lt;&gt;0")</f>
        <v>1</v>
      </c>
      <c r="BO88" s="1" t="str">
        <f>IF(BN76=13,BM76,IF(BN77=13,BM77,IF(BN78=13,BM78,IF(BN79=13,BM79,IF(BN80=13,BM80,IF(BN81=13,BM81,IF(BN82=13,BM82,IF(BN83=13,BM83,BP88))))))))</f>
        <v/>
      </c>
      <c r="BP88" s="1" t="str">
        <f>IF(BN84=13,BM84,IF(BN85=13,BM85,IF(BN86=13,BM86,IF(BN87=13,BM87,IF(BN88=13,BM88,IF(BN89=13,BM89,IF(BN90=13,BM90,IF(BN91=13,BM91,BQ88))))))))</f>
        <v/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Kinks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28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19</v>
      </c>
      <c r="Z89" s="1">
        <f>RANK(Y89,Y76:Y95,0)</f>
        <v>15</v>
      </c>
      <c r="AA89" s="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7</v>
      </c>
      <c r="AB89" s="1">
        <f>IF(OR(O89=1,Q89=1),0,IF(B2&lt;&gt;B3,AA89,Y89+AA89))</f>
        <v>26</v>
      </c>
      <c r="AC89" s="1">
        <f>RANK(AB89,AB76:AB95,0)</f>
        <v>16</v>
      </c>
      <c r="AD89" s="1">
        <f>[2]DB!BI89</f>
        <v>9</v>
      </c>
      <c r="AE89" s="1">
        <f>RANK(AD89,AD76:AD95,0)</f>
        <v>1</v>
      </c>
      <c r="AF89" s="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3</v>
      </c>
      <c r="AG89" s="1">
        <f>IF(OR(O89=1,Q89=1),0,IF(B2&lt;&gt;B3,AF89,AD89+AF89))</f>
        <v>12</v>
      </c>
      <c r="AH89" s="1">
        <f>RANK(AG89,AG76:AG95,0)</f>
        <v>1</v>
      </c>
      <c r="AI89" s="1">
        <f>[2]DB!BJ89</f>
        <v>25</v>
      </c>
      <c r="AJ89" s="1">
        <f>RANK(AI89,AI76:AI95,0)</f>
        <v>12</v>
      </c>
      <c r="AK89" s="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10</v>
      </c>
      <c r="AL89" s="1">
        <f>IF(OR(O89=1,Q89=1),0,IF(B2&lt;&gt;B3,AK89,AI89+AK89))</f>
        <v>35</v>
      </c>
      <c r="AM89" s="1">
        <f>RANK(AL89,AL76:AL95,0)</f>
        <v>12</v>
      </c>
      <c r="AN89" s="1">
        <f t="shared" si="37"/>
        <v>28</v>
      </c>
      <c r="AO89" s="1">
        <f t="shared" si="38"/>
        <v>29</v>
      </c>
      <c r="AP89" s="1">
        <f>[2]DB!AW89</f>
        <v>13</v>
      </c>
      <c r="AQ89" s="1">
        <f>RANK(AO89,AO76:AO95,1)+AR89</f>
        <v>13</v>
      </c>
      <c r="AR89" s="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1</v>
      </c>
      <c r="AS89" s="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1</v>
      </c>
      <c r="AT89" s="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13</v>
      </c>
      <c r="AV89" s="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2</v>
      </c>
      <c r="AW89" s="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14</v>
      </c>
      <c r="AX89" s="1">
        <f>[2]DB!BL89</f>
        <v>0</v>
      </c>
      <c r="AY89" s="1">
        <f>IF(OR(O89=1,Q89=1,(T89+X89)/D1&gt;0.5),1,0)</f>
        <v>0</v>
      </c>
      <c r="AZ89" s="100" t="str">
        <f>IF(AU76=14,L76,IF(AU77=14,L77,IF(AU78=14,L78,IF(AU79=14,L79,IF(AU80=14,L80,IF(AU81=14,L81,IF(AU82=14,L82,BA89)))))))</f>
        <v>Lund</v>
      </c>
      <c r="BA89" s="98" t="str">
        <f>IF(AU83=14,L83,IF(AU84=14,L84,IF(AU85=14,L85,IF(AU86=14,L86,IF(AU87=14,L87,IF(AU88=14,L88,IF(AU89=14,L89,BB89)))))))</f>
        <v/>
      </c>
      <c r="BB89" s="98" t="str">
        <f>IF(AU90=14,L90,IF(AU91=14,L91,IF(AU92=14,L92,IF(AU93=14,L93,IF(AU94=14,L94,IF(AU95=14,L95,""))))))</f>
        <v/>
      </c>
      <c r="BC89" s="98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36</v>
      </c>
      <c r="BD89" s="98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98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98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98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98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29</v>
      </c>
      <c r="BI89" s="98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10</v>
      </c>
      <c r="BJ89" s="98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37</v>
      </c>
      <c r="BK89" s="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30</v>
      </c>
      <c r="BL89" s="99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">
        <f>IF(AND(AW89=BM75,BL89=0),AZ89,0)</f>
        <v>0</v>
      </c>
      <c r="BN89" s="1">
        <f>COUNTIF(BM76:BM89,"&lt;&gt;0")</f>
        <v>1</v>
      </c>
      <c r="BO89" s="1" t="str">
        <f>IF(BN76=14,BM76,IF(BN77=14,BM77,IF(BN78=14,BM78,IF(BN79=14,BM79,IF(BN80=14,BM80,IF(BN81=14,BM81,IF(BN82=14,BM82,IF(BN83=14,BM83,BP89))))))))</f>
        <v/>
      </c>
      <c r="BP89" s="1" t="str">
        <f>IF(BN84=14,BM84,IF(BN85=14,BM85,IF(BN86=14,BM86,IF(BN87=14,BM87,IF(BN88=14,BM88,IF(BN89=14,BM89,IF(BN90=14,BM90,IF(BN91=14,BM91,BQ89))))))))</f>
        <v/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Derby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12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1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1</v>
      </c>
      <c r="Y90" s="1">
        <f>[2]DB!BH90</f>
        <v>21</v>
      </c>
      <c r="Z90" s="1">
        <f>RANK(Y90,Y76:Y95,0)</f>
        <v>9</v>
      </c>
      <c r="AA90" s="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9</v>
      </c>
      <c r="AB90" s="1">
        <f>IF(OR(O90=1,Q90=1),0,IF(B2&lt;&gt;B3,AA90,Y90+AA90))</f>
        <v>30</v>
      </c>
      <c r="AC90" s="1">
        <f>RANK(AB90,AB76:AB95,0)</f>
        <v>4</v>
      </c>
      <c r="AD90" s="1">
        <f>[2]DB!BI90</f>
        <v>7</v>
      </c>
      <c r="AE90" s="1">
        <f>RANK(AD90,AD76:AD95,0)</f>
        <v>16</v>
      </c>
      <c r="AF90" s="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4</v>
      </c>
      <c r="AG90" s="1">
        <f>IF(OR(O90=1,Q90=1),0,IF(B2&lt;&gt;B3,AF90,AD90+AF90))</f>
        <v>11</v>
      </c>
      <c r="AH90" s="1">
        <f>RANK(AG90,AG76:AG95,0)</f>
        <v>11</v>
      </c>
      <c r="AI90" s="1">
        <f>[2]DB!BJ90</f>
        <v>27</v>
      </c>
      <c r="AJ90" s="1">
        <f>RANK(AI90,AI76:AI95,0)</f>
        <v>6</v>
      </c>
      <c r="AK90" s="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11</v>
      </c>
      <c r="AL90" s="1">
        <f>IF(OR(O90=1,Q90=1),0,IF(B2&lt;&gt;B3,AK90,AI90+AK90))</f>
        <v>38</v>
      </c>
      <c r="AM90" s="1">
        <f>RANK(AL90,AL76:AL95,0)</f>
        <v>2</v>
      </c>
      <c r="AN90" s="1">
        <f t="shared" si="37"/>
        <v>31</v>
      </c>
      <c r="AO90" s="1">
        <f t="shared" si="38"/>
        <v>17</v>
      </c>
      <c r="AP90" s="1">
        <f>[2]DB!AW90</f>
        <v>15</v>
      </c>
      <c r="AQ90" s="1">
        <f>RANK(AO90,AO76:AO95,1)+AR90</f>
        <v>6</v>
      </c>
      <c r="AR90" s="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1</v>
      </c>
      <c r="AS90" s="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0</v>
      </c>
      <c r="AU90" s="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6</v>
      </c>
      <c r="AV90" s="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17</v>
      </c>
      <c r="AW90" s="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15</v>
      </c>
      <c r="AX90" s="1">
        <f>[2]DB!BL90</f>
        <v>0</v>
      </c>
      <c r="AY90" s="1">
        <f>IF(OR(O90=1,Q90=1,(T90+X90)/D1&gt;0.5),1,0)</f>
        <v>0</v>
      </c>
      <c r="AZ90" s="100" t="str">
        <f>IF(AU76=15,L76,IF(AU77=15,L77,IF(AU78=15,L78,IF(AU79=15,L79,IF(AU80=15,L80,IF(AU81=15,L81,IF(AU82=15,L82,BA90)))))))</f>
        <v>Futte</v>
      </c>
      <c r="BA90" s="98" t="str">
        <f>IF(AU83=15,L83,IF(AU84=15,L84,IF(AU85=15,L85,IF(AU86=15,L86,IF(AU87=15,L87,IF(AU88=15,L88,IF(AU89=15,L89,BB90)))))))</f>
        <v>Futte</v>
      </c>
      <c r="BB90" s="98" t="str">
        <f>IF(AU90=15,L90,IF(AU91=15,L91,IF(AU92=15,L92,IF(AU93=15,L93,IF(AU94=15,L94,IF(AU95=15,L95,""))))))</f>
        <v>Futte</v>
      </c>
      <c r="BC90" s="98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18</v>
      </c>
      <c r="BD90" s="98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98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98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98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98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28</v>
      </c>
      <c r="BI90" s="98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10</v>
      </c>
      <c r="BJ90" s="98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39</v>
      </c>
      <c r="BK90" s="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30</v>
      </c>
      <c r="BL90" s="99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">
        <f>IF(AND(AW90=BM75,BL90=0),AZ90,0)</f>
        <v>0</v>
      </c>
      <c r="BN90" s="1">
        <f>COUNTIF(BM76:BM90,"&lt;&gt;0")</f>
        <v>1</v>
      </c>
      <c r="BO90" s="1" t="str">
        <f>IF(BN76=15,BM76,IF(BN77=15,BM77,IF(BN78=15,BM78,IF(BN79=15,BM79,IF(BN80=15,BM80,IF(BN81=15,BM81,IF(BN82=15,BM82,IF(BN83=15,BM83,BP90))))))))</f>
        <v/>
      </c>
      <c r="BP90" s="1" t="str">
        <f>IF(BN84=15,BM84,IF(BN85=15,BM85,IF(BN86=15,BM86,IF(BN87=15,BM87,IF(BN88=15,BM88,IF(BN89=15,BM89,IF(BN90=15,BM90,IF(BN91=15,BM91,BQ90))))))))</f>
        <v/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Chelsea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7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19</v>
      </c>
      <c r="Z91" s="1">
        <f>RANK(Y91,Y76:Y95,0)</f>
        <v>15</v>
      </c>
      <c r="AA91" s="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7</v>
      </c>
      <c r="AB91" s="1">
        <f>IF(OR(O91=1,Q91=1),0,IF(B2&lt;&gt;B3,AA91,Y91+AA91))</f>
        <v>26</v>
      </c>
      <c r="AC91" s="1">
        <f>RANK(AB91,AB76:AB95,0)</f>
        <v>16</v>
      </c>
      <c r="AD91" s="1">
        <f>[2]DB!BI91</f>
        <v>9</v>
      </c>
      <c r="AE91" s="1">
        <f>RANK(AD91,AD76:AD95,0)</f>
        <v>1</v>
      </c>
      <c r="AF91" s="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3</v>
      </c>
      <c r="AG91" s="1">
        <f>IF(OR(O91=1,Q91=1),0,IF(B2&lt;&gt;B3,AF91,AD91+AF91))</f>
        <v>12</v>
      </c>
      <c r="AH91" s="1">
        <f>RANK(AG91,AG76:AG95,0)</f>
        <v>1</v>
      </c>
      <c r="AI91" s="1">
        <f>[2]DB!BJ91</f>
        <v>24</v>
      </c>
      <c r="AJ91" s="1">
        <f>RANK(AI91,AI76:AI95,0)</f>
        <v>18</v>
      </c>
      <c r="AK91" s="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9</v>
      </c>
      <c r="AL91" s="1">
        <f>IF(OR(O91=1,Q91=1),0,IF(B2&lt;&gt;B3,AK91,AI91+AK91))</f>
        <v>33</v>
      </c>
      <c r="AM91" s="1">
        <f>RANK(AL91,AL76:AL95,0)</f>
        <v>18</v>
      </c>
      <c r="AN91" s="1">
        <f t="shared" si="37"/>
        <v>34</v>
      </c>
      <c r="AO91" s="1">
        <f t="shared" si="38"/>
        <v>35</v>
      </c>
      <c r="AP91" s="1">
        <f>[2]DB!AW91</f>
        <v>16</v>
      </c>
      <c r="AQ91" s="1">
        <f>RANK(AO91,AO76:AO95,1)+AR91</f>
        <v>17</v>
      </c>
      <c r="AR91" s="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17</v>
      </c>
      <c r="AV91" s="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13</v>
      </c>
      <c r="AW91" s="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16</v>
      </c>
      <c r="AX91" s="1">
        <f>[2]DB!BL91</f>
        <v>0</v>
      </c>
      <c r="AY91" s="1">
        <f>IF(OR(O91=1,Q91=1,(T91+X91)/D1&gt;0.5),1,0)</f>
        <v>0</v>
      </c>
      <c r="AZ91" s="100" t="str">
        <f>IF(AU76=16,L76,IF(AU77=16,L77,IF(AU78=16,L78,IF(AU79=16,L79,IF(AU80=16,L80,IF(AU81=16,L81,IF(AU82=16,L82,BA91)))))))</f>
        <v>Kailua</v>
      </c>
      <c r="BA91" s="98" t="str">
        <f>IF(AU83=16,L83,IF(AU84=16,L84,IF(AU85=16,L85,IF(AU86=16,L86,IF(AU87=16,L87,IF(AU88=16,L88,IF(AU89=16,L89,BB91)))))))</f>
        <v>Kailua</v>
      </c>
      <c r="BB91" s="98" t="str">
        <f>IF(AU90=16,L90,IF(AU91=16,L91,IF(AU92=16,L92,IF(AU93=16,L93,IF(AU94=16,L94,IF(AU95=16,L95,""))))))</f>
        <v/>
      </c>
      <c r="BC91" s="98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27</v>
      </c>
      <c r="BD91" s="98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98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98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98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98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26</v>
      </c>
      <c r="BI91" s="98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12</v>
      </c>
      <c r="BJ91" s="98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34</v>
      </c>
      <c r="BK91" s="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34</v>
      </c>
      <c r="BL91" s="99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">
        <f>IF(AND(AW91=BM75,BL91=0),AZ91,0)</f>
        <v>0</v>
      </c>
      <c r="BN91" s="1">
        <f>COUNTIF(BM76:BM91,"&lt;&gt;0")</f>
        <v>1</v>
      </c>
      <c r="BO91" s="1" t="str">
        <f>IF(BN76=16,BM76,IF(BN77=16,BM77,IF(BN78=16,BM78,IF(BN79=16,BM79,IF(BN80=16,BM80,IF(BN81=16,BM81,IF(BN82=16,BM82,IF(BN83=16,BM83,BP91))))))))</f>
        <v/>
      </c>
      <c r="BP91" s="1" t="str">
        <f>IF(BN84=16,BM84,IF(BN85=16,BM85,IF(BN86=16,BM86,IF(BN87=16,BM87,IF(BN88=16,BM88,IF(BN89=16,BM89,IF(BN90=16,BM90,IF(BN91=16,BM91,BQ91))))))))</f>
        <v/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Futte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18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19</v>
      </c>
      <c r="Z92" s="1">
        <f>RANK(Y92,Y76:Y95,0)</f>
        <v>15</v>
      </c>
      <c r="AA92" s="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9</v>
      </c>
      <c r="AB92" s="1">
        <f>IF(OR(O92=1,Q92=1),0,IF(B2&lt;&gt;B3,AA92,Y92+AA92))</f>
        <v>28</v>
      </c>
      <c r="AC92" s="1">
        <f>RANK(AB92,AB76:AB95,0)</f>
        <v>12</v>
      </c>
      <c r="AD92" s="1">
        <f>[2]DB!BI92</f>
        <v>7</v>
      </c>
      <c r="AE92" s="1">
        <f>RANK(AD92,AD76:AD95,0)</f>
        <v>16</v>
      </c>
      <c r="AF92" s="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3</v>
      </c>
      <c r="AG92" s="1">
        <f>IF(OR(O92=1,Q92=1),0,IF(B2&lt;&gt;B3,AF92,AD92+AF92))</f>
        <v>10</v>
      </c>
      <c r="AH92" s="1">
        <f>RANK(AG92,AG76:AG95,0)</f>
        <v>17</v>
      </c>
      <c r="AI92" s="1">
        <f>[2]DB!BJ92</f>
        <v>28</v>
      </c>
      <c r="AJ92" s="1">
        <f>RANK(AI92,AI76:AI95,0)</f>
        <v>4</v>
      </c>
      <c r="AK92" s="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11</v>
      </c>
      <c r="AL92" s="1">
        <f>IF(OR(O92=1,Q92=1),0,IF(B2&lt;&gt;B3,AK92,AI92+AK92))</f>
        <v>39</v>
      </c>
      <c r="AM92" s="1">
        <f>RANK(AL92,AL76:AL95,0)</f>
        <v>1</v>
      </c>
      <c r="AN92" s="1">
        <f t="shared" si="37"/>
        <v>35</v>
      </c>
      <c r="AO92" s="1">
        <f t="shared" si="38"/>
        <v>30</v>
      </c>
      <c r="AP92" s="1">
        <f>[2]DB!AW92</f>
        <v>17</v>
      </c>
      <c r="AQ92" s="1">
        <f>RANK(AO92,AO76:AO95,1)+AR92</f>
        <v>15</v>
      </c>
      <c r="AR92" s="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1</v>
      </c>
      <c r="AS92" s="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15</v>
      </c>
      <c r="AV92" s="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16</v>
      </c>
      <c r="AW92" s="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17</v>
      </c>
      <c r="AX92" s="1">
        <f>[2]DB!BL92</f>
        <v>0</v>
      </c>
      <c r="AY92" s="1">
        <f>IF(OR(O92=1,Q92=1,(T92+X92)/D1&gt;0.5),1,0)</f>
        <v>0</v>
      </c>
      <c r="AZ92" s="100" t="str">
        <f>IF(AU76=17,L76,IF(AU77=17,L77,IF(AU78=17,L78,IF(AU79=17,L79,IF(AU80=17,L80,IF(AU81=17,L81,IF(AU82=17,L82,BA92)))))))</f>
        <v>Chelsea</v>
      </c>
      <c r="BA92" s="98" t="str">
        <f>IF(AU83=17,L83,IF(AU84=17,L84,IF(AU85=17,L85,IF(AU86=17,L86,IF(AU87=17,L87,IF(AU88=17,L88,IF(AU89=17,L89,BB92)))))))</f>
        <v>Chelsea</v>
      </c>
      <c r="BB92" s="98" t="str">
        <f>IF(AU90=17,L90,IF(AU91=17,L91,IF(AU92=17,L92,IF(AU93=17,L93,IF(AU94=17,L94,IF(AU95=17,L95,""))))))</f>
        <v>Chelsea</v>
      </c>
      <c r="BC92" s="98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7</v>
      </c>
      <c r="BD92" s="98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98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98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98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98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26</v>
      </c>
      <c r="BI92" s="98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12</v>
      </c>
      <c r="BJ92" s="98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33</v>
      </c>
      <c r="BK92" s="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35</v>
      </c>
      <c r="BL92" s="99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">
        <f>IF(AND(AW92=BM75,BL92=0),AZ92,0)</f>
        <v>0</v>
      </c>
      <c r="BN92" s="1">
        <f>COUNTIF(BM76:BM92,"&lt;&gt;0")</f>
        <v>1</v>
      </c>
      <c r="BO92" s="1" t="str">
        <f>IF(BN76=17,BM76,IF(BN77=17,BM77,IF(BN78=17,BM78,IF(BN79=17,BM79,IF(BN80=17,BM80,IF(BN81=17,BM81,IF(BN82=17,BM82,IF(BN83=17,BM83,BP92))))))))</f>
        <v/>
      </c>
      <c r="BP92" s="1" t="str">
        <f>IF(BN84=17,BM84,IF(BN85=17,BM85,IF(BN86=17,BM86,IF(BN87=17,BM87,IF(BN88=17,BM88,IF(BN89=17,BM89,IF(BN90=17,BM90,IF(BN91=17,BM91,BQ92))))))))</f>
        <v/>
      </c>
      <c r="BQ92" s="1" t="str">
        <f>IF(BN92=17,BM92,IF(BN93=17,BM93,IF(BN94=17,BM94,IF(BN95=17,BM95,""))))</f>
        <v/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Select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50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21</v>
      </c>
      <c r="Z93" s="1">
        <f>RANK(Y93,Y76:Y95,0)</f>
        <v>9</v>
      </c>
      <c r="AA93" s="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6</v>
      </c>
      <c r="AB93" s="1">
        <f>IF(OR(O93=1,Q93=1),0,IF(B2&lt;&gt;B3,AA93,Y93+AA93))</f>
        <v>27</v>
      </c>
      <c r="AC93" s="1">
        <f>RANK(AB93,AB76:AB95,0)</f>
        <v>14</v>
      </c>
      <c r="AD93" s="1">
        <f>[2]DB!BI93</f>
        <v>8</v>
      </c>
      <c r="AE93" s="1">
        <f>RANK(AD93,AD76:AD95,0)</f>
        <v>12</v>
      </c>
      <c r="AF93" s="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3</v>
      </c>
      <c r="AG93" s="1">
        <f>IF(OR(O93=1,Q93=1),0,IF(B2&lt;&gt;B3,AF93,AD93+AF93))</f>
        <v>11</v>
      </c>
      <c r="AH93" s="1">
        <f>RANK(AG93,AG76:AG95,0)</f>
        <v>11</v>
      </c>
      <c r="AI93" s="1">
        <f>[2]DB!BJ93</f>
        <v>24</v>
      </c>
      <c r="AJ93" s="1">
        <f>RANK(AI93,AI76:AI95,0)</f>
        <v>18</v>
      </c>
      <c r="AK93" s="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9</v>
      </c>
      <c r="AL93" s="1">
        <f>IF(OR(O93=1,Q93=1),0,IF(B2&lt;&gt;B3,AK93,AI93+AK93))</f>
        <v>33</v>
      </c>
      <c r="AM93" s="1">
        <f>RANK(AL93,AL76:AL95,0)</f>
        <v>18</v>
      </c>
      <c r="AN93" s="1">
        <f t="shared" si="37"/>
        <v>39</v>
      </c>
      <c r="AO93" s="1">
        <f t="shared" si="38"/>
        <v>43</v>
      </c>
      <c r="AP93" s="1">
        <f>[2]DB!AW93</f>
        <v>18</v>
      </c>
      <c r="AQ93" s="1">
        <f>RANK(AO93,AO76:AO95,1)+AR93</f>
        <v>19</v>
      </c>
      <c r="AR93" s="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0</v>
      </c>
      <c r="AS93" s="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0</v>
      </c>
      <c r="AT93" s="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0</v>
      </c>
      <c r="AU93" s="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19</v>
      </c>
      <c r="AV93" s="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20</v>
      </c>
      <c r="AW93" s="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">
        <f>[2]DB!BL93</f>
        <v>0</v>
      </c>
      <c r="AY93" s="1">
        <f>IF(OR(O93=1,Q93=1,(T93+X93)/D1&gt;0.5),1,0)</f>
        <v>0</v>
      </c>
      <c r="AZ93" s="100" t="str">
        <f>IF(AU76=18,L76,IF(AU77=18,L77,IF(AU78=18,L78,IF(AU79=18,L79,IF(AU80=18,L80,IF(AU81=18,L81,IF(AU82=18,L82,BA93)))))))</f>
        <v>Fox</v>
      </c>
      <c r="BA93" s="98" t="str">
        <f>IF(AU83=18,L83,IF(AU84=18,L84,IF(AU85=18,L85,IF(AU86=18,L86,IF(AU87=18,L87,IF(AU88=18,L88,IF(AU89=18,L89,BB93)))))))</f>
        <v>Fox</v>
      </c>
      <c r="BB93" s="98" t="str">
        <f>IF(AU90=18,L90,IF(AU91=18,L91,IF(AU92=18,L92,IF(AU93=18,L93,IF(AU94=18,L94,IF(AU95=18,L95,""))))))</f>
        <v>Fox</v>
      </c>
      <c r="BC93" s="98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16</v>
      </c>
      <c r="BD93" s="98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98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98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98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98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25</v>
      </c>
      <c r="BI93" s="98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11</v>
      </c>
      <c r="BJ93" s="98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36</v>
      </c>
      <c r="BK93" s="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38</v>
      </c>
      <c r="BL93" s="99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">
        <f>IF(AND(AW93=BM75,BL93=0),AZ93,0)</f>
        <v>0</v>
      </c>
      <c r="BN93" s="1">
        <f>COUNTIF(BM76:BM93,"&lt;&gt;0")</f>
        <v>1</v>
      </c>
      <c r="BO93" s="1" t="str">
        <f>IF(BN76=18,BM76,IF(BN77=18,BM77,IF(BN78=18,BM78,IF(BN79=18,BM79,IF(BN80=18,BM80,IF(BN81=18,BM81,IF(BN82=18,BM82,IF(BN83=18,BM83,BP93))))))))</f>
        <v/>
      </c>
      <c r="BP93" s="1" t="str">
        <f>IF(BN84=18,BM84,IF(BN85=18,BM85,IF(BN86=18,BM86,IF(BN87=18,BM87,IF(BN88=18,BM88,IF(BN89=18,BM89,IF(BN90=18,BM90,IF(BN91=18,BM91,BQ93))))))))</f>
        <v/>
      </c>
      <c r="BQ93" s="1" t="str">
        <f>IF(BN92=18,BM92,IF(BN93=18,BM93,IF(BN94=18,BM94,IF(BN95=18,BM95,""))))</f>
        <v/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Zico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59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19</v>
      </c>
      <c r="Z94" s="1">
        <f>RANK(Y94,Y76:Y95,0)</f>
        <v>15</v>
      </c>
      <c r="AA94" s="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5</v>
      </c>
      <c r="AB94" s="1">
        <f>IF(OR(O94=1,Q94=1),0,IF(B2&lt;&gt;B3,AA94,Y94+AA94))</f>
        <v>24</v>
      </c>
      <c r="AC94" s="1">
        <f>RANK(AB94,AB76:AB95,0)</f>
        <v>20</v>
      </c>
      <c r="AD94" s="1">
        <f>[2]DB!BI94</f>
        <v>8</v>
      </c>
      <c r="AE94" s="1">
        <f>RANK(AD94,AD76:AD95,0)</f>
        <v>12</v>
      </c>
      <c r="AF94" s="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2</v>
      </c>
      <c r="AG94" s="1">
        <f>IF(OR(O94=1,Q94=1),0,IF(B2&lt;&gt;B3,AF94,AD94+AF94))</f>
        <v>10</v>
      </c>
      <c r="AH94" s="1">
        <f>RANK(AG94,AG76:AG95,0)</f>
        <v>17</v>
      </c>
      <c r="AI94" s="1">
        <f>[2]DB!BJ94</f>
        <v>24</v>
      </c>
      <c r="AJ94" s="1">
        <f>RANK(AI94,AI76:AI95,0)</f>
        <v>18</v>
      </c>
      <c r="AK94" s="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9</v>
      </c>
      <c r="AL94" s="1">
        <f>IF(OR(O94=1,Q94=1),0,IF(B2&lt;&gt;B3,AK94,AI94+AK94))</f>
        <v>33</v>
      </c>
      <c r="AM94" s="1">
        <f>RANK(AL94,AL76:AL95,0)</f>
        <v>18</v>
      </c>
      <c r="AN94" s="1">
        <f t="shared" si="37"/>
        <v>45</v>
      </c>
      <c r="AO94" s="1">
        <f t="shared" si="38"/>
        <v>55</v>
      </c>
      <c r="AP94" s="1">
        <f>[2]DB!AW94</f>
        <v>19</v>
      </c>
      <c r="AQ94" s="1">
        <f>RANK(AO94,AO76:AO95,1)+AR94</f>
        <v>20</v>
      </c>
      <c r="AR94" s="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20</v>
      </c>
      <c r="AV94" s="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18</v>
      </c>
      <c r="AW94" s="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19</v>
      </c>
      <c r="AX94" s="1">
        <f>[2]DB!BL94</f>
        <v>0</v>
      </c>
      <c r="AY94" s="1">
        <f>IF(OR(O94=1,Q94=1,(T94+X94)/D1&gt;0.5),1,0)</f>
        <v>0</v>
      </c>
      <c r="AZ94" s="100" t="str">
        <f>IF(AU76=19,L76,IF(AU77=19,L77,IF(AU78=19,L78,IF(AU79=19,L79,IF(AU80=19,L80,IF(AU81=19,L81,IF(AU82=19,L82,BA94)))))))</f>
        <v>Select</v>
      </c>
      <c r="BA94" s="98" t="str">
        <f>IF(AU83=19,L83,IF(AU84=19,L84,IF(AU85=19,L85,IF(AU86=19,L86,IF(AU87=19,L87,IF(AU88=19,L88,IF(AU89=19,L89,BB94)))))))</f>
        <v>Select</v>
      </c>
      <c r="BB94" s="98" t="str">
        <f>IF(AU90=19,L90,IF(AU91=19,L91,IF(AU92=19,L92,IF(AU93=19,L93,IF(AU94=19,L94,IF(AU95=19,L95,""))))))</f>
        <v>Select</v>
      </c>
      <c r="BC94" s="98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50</v>
      </c>
      <c r="BD94" s="98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98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98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98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98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27</v>
      </c>
      <c r="BI94" s="98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11</v>
      </c>
      <c r="BJ94" s="98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33</v>
      </c>
      <c r="BK94" s="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43</v>
      </c>
      <c r="BL94" s="99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">
        <f>IF(AND(AW94=BM75,BL94=0),AZ94,0)</f>
        <v>0</v>
      </c>
      <c r="BN94" s="1">
        <f>COUNTIF(BM76:BM94,"&lt;&gt;0")</f>
        <v>1</v>
      </c>
      <c r="BO94" s="1" t="str">
        <f>IF(BN76=19,BM76,IF(BN77=19,BM77,IF(BN78=19,BM78,IF(BN79=19,BM79,IF(BN80=19,BM80,IF(BN81=19,BM81,IF(BN82=19,BM82,IF(BN83=19,BM83,BP94))))))))</f>
        <v/>
      </c>
      <c r="BP94" s="1" t="str">
        <f>IF(BN84=19,BM84,IF(BN85=19,BM85,IF(BN86=19,BM86,IF(BN87=19,BM87,IF(BN88=19,BM88,IF(BN89=19,BM89,IF(BN90=19,BM90,IF(BN91=19,BM91,BQ94))))))))</f>
        <v/>
      </c>
      <c r="BQ94" s="1" t="str">
        <f>IF(BN92=19,BM92,IF(BN93=19,BM93,IF(BN94=19,BM94,IF(BN95=19,BM95,""))))</f>
        <v/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Fox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16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18</v>
      </c>
      <c r="Z95" s="1">
        <f>RANK(Y95,Y76:Y95,0)</f>
        <v>20</v>
      </c>
      <c r="AA95" s="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7</v>
      </c>
      <c r="AB95" s="1">
        <f>IF(OR(O95=1,Q95=1),0,IF(B2&lt;&gt;B3,AA95,Y95+AA95))</f>
        <v>25</v>
      </c>
      <c r="AC95" s="1">
        <f>RANK(AB95,AB76:AB95,0)</f>
        <v>19</v>
      </c>
      <c r="AD95" s="1">
        <f>[2]DB!BI95</f>
        <v>7</v>
      </c>
      <c r="AE95" s="1">
        <f>RANK(AD95,AD76:AD95,0)</f>
        <v>16</v>
      </c>
      <c r="AF95" s="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4</v>
      </c>
      <c r="AG95" s="1">
        <f>IF(OR(O95=1,Q95=1),0,IF(B2&lt;&gt;B3,AF95,AD95+AF95))</f>
        <v>11</v>
      </c>
      <c r="AH95" s="1">
        <f>RANK(AG95,AG76:AG95,0)</f>
        <v>11</v>
      </c>
      <c r="AI95" s="1">
        <f>[2]DB!BJ95</f>
        <v>25</v>
      </c>
      <c r="AJ95" s="1">
        <f>RANK(AI95,AI76:AI95,0)</f>
        <v>12</v>
      </c>
      <c r="AK95" s="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11</v>
      </c>
      <c r="AL95" s="1">
        <f>IF(OR(O95=1,Q95=1),0,IF(B2&lt;&gt;B3,AK95,AI95+AK95))</f>
        <v>36</v>
      </c>
      <c r="AM95" s="1">
        <f>RANK(AL95,AL76:AL95,0)</f>
        <v>8</v>
      </c>
      <c r="AN95" s="1">
        <f t="shared" si="37"/>
        <v>48</v>
      </c>
      <c r="AO95" s="1">
        <f t="shared" si="38"/>
        <v>38</v>
      </c>
      <c r="AP95" s="1">
        <f>[2]DB!AW95</f>
        <v>20</v>
      </c>
      <c r="AQ95" s="1">
        <f>RANK(AO95,AO76:AO95,1)+AR95</f>
        <v>18</v>
      </c>
      <c r="AR95" s="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0</v>
      </c>
      <c r="AS95" s="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0</v>
      </c>
      <c r="AT95" s="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0</v>
      </c>
      <c r="AU95" s="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18</v>
      </c>
      <c r="AV95" s="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19</v>
      </c>
      <c r="AW95" s="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">
        <f>[2]DB!BL95</f>
        <v>0</v>
      </c>
      <c r="AY95" s="1">
        <f>IF(OR(O95=1,Q95=1,(T95+X95)/D1&gt;0.5),1,0)</f>
        <v>0</v>
      </c>
      <c r="AZ95" s="100" t="str">
        <f>IF(AU76=20,L76,IF(AU77=20,L77,IF(AU78=20,L78,IF(AU79=20,L79,IF(AU80=20,L80,IF(AU81=20,L81,IF(AU82=20,L82,BA95)))))))</f>
        <v>Zico</v>
      </c>
      <c r="BA95" s="98" t="str">
        <f>IF(AU83=20,L83,IF(AU84=20,L84,IF(AU85=20,L85,IF(AU86=20,L86,IF(AU87=20,L87,IF(AU88=20,L88,IF(AU89=20,L89,BB95)))))))</f>
        <v>Zico</v>
      </c>
      <c r="BB95" s="98" t="str">
        <f>IF(AU90=20,L90,IF(AU91=20,L91,IF(AU92=20,L92,IF(AU93=20,L93,IF(AU94=20,L94,IF(AU95=20,L95,""))))))</f>
        <v>Zico</v>
      </c>
      <c r="BC95" s="98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59</v>
      </c>
      <c r="BD95" s="98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98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98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98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98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24</v>
      </c>
      <c r="BI95" s="98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10</v>
      </c>
      <c r="BJ95" s="98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33</v>
      </c>
      <c r="BK95" s="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55</v>
      </c>
      <c r="BL95" s="99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">
        <f>IF(AND(AW95=BM75,BL95=0),AZ95,0)</f>
        <v>0</v>
      </c>
      <c r="BN95" s="1">
        <f>COUNTIF(BM76:BM95,"&lt;&gt;0")</f>
        <v>1</v>
      </c>
      <c r="BO95" s="1" t="str">
        <f>IF(BN76=20,BM76,IF(BN77=20,BM77,IF(BN78=20,BM78,IF(BN79=20,BM79,IF(BN80=20,BM80,IF(BN81=20,BM81,IF(BN82=20,BM82,IF(BN83=20,BM83,BP95))))))))</f>
        <v/>
      </c>
      <c r="BP95" s="1" t="str">
        <f>IF(BN84=20,BM84,IF(BN85=20,BM85,IF(BN86=20,BM86,IF(BN87=20,BM87,IF(BN88=20,BM88,IF(BN89=20,BM89,IF(BN90=20,BM90,IF(BN91=20,BM91,BQ95))))))))</f>
        <v/>
      </c>
      <c r="BQ95" s="1" t="str">
        <f>IF(BN92=20,BM92,IF(BN93=20,BM93,IF(BN94=20,BM94,IF(BN95=20,BM95,""))))</f>
        <v/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>
        <f>IF(BL97=0,AW97,IF(BL98=0,AW98,IF(BL99=0,AW99,IF(BL100=0,AW100,IF(BL101=0,AW101,IF(BL102=0,AW102,IF(BL103=0,AW103,IF(BL104=0,AW104,BN96))))))))</f>
        <v>1</v>
      </c>
      <c r="BN96" s="1">
        <f>IF(BL105=0,AW105,IF(BL106=0,AW106,IF(BL107=0,AW107,IF(BL108=0,AW108,IF(BL109=0,AW109,IF(BL110=0,AW110,IF(BL111=0,AW111,IF(BL112=0,AW112,BO96))))))))</f>
        <v>9</v>
      </c>
      <c r="BO96" s="1">
        <f>IF(BL113=0,AW113,IF(BL114=0,AW114,IF(BL115=0,AW115,IF(BL116=0,AW116,0))))</f>
        <v>17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>Månedens Tipper i april:</v>
      </c>
      <c r="CR96" s="1" t="str">
        <f>IF(CH72&lt;&gt;"",CH72,IF(CG72&lt;&gt;"",CG72,IF(CF72&lt;&gt;"",CF72,IF(CE72&lt;&gt;"",CE72,CD72))))</f>
        <v>Månedens Tipper i april:</v>
      </c>
    </row>
    <row r="97" spans="12:94">
      <c r="L97" s="100" t="str">
        <f>[2]DB!AZ97</f>
        <v>IanRush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24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1</v>
      </c>
      <c r="W97" s="1">
        <v>0</v>
      </c>
      <c r="X97" s="1">
        <f>IF(B2&lt;&gt;B3,V97,V97+U97)</f>
        <v>1</v>
      </c>
      <c r="Y97" s="1">
        <f>[2]DB!BH97</f>
        <v>22</v>
      </c>
      <c r="Z97" s="1">
        <f>RANK(Y97,Y97:Y116,0)</f>
        <v>3</v>
      </c>
      <c r="AA97" s="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7</v>
      </c>
      <c r="AB97" s="1">
        <f>IF(OR(O97=1,Q97=1),0,IF(B2&lt;&gt;B3,AA97,Y97+AA97))</f>
        <v>29</v>
      </c>
      <c r="AC97" s="1">
        <f>RANK(AB97,AB97:AB116,0)</f>
        <v>6</v>
      </c>
      <c r="AD97" s="1">
        <f>[2]DB!BI97</f>
        <v>9</v>
      </c>
      <c r="AE97" s="1">
        <f>RANK(AD97,AD97:AD116,0)</f>
        <v>1</v>
      </c>
      <c r="AF97" s="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3</v>
      </c>
      <c r="AG97" s="1">
        <f>IF(OR(O97=1,Q97=1),0,IF(B2&lt;&gt;B3,AF97,AD97+AF97))</f>
        <v>12</v>
      </c>
      <c r="AH97" s="1">
        <f>RANK(AG97,AG97:AG116,0)</f>
        <v>2</v>
      </c>
      <c r="AI97" s="1">
        <f>[2]DB!BJ97</f>
        <v>28</v>
      </c>
      <c r="AJ97" s="1">
        <f>RANK(AI97,AI97:AI116,0)</f>
        <v>2</v>
      </c>
      <c r="AK97" s="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9</v>
      </c>
      <c r="AL97" s="1">
        <f>IF(OR(O97=1,Q97=1),0,IF(B2&lt;&gt;B3,AK97,AI97+AK97))</f>
        <v>37</v>
      </c>
      <c r="AM97" s="1">
        <f>RANK(AL97,AL97:AL116,0)</f>
        <v>2</v>
      </c>
      <c r="AN97" s="1">
        <f>Z97+AE97+AJ97</f>
        <v>6</v>
      </c>
      <c r="AO97" s="1">
        <f>AC97+AH97+AM97</f>
        <v>10</v>
      </c>
      <c r="AP97" s="1">
        <f>[2]DB!AW97</f>
        <v>1</v>
      </c>
      <c r="AQ97" s="1">
        <f>RANK(AO97,AO97:AO116,1)+AR97</f>
        <v>2</v>
      </c>
      <c r="AR97" s="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1</v>
      </c>
      <c r="AS97" s="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2</v>
      </c>
      <c r="AV97" s="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3</v>
      </c>
      <c r="AW97" s="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">
        <f>[2]DB!BL97</f>
        <v>0</v>
      </c>
      <c r="AY97" s="1">
        <f>IF(OR(O97=1,Q97=1,(T97+X97)/D1&gt;0.5),1,0)</f>
        <v>0</v>
      </c>
      <c r="AZ97" s="100" t="str">
        <f>IF(AU97=1,L97,IF(AU98=1,L98,IF(AU99=1,L99,IF(AU100=1,L100,IF(AU101=1,L101,IF(AU102=1,L102,IF(AU103=1,L103,BA97)))))))</f>
        <v>Culopip</v>
      </c>
      <c r="BA97" s="98" t="str">
        <f>IF(AU104=1,L104,IF(AU105=1,L105,IF(AU106=1,L106,IF(AU107=1,L107,IF(AU108=1,L108,IF(AU109=1,L109,IF(AU110=1,L110,BB97)))))))</f>
        <v/>
      </c>
      <c r="BB97" s="98" t="str">
        <f>IF(AU111=1,L111,IF(AU112=1,L112,IF(AU113=1,L113,IF(AU114=1,L114,IF(AU115=1,L115,IF(AU116=1,L116,""))))))</f>
        <v/>
      </c>
      <c r="BC97" s="98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10</v>
      </c>
      <c r="BD97" s="98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98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98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98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98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30</v>
      </c>
      <c r="BI97" s="98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11</v>
      </c>
      <c r="BJ97" s="98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36</v>
      </c>
      <c r="BK97" s="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10</v>
      </c>
      <c r="BL97" s="99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" t="str">
        <f>IF(AND(AW97=BM96,BL97=0),AZ97,0)</f>
        <v>Culopip</v>
      </c>
      <c r="BN97" s="1">
        <f>COUNTIF(BM97,"&lt;&gt;0")</f>
        <v>1</v>
      </c>
      <c r="BO97" s="1" t="str">
        <f>IF(BN97=1,BM97,IF(BN98=1,BM98,IF(BN99=1,BM99,IF(BN100=1,BM100,IF(BN101=1,BM101,IF(BN102=1,BM102,IF(BN103=1,BM103,IF(BN104=1,BM104,BP97))))))))</f>
        <v>Culopip</v>
      </c>
      <c r="BP97" s="1">
        <f>IF(BN105=1,BM105,IF(BN106=1,BM106,IF(BN107=1,BM107,IF(BN108=1,BM108,IF(BN109=1,BM109,IF(BN110=1,BM110,IF(BN111=1,BM111,IF(BN112=1,BM112,BQ97))))))))</f>
        <v>0</v>
      </c>
      <c r="BQ97" s="1">
        <f>IF(BN113=1,BM113,IF(BN114=1,BM114,IF(BN115=1,BM115,IF(BN116=1,BM116,"INGEN"))))</f>
        <v>0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/>
      </c>
      <c r="BV97" s="98" t="str">
        <f>[2]DB!CH97</f>
        <v/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/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Malthe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38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25</v>
      </c>
      <c r="Z98" s="1">
        <f>RANK(Y98,Y97:Y116,0)</f>
        <v>1</v>
      </c>
      <c r="AA98" s="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6</v>
      </c>
      <c r="AB98" s="1">
        <f>IF(OR(O98=1,Q98=1),0,IF(B2&lt;&gt;B3,AA98,Y98+AA98))</f>
        <v>31</v>
      </c>
      <c r="AC98" s="1">
        <f>RANK(AB98,AB97:AB116,0)</f>
        <v>1</v>
      </c>
      <c r="AD98" s="1">
        <f>[2]DB!BI98</f>
        <v>7</v>
      </c>
      <c r="AE98" s="1">
        <f>RANK(AD98,AD97:AD116,0)</f>
        <v>9</v>
      </c>
      <c r="AF98" s="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3</v>
      </c>
      <c r="AG98" s="1">
        <f>IF(OR(O98=1,Q98=1),0,IF(B2&lt;&gt;B3,AF98,AD98+AF98))</f>
        <v>10</v>
      </c>
      <c r="AH98" s="1">
        <f>RANK(AG98,AG97:AG116,0)</f>
        <v>10</v>
      </c>
      <c r="AI98" s="1">
        <f>[2]DB!BJ98</f>
        <v>29</v>
      </c>
      <c r="AJ98" s="1">
        <f>RANK(AI98,AI97:AI116,0)</f>
        <v>1</v>
      </c>
      <c r="AK98" s="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7</v>
      </c>
      <c r="AL98" s="1">
        <f>IF(OR(O98=1,Q98=1),0,IF(B2&lt;&gt;B3,AK98,AI98+AK98))</f>
        <v>36</v>
      </c>
      <c r="AM98" s="1">
        <f>RANK(AL98,AL97:AL116,0)</f>
        <v>3</v>
      </c>
      <c r="AN98" s="1">
        <f t="shared" ref="AN98:AN116" si="39">Z98+AE98+AJ98</f>
        <v>11</v>
      </c>
      <c r="AO98" s="1">
        <f t="shared" ref="AO98:AO116" si="40">AC98+AH98+AM98</f>
        <v>14</v>
      </c>
      <c r="AP98" s="1">
        <f>[2]DB!AW98</f>
        <v>2</v>
      </c>
      <c r="AQ98" s="1">
        <f>RANK(AO98,AO97:AO116,1)+AR98</f>
        <v>3</v>
      </c>
      <c r="AR98" s="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3</v>
      </c>
      <c r="AV98" s="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1</v>
      </c>
      <c r="AW98" s="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2</v>
      </c>
      <c r="AX98" s="1">
        <f>[2]DB!BL98</f>
        <v>0</v>
      </c>
      <c r="AY98" s="1">
        <f>IF(OR(O98=1,Q98=1,(T98+X98)/D1&gt;0.5),1,0)</f>
        <v>0</v>
      </c>
      <c r="AZ98" s="100" t="str">
        <f>IF(AU97=2,L97,IF(AU98=2,L98,IF(AU99=2,L99,IF(AU100=2,L100,IF(AU101=2,L101,IF(AU102=2,L102,IF(AU103=2,L103,BA98)))))))</f>
        <v>IanRush</v>
      </c>
      <c r="BA98" s="98" t="str">
        <f>IF(AU104=2,L104,IF(AU105=2,L105,IF(AU106=2,L106,IF(AU107=2,L107,IF(AU108=2,L108,IF(AU109=2,L109,IF(AU110=2,L110,BB98)))))))</f>
        <v/>
      </c>
      <c r="BB98" s="98" t="str">
        <f>IF(AU111=2,L111,IF(AU112=2,L112,IF(AU113=2,L113,IF(AU114=2,L114,IF(AU115=2,L115,IF(AU116=2,L116,""))))))</f>
        <v/>
      </c>
      <c r="BC98" s="98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24</v>
      </c>
      <c r="BD98" s="98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98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98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98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1</v>
      </c>
      <c r="BH98" s="98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29</v>
      </c>
      <c r="BI98" s="98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12</v>
      </c>
      <c r="BJ98" s="98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37</v>
      </c>
      <c r="BK98" s="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10</v>
      </c>
      <c r="BL98" s="99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">
        <f>IF(AND(AW98=BM96,BL98=0),AZ98,0)</f>
        <v>0</v>
      </c>
      <c r="BN98" s="1">
        <f>COUNTIF(BM97:BM98,"&lt;&gt;0")</f>
        <v>1</v>
      </c>
      <c r="BO98" s="1" t="str">
        <f>IF(BN97=2,BM97,IF(BN98=2,BM98,IF(BN99=2,BM99,IF(BN100=2,BM100,IF(BN101=2,BM101,IF(BN102=2,BM102,IF(BN103=2,BM103,IF(BN104=2,BM104,BP98))))))))</f>
        <v/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Culopip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10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22</v>
      </c>
      <c r="Z99" s="1">
        <f>RANK(Y99,Y97:Y116,0)</f>
        <v>3</v>
      </c>
      <c r="AA99" s="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8</v>
      </c>
      <c r="AB99" s="1">
        <f>IF(OR(O99=1,Q99=1),0,IF(B2&lt;&gt;B3,AA99,Y99+AA99))</f>
        <v>30</v>
      </c>
      <c r="AC99" s="1">
        <f>RANK(AB99,AB97:AB116,0)</f>
        <v>2</v>
      </c>
      <c r="AD99" s="1">
        <f>[2]DB!BI99</f>
        <v>8</v>
      </c>
      <c r="AE99" s="1">
        <f>RANK(AD99,AD97:AD116,0)</f>
        <v>4</v>
      </c>
      <c r="AF99" s="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3</v>
      </c>
      <c r="AG99" s="1">
        <f>IF(OR(O99=1,Q99=1),0,IF(B2&lt;&gt;B3,AF99,AD99+AF99))</f>
        <v>11</v>
      </c>
      <c r="AH99" s="1">
        <f>RANK(AG99,AG97:AG116,0)</f>
        <v>5</v>
      </c>
      <c r="AI99" s="1">
        <f>[2]DB!BJ99</f>
        <v>26</v>
      </c>
      <c r="AJ99" s="1">
        <f>RANK(AI99,AI97:AI116,0)</f>
        <v>6</v>
      </c>
      <c r="AK99" s="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10</v>
      </c>
      <c r="AL99" s="1">
        <f>IF(OR(O99=1,Q99=1),0,IF(B2&lt;&gt;B3,AK99,AI99+AK99))</f>
        <v>36</v>
      </c>
      <c r="AM99" s="1">
        <f>RANK(AL99,AL97:AL116,0)</f>
        <v>3</v>
      </c>
      <c r="AN99" s="1">
        <f t="shared" si="39"/>
        <v>13</v>
      </c>
      <c r="AO99" s="1">
        <f t="shared" si="40"/>
        <v>10</v>
      </c>
      <c r="AP99" s="1">
        <f>[2]DB!AW99</f>
        <v>3</v>
      </c>
      <c r="AQ99" s="1">
        <f>RANK(AO99,AO97:AO116,1)+AR99</f>
        <v>1</v>
      </c>
      <c r="AR99" s="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1</v>
      </c>
      <c r="AV99" s="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2</v>
      </c>
      <c r="AW99" s="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3</v>
      </c>
      <c r="AX99" s="1">
        <f>[2]DB!BL99</f>
        <v>0</v>
      </c>
      <c r="AY99" s="1">
        <f>IF(OR(O99=1,Q99=1,(T99+X99)/D1&gt;0.5),1,0)</f>
        <v>0</v>
      </c>
      <c r="AZ99" s="100" t="str">
        <f>IF(AU97=3,L97,IF(AU98=3,L98,IF(AU99=3,L99,IF(AU100=3,L100,IF(AU101=3,L101,IF(AU102=3,L102,IF(AU103=3,L103,BA99)))))))</f>
        <v>Malthe</v>
      </c>
      <c r="BA99" s="98" t="str">
        <f>IF(AU104=3,L104,IF(AU105=3,L105,IF(AU106=3,L106,IF(AU107=3,L107,IF(AU108=3,L108,IF(AU109=3,L109,IF(AU110=3,L110,BB99)))))))</f>
        <v/>
      </c>
      <c r="BB99" s="98" t="str">
        <f>IF(AU111=3,L111,IF(AU112=3,L112,IF(AU113=3,L113,IF(AU114=3,L114,IF(AU115=3,L115,IF(AU116=3,L116,""))))))</f>
        <v/>
      </c>
      <c r="BC99" s="98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38</v>
      </c>
      <c r="BD99" s="98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98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98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98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98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31</v>
      </c>
      <c r="BI99" s="98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10</v>
      </c>
      <c r="BJ99" s="98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36</v>
      </c>
      <c r="BK99" s="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14</v>
      </c>
      <c r="BL99" s="99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">
        <f>IF(AND(AW99=BM96,BL99=0),AZ99,0)</f>
        <v>0</v>
      </c>
      <c r="BN99" s="1">
        <f>COUNTIF(BM97:BM99,"&lt;&gt;0")</f>
        <v>1</v>
      </c>
      <c r="BO99" s="1" t="str">
        <f>IF(BN97=3,BM97,IF(BN98=3,BM98,IF(BN99=3,BM99,IF(BN100=3,BM100,IF(BN101=3,BM101,IF(BN102=3,BM102,IF(BN103=3,BM103,IF(BN104=3,BM104,BP99))))))))</f>
        <v/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MFP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40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21</v>
      </c>
      <c r="Z100" s="1">
        <f>RANK(Y100,Y97:Y116,0)</f>
        <v>7</v>
      </c>
      <c r="AA100" s="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6</v>
      </c>
      <c r="AB100" s="1">
        <f>IF(OR(O100=1,Q100=1),0,IF(B2&lt;&gt;B3,AA100,Y100+AA100))</f>
        <v>27</v>
      </c>
      <c r="AC100" s="1">
        <f>RANK(AB100,AB97:AB116,0)</f>
        <v>10</v>
      </c>
      <c r="AD100" s="1">
        <f>[2]DB!BI100</f>
        <v>8</v>
      </c>
      <c r="AE100" s="1">
        <f>RANK(AD100,AD97:AD116,0)</f>
        <v>4</v>
      </c>
      <c r="AF100" s="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3</v>
      </c>
      <c r="AG100" s="1">
        <f>IF(OR(O100=1,Q100=1),0,IF(B2&lt;&gt;B3,AF100,AD100+AF100))</f>
        <v>11</v>
      </c>
      <c r="AH100" s="1">
        <f>RANK(AG100,AG97:AG116,0)</f>
        <v>5</v>
      </c>
      <c r="AI100" s="1">
        <f>[2]DB!BJ100</f>
        <v>28</v>
      </c>
      <c r="AJ100" s="1">
        <f>RANK(AI100,AI97:AI116,0)</f>
        <v>2</v>
      </c>
      <c r="AK100" s="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7</v>
      </c>
      <c r="AL100" s="1">
        <f>IF(OR(O100=1,Q100=1),0,IF(B2&lt;&gt;B3,AK100,AI100+AK100))</f>
        <v>35</v>
      </c>
      <c r="AM100" s="1">
        <f>RANK(AL100,AL97:AL116,0)</f>
        <v>8</v>
      </c>
      <c r="AN100" s="1">
        <f t="shared" si="39"/>
        <v>13</v>
      </c>
      <c r="AO100" s="1">
        <f t="shared" si="40"/>
        <v>23</v>
      </c>
      <c r="AP100" s="1">
        <f>[2]DB!AW100</f>
        <v>4</v>
      </c>
      <c r="AQ100" s="1">
        <f>RANK(AO100,AO97:AO116,1)+AR100</f>
        <v>10</v>
      </c>
      <c r="AR100" s="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10</v>
      </c>
      <c r="AV100" s="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5</v>
      </c>
      <c r="AW100" s="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4</v>
      </c>
      <c r="AX100" s="1">
        <f>[2]DB!BL100</f>
        <v>0</v>
      </c>
      <c r="AY100" s="1">
        <f>IF(OR(O100=1,Q100=1,(T100+X100)/D1&gt;0.5),1,0)</f>
        <v>0</v>
      </c>
      <c r="AZ100" s="100" t="str">
        <f>IF(AU97=4,L97,IF(AU98=4,L98,IF(AU99=4,L99,IF(AU100=4,L100,IF(AU101=4,L101,IF(AU102=4,L102,IF(AU103=4,L103,BA100)))))))</f>
        <v>Watson</v>
      </c>
      <c r="BA100" s="98" t="str">
        <f>IF(AU104=4,L104,IF(AU105=4,L105,IF(AU106=4,L106,IF(AU107=4,L107,IF(AU108=4,L108,IF(AU109=4,L109,IF(AU110=4,L110,BB100)))))))</f>
        <v/>
      </c>
      <c r="BB100" s="98" t="str">
        <f>IF(AU111=4,L111,IF(AU112=4,L112,IF(AU113=4,L113,IF(AU114=4,L114,IF(AU115=4,L115,IF(AU116=4,L116,""))))))</f>
        <v/>
      </c>
      <c r="BC100" s="98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58</v>
      </c>
      <c r="BD100" s="98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98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98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98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98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30</v>
      </c>
      <c r="BI100" s="98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11</v>
      </c>
      <c r="BJ100" s="98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35</v>
      </c>
      <c r="BK100" s="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15</v>
      </c>
      <c r="BL100" s="99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">
        <f>IF(AND(AW100=BM96,BL100=0),AZ100,0)</f>
        <v>0</v>
      </c>
      <c r="BN100" s="1">
        <f>COUNTIF(BM97:BM100,"&lt;&gt;0")</f>
        <v>1</v>
      </c>
      <c r="BO100" s="1" t="str">
        <f>IF(BN97=4,BM97,IF(BN98=4,BM98,IF(BN99=4,BM99,IF(BN100=4,BM100,IF(BN101=4,BM101,IF(BN102=4,BM102,IF(BN103=4,BM103,IF(BN104=4,BM104,BP100))))))))</f>
        <v/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Watson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58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24</v>
      </c>
      <c r="Z101" s="1">
        <f>RANK(Y101,Y97:Y116,0)</f>
        <v>2</v>
      </c>
      <c r="AA101" s="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6</v>
      </c>
      <c r="AB101" s="1">
        <f>IF(OR(O101=1,Q101=1),0,IF(B2&lt;&gt;B3,AA101,Y101+AA101))</f>
        <v>30</v>
      </c>
      <c r="AC101" s="1">
        <f>RANK(AB101,AB97:AB116,0)</f>
        <v>2</v>
      </c>
      <c r="AD101" s="1">
        <f>[2]DB!BI101</f>
        <v>7</v>
      </c>
      <c r="AE101" s="1">
        <f>RANK(AD101,AD97:AD116,0)</f>
        <v>9</v>
      </c>
      <c r="AF101" s="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4</v>
      </c>
      <c r="AG101" s="1">
        <f>IF(OR(O101=1,Q101=1),0,IF(B2&lt;&gt;B3,AF101,AD101+AF101))</f>
        <v>11</v>
      </c>
      <c r="AH101" s="1">
        <f>RANK(AG101,AG97:AG116,0)</f>
        <v>5</v>
      </c>
      <c r="AI101" s="1">
        <f>[2]DB!BJ101</f>
        <v>27</v>
      </c>
      <c r="AJ101" s="1">
        <f>RANK(AI101,AI97:AI116,0)</f>
        <v>5</v>
      </c>
      <c r="AK101" s="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8</v>
      </c>
      <c r="AL101" s="1">
        <f>IF(OR(O101=1,Q101=1),0,IF(B2&lt;&gt;B3,AK101,AI101+AK101))</f>
        <v>35</v>
      </c>
      <c r="AM101" s="1">
        <f>RANK(AL101,AL97:AL116,0)</f>
        <v>8</v>
      </c>
      <c r="AN101" s="1">
        <f t="shared" si="39"/>
        <v>16</v>
      </c>
      <c r="AO101" s="1">
        <f t="shared" si="40"/>
        <v>15</v>
      </c>
      <c r="AP101" s="1">
        <f>[2]DB!AW101</f>
        <v>5</v>
      </c>
      <c r="AQ101" s="1">
        <f>RANK(AO101,AO97:AO116,1)+AR101</f>
        <v>4</v>
      </c>
      <c r="AR101" s="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4</v>
      </c>
      <c r="AV101" s="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7</v>
      </c>
      <c r="AW101" s="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5</v>
      </c>
      <c r="AX101" s="1">
        <f>[2]DB!BL101</f>
        <v>0</v>
      </c>
      <c r="AY101" s="1">
        <f>IF(OR(O101=1,Q101=1,(T101+X101)/D1&gt;0.5),1,0)</f>
        <v>0</v>
      </c>
      <c r="AZ101" s="100" t="str">
        <f>IF(AU97=5,L97,IF(AU98=5,L98,IF(AU99=5,L99,IF(AU100=5,L100,IF(AU101=5,L101,IF(AU102=5,L102,IF(AU103=5,L103,BA101)))))))</f>
        <v>McCoist</v>
      </c>
      <c r="BA101" s="98" t="str">
        <f>IF(AU104=5,L104,IF(AU105=5,L105,IF(AU106=5,L106,IF(AU107=5,L107,IF(AU108=5,L108,IF(AU109=5,L109,IF(AU110=5,L110,BB101)))))))</f>
        <v/>
      </c>
      <c r="BB101" s="98" t="str">
        <f>IF(AU111=5,L111,IF(AU112=5,L112,IF(AU113=5,L113,IF(AU114=5,L114,IF(AU115=5,L115,IF(AU116=5,L116,""))))))</f>
        <v/>
      </c>
      <c r="BC101" s="98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39</v>
      </c>
      <c r="BD101" s="98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98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98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98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98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30</v>
      </c>
      <c r="BI101" s="98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13</v>
      </c>
      <c r="BJ101" s="98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34</v>
      </c>
      <c r="BK101" s="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16</v>
      </c>
      <c r="BL101" s="99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">
        <f>IF(AND(AW101=BM96,BL101=0),AZ101,0)</f>
        <v>0</v>
      </c>
      <c r="BN101" s="1">
        <f>COUNTIF(BM97:BM101,"&lt;&gt;0")</f>
        <v>1</v>
      </c>
      <c r="BO101" s="1" t="str">
        <f>IF(BN97=5,BM97,IF(BN98=5,BM98,IF(BN99=5,BM99,IF(BN100=5,BM100,IF(BN101=5,BM101,IF(BN102=5,BM102,IF(BN103=5,BM103,IF(BN104=5,BM104,BP101))))))))</f>
        <v/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Anderup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3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22</v>
      </c>
      <c r="Z102" s="1">
        <f>RANK(Y102,Y97:Y116,0)</f>
        <v>3</v>
      </c>
      <c r="AA102" s="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8</v>
      </c>
      <c r="AB102" s="1">
        <f>IF(OR(O102=1,Q102=1),0,IF(B2&lt;&gt;B3,AA102,Y102+AA102))</f>
        <v>30</v>
      </c>
      <c r="AC102" s="1">
        <f>RANK(AB102,AB97:AB116,0)</f>
        <v>2</v>
      </c>
      <c r="AD102" s="1">
        <f>[2]DB!BI102</f>
        <v>7</v>
      </c>
      <c r="AE102" s="1">
        <f>RANK(AD102,AD97:AD116,0)</f>
        <v>9</v>
      </c>
      <c r="AF102" s="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3</v>
      </c>
      <c r="AG102" s="1">
        <f>IF(OR(O102=1,Q102=1),0,IF(B2&lt;&gt;B3,AF102,AD102+AF102))</f>
        <v>10</v>
      </c>
      <c r="AH102" s="1">
        <f>RANK(AG102,AG97:AG116,0)</f>
        <v>10</v>
      </c>
      <c r="AI102" s="1">
        <f>[2]DB!BJ102</f>
        <v>26</v>
      </c>
      <c r="AJ102" s="1">
        <f>RANK(AI102,AI97:AI116,0)</f>
        <v>6</v>
      </c>
      <c r="AK102" s="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9</v>
      </c>
      <c r="AL102" s="1">
        <f>IF(OR(O102=1,Q102=1),0,IF(B2&lt;&gt;B3,AK102,AI102+AK102))</f>
        <v>35</v>
      </c>
      <c r="AM102" s="1">
        <f>RANK(AL102,AL97:AL116,0)</f>
        <v>8</v>
      </c>
      <c r="AN102" s="1">
        <f t="shared" si="39"/>
        <v>18</v>
      </c>
      <c r="AO102" s="1">
        <f t="shared" si="40"/>
        <v>20</v>
      </c>
      <c r="AP102" s="1">
        <f>[2]DB!AW102</f>
        <v>6</v>
      </c>
      <c r="AQ102" s="1">
        <f>RANK(AO102,AO97:AO116,1)+AR102</f>
        <v>7</v>
      </c>
      <c r="AR102" s="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0</v>
      </c>
      <c r="AS102" s="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0</v>
      </c>
      <c r="AT102" s="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0</v>
      </c>
      <c r="AU102" s="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7</v>
      </c>
      <c r="AV102" s="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8</v>
      </c>
      <c r="AW102" s="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6</v>
      </c>
      <c r="AX102" s="1">
        <f>[2]DB!BL102</f>
        <v>0</v>
      </c>
      <c r="AY102" s="1">
        <f>IF(OR(O102=1,Q102=1,(T102+X102)/D1&gt;0.5),1,0)</f>
        <v>0</v>
      </c>
      <c r="AZ102" s="100" t="str">
        <f>IF(AU97=6,L97,IF(AU98=6,L98,IF(AU99=6,L99,IF(AU100=6,L100,IF(AU101=6,L101,IF(AU102=6,L102,IF(AU103=6,L103,BA102)))))))</f>
        <v>Lions</v>
      </c>
      <c r="BA102" s="98" t="str">
        <f>IF(AU104=6,L104,IF(AU105=6,L105,IF(AU106=6,L106,IF(AU107=6,L107,IF(AU108=6,L108,IF(AU109=6,L109,IF(AU110=6,L110,BB102)))))))</f>
        <v>Lions</v>
      </c>
      <c r="BB102" s="98" t="str">
        <f>IF(AU111=6,L111,IF(AU112=6,L112,IF(AU113=6,L113,IF(AU114=6,L114,IF(AU115=6,L115,IF(AU116=6,L116,""))))))</f>
        <v/>
      </c>
      <c r="BC102" s="98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31</v>
      </c>
      <c r="BD102" s="98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98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98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98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98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28</v>
      </c>
      <c r="BI102" s="98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10</v>
      </c>
      <c r="BJ102" s="98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39</v>
      </c>
      <c r="BK102" s="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19</v>
      </c>
      <c r="BL102" s="99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">
        <f>IF(AND(AW102=BM96,BL102=0),AZ102,0)</f>
        <v>0</v>
      </c>
      <c r="BN102" s="1">
        <f>COUNTIF(BM97:BM102,"&lt;&gt;0")</f>
        <v>1</v>
      </c>
      <c r="BO102" s="1" t="str">
        <f>IF(BN97=6,BM97,IF(BN98=6,BM98,IF(BN99=6,BM99,IF(BN100=6,BM100,IF(BN101=6,BM101,IF(BN102=6,BM102,IF(BN103=6,BM103,IF(BN104=6,BM104,BP102))))))))</f>
        <v/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McCoist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39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22</v>
      </c>
      <c r="Z103" s="1">
        <f>RANK(Y103,Y97:Y116,0)</f>
        <v>3</v>
      </c>
      <c r="AA103" s="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8</v>
      </c>
      <c r="AB103" s="1">
        <f>IF(OR(O103=1,Q103=1),0,IF(B2&lt;&gt;B3,AA103,Y103+AA103))</f>
        <v>30</v>
      </c>
      <c r="AC103" s="1">
        <f>RANK(AB103,AB97:AB116,0)</f>
        <v>2</v>
      </c>
      <c r="AD103" s="1">
        <f>[2]DB!BI103</f>
        <v>9</v>
      </c>
      <c r="AE103" s="1">
        <f>RANK(AD103,AD97:AD116,0)</f>
        <v>1</v>
      </c>
      <c r="AF103" s="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4</v>
      </c>
      <c r="AG103" s="1">
        <f>IF(OR(O103=1,Q103=1),0,IF(B2&lt;&gt;B3,AF103,AD103+AF103))</f>
        <v>13</v>
      </c>
      <c r="AH103" s="1">
        <f>RANK(AG103,AG97:AG116,0)</f>
        <v>1</v>
      </c>
      <c r="AI103" s="1">
        <f>[2]DB!BJ103</f>
        <v>24</v>
      </c>
      <c r="AJ103" s="1">
        <f>RANK(AI103,AI97:AI116,0)</f>
        <v>16</v>
      </c>
      <c r="AK103" s="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10</v>
      </c>
      <c r="AL103" s="1">
        <f>IF(OR(O103=1,Q103=1),0,IF(B2&lt;&gt;B3,AK103,AI103+AK103))</f>
        <v>34</v>
      </c>
      <c r="AM103" s="1">
        <f>RANK(AL103,AL97:AL116,0)</f>
        <v>13</v>
      </c>
      <c r="AN103" s="1">
        <f t="shared" si="39"/>
        <v>20</v>
      </c>
      <c r="AO103" s="1">
        <f t="shared" si="40"/>
        <v>16</v>
      </c>
      <c r="AP103" s="1">
        <f>[2]DB!AW103</f>
        <v>7</v>
      </c>
      <c r="AQ103" s="1">
        <f>RANK(AO103,AO97:AO116,1)+AR103</f>
        <v>5</v>
      </c>
      <c r="AR103" s="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0</v>
      </c>
      <c r="AS103" s="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0</v>
      </c>
      <c r="AT103" s="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5</v>
      </c>
      <c r="AV103" s="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6</v>
      </c>
      <c r="AW103" s="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7</v>
      </c>
      <c r="AX103" s="1">
        <f>[2]DB!BL103</f>
        <v>0</v>
      </c>
      <c r="AY103" s="1">
        <f>IF(OR(O103=1,Q103=1,(T103+X103)/D1&gt;0.5),1,0)</f>
        <v>0</v>
      </c>
      <c r="AZ103" s="100" t="str">
        <f>IF(AU97=7,L97,IF(AU98=7,L98,IF(AU99=7,L99,IF(AU100=7,L100,IF(AU101=7,L101,IF(AU102=7,L102,IF(AU103=7,L103,BA103)))))))</f>
        <v>Anderup</v>
      </c>
      <c r="BA103" s="98" t="str">
        <f>IF(AU104=7,L104,IF(AU105=7,L105,IF(AU106=7,L106,IF(AU107=7,L107,IF(AU108=7,L108,IF(AU109=7,L109,IF(AU110=7,L110,BB103)))))))</f>
        <v/>
      </c>
      <c r="BB103" s="98" t="str">
        <f>IF(AU111=7,L111,IF(AU112=7,L112,IF(AU113=7,L113,IF(AU114=7,L114,IF(AU115=7,L115,IF(AU116=7,L116,""))))))</f>
        <v/>
      </c>
      <c r="BC103" s="98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3</v>
      </c>
      <c r="BD103" s="98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98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98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98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98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30</v>
      </c>
      <c r="BI103" s="98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10</v>
      </c>
      <c r="BJ103" s="98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35</v>
      </c>
      <c r="BK103" s="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20</v>
      </c>
      <c r="BL103" s="99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">
        <f>IF(AND(AW103=BM96,BL103=0),AZ103,0)</f>
        <v>0</v>
      </c>
      <c r="BN103" s="1">
        <f>COUNTIF(BM97:BM103,"&lt;&gt;0")</f>
        <v>1</v>
      </c>
      <c r="BO103" s="1" t="str">
        <f>IF(BN97=7,BM97,IF(BN98=7,BM98,IF(BN99=7,BM99,IF(BN100=7,BM100,IF(BN101=7,BM101,IF(BN102=7,BM102,IF(BN103=7,BM103,IF(BN104=7,BM104,BP103))))))))</f>
        <v/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Lions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31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19</v>
      </c>
      <c r="Z104" s="1">
        <f>RANK(Y104,Y97:Y116,0)</f>
        <v>11</v>
      </c>
      <c r="AA104" s="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9</v>
      </c>
      <c r="AB104" s="1">
        <f>IF(OR(O104=1,Q104=1),0,IF(B2&lt;&gt;B3,AA104,Y104+AA104))</f>
        <v>28</v>
      </c>
      <c r="AC104" s="1">
        <f>RANK(AB104,AB97:AB116,0)</f>
        <v>8</v>
      </c>
      <c r="AD104" s="1">
        <f>[2]DB!BI104</f>
        <v>7</v>
      </c>
      <c r="AE104" s="1">
        <f>RANK(AD104,AD97:AD116,0)</f>
        <v>9</v>
      </c>
      <c r="AF104" s="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3</v>
      </c>
      <c r="AG104" s="1">
        <f>IF(OR(O104=1,Q104=1),0,IF(B2&lt;&gt;B3,AF104,AD104+AF104))</f>
        <v>10</v>
      </c>
      <c r="AH104" s="1">
        <f>RANK(AG104,AG97:AG116,0)</f>
        <v>10</v>
      </c>
      <c r="AI104" s="1">
        <f>[2]DB!BJ104</f>
        <v>28</v>
      </c>
      <c r="AJ104" s="1">
        <f>RANK(AI104,AI97:AI116,0)</f>
        <v>2</v>
      </c>
      <c r="AK104" s="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11</v>
      </c>
      <c r="AL104" s="1">
        <f>IF(OR(O104=1,Q104=1),0,IF(B2&lt;&gt;B3,AK104,AI104+AK104))</f>
        <v>39</v>
      </c>
      <c r="AM104" s="1">
        <f>RANK(AL104,AL97:AL116,0)</f>
        <v>1</v>
      </c>
      <c r="AN104" s="1">
        <f t="shared" si="39"/>
        <v>22</v>
      </c>
      <c r="AO104" s="1">
        <f t="shared" si="40"/>
        <v>19</v>
      </c>
      <c r="AP104" s="1">
        <f>[2]DB!AW104</f>
        <v>8</v>
      </c>
      <c r="AQ104" s="1">
        <f>RANK(AO104,AO97:AO116,1)+AR104</f>
        <v>6</v>
      </c>
      <c r="AR104" s="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6</v>
      </c>
      <c r="AV104" s="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9</v>
      </c>
      <c r="AW104" s="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8</v>
      </c>
      <c r="AX104" s="1">
        <f>[2]DB!BL104</f>
        <v>0</v>
      </c>
      <c r="AY104" s="1">
        <f>IF(OR(O104=1,Q104=1,(T104+X104)/D1&gt;0.5),1,0)</f>
        <v>0</v>
      </c>
      <c r="AZ104" s="100" t="str">
        <f>IF(AU97=8,L97,IF(AU98=8,L98,IF(AU99=8,L99,IF(AU100=8,L100,IF(AU101=8,L101,IF(AU102=8,L102,IF(AU103=8,L103,BA104)))))))</f>
        <v>Forest</v>
      </c>
      <c r="BA104" s="98" t="str">
        <f>IF(AU104=8,L104,IF(AU105=8,L105,IF(AU106=8,L106,IF(AU107=8,L107,IF(AU108=8,L108,IF(AU109=8,L109,IF(AU110=8,L110,BB104)))))))</f>
        <v>Forest</v>
      </c>
      <c r="BB104" s="98" t="str">
        <f>IF(AU111=8,L111,IF(AU112=8,L112,IF(AU113=8,L113,IF(AU114=8,L114,IF(AU115=8,L115,IF(AU116=8,L116,""))))))</f>
        <v/>
      </c>
      <c r="BC104" s="98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15</v>
      </c>
      <c r="BD104" s="98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98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98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98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98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27</v>
      </c>
      <c r="BI104" s="98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12</v>
      </c>
      <c r="BJ104" s="98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35</v>
      </c>
      <c r="BK104" s="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20</v>
      </c>
      <c r="BL104" s="99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">
        <f>IF(AND(AW104=BM96,BL104=0),AZ104,0)</f>
        <v>0</v>
      </c>
      <c r="BN104" s="1">
        <f>COUNTIF(BM97:BM104,"&lt;&gt;0")</f>
        <v>1</v>
      </c>
      <c r="BO104" s="1" t="str">
        <f>IF(BN97=8,BM97,IF(BN98=8,BM98,IF(BN99=8,BM99,IF(BN100=8,BM100,IF(BN101=8,BM101,IF(BN102=8,BM102,IF(BN103=8,BM103,IF(BN104=8,BM104,BP104))))))))</f>
        <v/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Forest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15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20</v>
      </c>
      <c r="Z105" s="1">
        <f>RANK(Y105,Y97:Y116,0)</f>
        <v>9</v>
      </c>
      <c r="AA105" s="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7</v>
      </c>
      <c r="AB105" s="1">
        <f>IF(OR(O105=1,Q105=1),0,IF(B2&lt;&gt;B3,AA105,Y105+AA105))</f>
        <v>27</v>
      </c>
      <c r="AC105" s="1">
        <f>RANK(AB105,AB97:AB116,0)</f>
        <v>10</v>
      </c>
      <c r="AD105" s="1">
        <f>[2]DB!BI105</f>
        <v>9</v>
      </c>
      <c r="AE105" s="1">
        <f>RANK(AD105,AD97:AD116,0)</f>
        <v>1</v>
      </c>
      <c r="AF105" s="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3</v>
      </c>
      <c r="AG105" s="1">
        <f>IF(OR(O105=1,Q105=1),0,IF(B2&lt;&gt;B3,AF105,AD105+AF105))</f>
        <v>12</v>
      </c>
      <c r="AH105" s="1">
        <f>RANK(AG105,AG97:AG116,0)</f>
        <v>2</v>
      </c>
      <c r="AI105" s="1">
        <f>[2]DB!BJ105</f>
        <v>24</v>
      </c>
      <c r="AJ105" s="1">
        <f>RANK(AI105,AI97:AI116,0)</f>
        <v>16</v>
      </c>
      <c r="AK105" s="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11</v>
      </c>
      <c r="AL105" s="1">
        <f>IF(OR(O105=1,Q105=1),0,IF(B2&lt;&gt;B3,AK105,AI105+AK105))</f>
        <v>35</v>
      </c>
      <c r="AM105" s="1">
        <f>RANK(AL105,AL97:AL116,0)</f>
        <v>8</v>
      </c>
      <c r="AN105" s="1">
        <f t="shared" si="39"/>
        <v>26</v>
      </c>
      <c r="AO105" s="1">
        <f t="shared" si="40"/>
        <v>20</v>
      </c>
      <c r="AP105" s="1">
        <f>[2]DB!AW105</f>
        <v>9</v>
      </c>
      <c r="AQ105" s="1">
        <f>RANK(AO105,AO97:AO116,1)+AR105</f>
        <v>8</v>
      </c>
      <c r="AR105" s="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1</v>
      </c>
      <c r="AS105" s="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0</v>
      </c>
      <c r="AT105" s="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8</v>
      </c>
      <c r="AV105" s="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13</v>
      </c>
      <c r="AW105" s="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9</v>
      </c>
      <c r="AX105" s="1">
        <f>[2]DB!BL105</f>
        <v>0</v>
      </c>
      <c r="AY105" s="1">
        <f>IF(OR(O105=1,Q105=1,(T105+X105)/D1&gt;0.5),1,0)</f>
        <v>0</v>
      </c>
      <c r="AZ105" s="100" t="str">
        <f>IF(AU97=9,L97,IF(AU98=9,L98,IF(AU99=9,L99,IF(AU100=9,L100,IF(AU101=9,L101,IF(AU102=9,L102,IF(AU103=9,L103,BA105)))))))</f>
        <v>Piquet</v>
      </c>
      <c r="BA105" s="98" t="str">
        <f>IF(AU104=9,L104,IF(AU105=9,L105,IF(AU106=9,L106,IF(AU107=9,L107,IF(AU108=9,L108,IF(AU109=9,L109,IF(AU110=9,L110,BB105)))))))</f>
        <v>Piquet</v>
      </c>
      <c r="BB105" s="98" t="str">
        <f>IF(AU111=9,L111,IF(AU112=9,L112,IF(AU113=9,L113,IF(AU114=9,L114,IF(AU115=9,L115,IF(AU116=9,L116,""))))))</f>
        <v/>
      </c>
      <c r="BC105" s="98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46</v>
      </c>
      <c r="BD105" s="98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98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98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98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98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25</v>
      </c>
      <c r="BI105" s="98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11</v>
      </c>
      <c r="BJ105" s="98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36</v>
      </c>
      <c r="BK105" s="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22</v>
      </c>
      <c r="BL105" s="99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">
        <f>IF(AND(AW105=BM96,BL105=0),AZ105,0)</f>
        <v>0</v>
      </c>
      <c r="BN105" s="1">
        <f>COUNTIF(BM97:BM105,"&lt;&gt;0")</f>
        <v>1</v>
      </c>
      <c r="BO105" s="1" t="str">
        <f>IF(BN97=9,BM97,IF(BN98=9,BM98,IF(BN99=9,BM99,IF(BN100=9,BM100,IF(BN101=9,BM101,IF(BN102=9,BM102,IF(BN103=9,BM103,IF(BN104=9,BM104,BP105))))))))</f>
        <v/>
      </c>
      <c r="BP105" s="1" t="str">
        <f>IF(BN105=9,BM105,IF(BN106=9,BM106,IF(BN107=9,BM107,IF(BN108=9,BM108,IF(BN109=9,BM109,IF(BN110=9,BM110,IF(BN111=9,BM111,IF(BN112=9,BM112,BQ105))))))))</f>
        <v/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Cottee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9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19</v>
      </c>
      <c r="Z106" s="1">
        <f>RANK(Y106,Y97:Y116,0)</f>
        <v>11</v>
      </c>
      <c r="AA106" s="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6</v>
      </c>
      <c r="AB106" s="1">
        <f>IF(OR(O106=1,Q106=1),0,IF(B2&lt;&gt;B3,AA106,Y106+AA106))</f>
        <v>25</v>
      </c>
      <c r="AC106" s="1">
        <f>RANK(AB106,AB97:AB116,0)</f>
        <v>14</v>
      </c>
      <c r="AD106" s="1">
        <f>[2]DB!BI106</f>
        <v>7</v>
      </c>
      <c r="AE106" s="1">
        <f>RANK(AD106,AD97:AD116,0)</f>
        <v>9</v>
      </c>
      <c r="AF106" s="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3</v>
      </c>
      <c r="AG106" s="1">
        <f>IF(OR(O106=1,Q106=1),0,IF(B2&lt;&gt;B3,AF106,AD106+AF106))</f>
        <v>10</v>
      </c>
      <c r="AH106" s="1">
        <f>RANK(AG106,AG97:AG116,0)</f>
        <v>10</v>
      </c>
      <c r="AI106" s="1">
        <f>[2]DB!BJ106</f>
        <v>25</v>
      </c>
      <c r="AJ106" s="1">
        <f>RANK(AI106,AI97:AI116,0)</f>
        <v>9</v>
      </c>
      <c r="AK106" s="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7</v>
      </c>
      <c r="AL106" s="1">
        <f>IF(OR(O106=1,Q106=1),0,IF(B2&lt;&gt;B3,AK106,AI106+AK106))</f>
        <v>32</v>
      </c>
      <c r="AM106" s="1">
        <f>RANK(AL106,AL97:AL116,0)</f>
        <v>20</v>
      </c>
      <c r="AN106" s="1">
        <f t="shared" si="39"/>
        <v>29</v>
      </c>
      <c r="AO106" s="1">
        <f t="shared" si="40"/>
        <v>44</v>
      </c>
      <c r="AP106" s="1">
        <f>[2]DB!AW106</f>
        <v>10</v>
      </c>
      <c r="AQ106" s="1">
        <f>RANK(AO106,AO97:AO116,1)+AR106</f>
        <v>18</v>
      </c>
      <c r="AR106" s="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18</v>
      </c>
      <c r="AV106" s="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4</v>
      </c>
      <c r="AW106" s="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10</v>
      </c>
      <c r="AX106" s="1">
        <f>[2]DB!BL106</f>
        <v>0</v>
      </c>
      <c r="AY106" s="1">
        <f>IF(OR(O106=1,Q106=1,(T106+X106)/D1&gt;0.5),1,0)</f>
        <v>0</v>
      </c>
      <c r="AZ106" s="100" t="str">
        <f>IF(AU97=10,L97,IF(AU98=10,L98,IF(AU99=10,L99,IF(AU100=10,L100,IF(AU101=10,L101,IF(AU102=10,L102,IF(AU103=10,L103,BA106)))))))</f>
        <v>MFP</v>
      </c>
      <c r="BA106" s="98" t="str">
        <f>IF(AU104=10,L104,IF(AU105=10,L105,IF(AU106=10,L106,IF(AU107=10,L107,IF(AU108=10,L108,IF(AU109=10,L109,IF(AU110=10,L110,BB106)))))))</f>
        <v/>
      </c>
      <c r="BB106" s="98" t="str">
        <f>IF(AU111=10,L111,IF(AU112=10,L112,IF(AU113=10,L113,IF(AU114=10,L114,IF(AU115=10,L115,IF(AU116=10,L116,""))))))</f>
        <v/>
      </c>
      <c r="BC106" s="98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40</v>
      </c>
      <c r="BD106" s="98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98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98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98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98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27</v>
      </c>
      <c r="BI106" s="98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11</v>
      </c>
      <c r="BJ106" s="98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35</v>
      </c>
      <c r="BK106" s="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23</v>
      </c>
      <c r="BL106" s="99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">
        <f>IF(AND(AW106=BM96,BL106=0),AZ106,0)</f>
        <v>0</v>
      </c>
      <c r="BN106" s="1">
        <f>COUNTIF(BM97:BM106,"&lt;&gt;0")</f>
        <v>1</v>
      </c>
      <c r="BO106" s="1" t="str">
        <f>IF(BN97=10,BM97,IF(BN98=10,BM98,IF(BN99=10,BM99,IF(BN100=10,BM100,IF(BN101=10,BM101,IF(BN102=10,BM102,IF(BN103=10,BM103,IF(BN104=10,BM104,BP106))))))))</f>
        <v/>
      </c>
      <c r="BP106" s="1" t="str">
        <f>IF(BN105=10,BM105,IF(BN106=10,BM106,IF(BN107=10,BM107,IF(BN108=10,BM108,IF(BN109=10,BM109,IF(BN110=10,BM110,IF(BN111=10,BM111,IF(BN112=10,BM112,BQ106))))))))</f>
        <v/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Sergio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51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19</v>
      </c>
      <c r="Z107" s="1">
        <f>RANK(Y107,Y97:Y116,0)</f>
        <v>11</v>
      </c>
      <c r="AA107" s="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5</v>
      </c>
      <c r="AB107" s="1">
        <f>IF(OR(O107=1,Q107=1),0,IF(B2&lt;&gt;B3,AA107,Y107+AA107))</f>
        <v>24</v>
      </c>
      <c r="AC107" s="1">
        <f>RANK(AB107,AB97:AB116,0)</f>
        <v>18</v>
      </c>
      <c r="AD107" s="1">
        <f>[2]DB!BI107</f>
        <v>8</v>
      </c>
      <c r="AE107" s="1">
        <f>RANK(AD107,AD97:AD116,0)</f>
        <v>4</v>
      </c>
      <c r="AF107" s="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2</v>
      </c>
      <c r="AG107" s="1">
        <f>IF(OR(O107=1,Q107=1),0,IF(B2&lt;&gt;B3,AF107,AD107+AF107))</f>
        <v>10</v>
      </c>
      <c r="AH107" s="1">
        <f>RANK(AG107,AG97:AG116,0)</f>
        <v>10</v>
      </c>
      <c r="AI107" s="1">
        <f>[2]DB!BJ107</f>
        <v>24</v>
      </c>
      <c r="AJ107" s="1">
        <f>RANK(AI107,AI97:AI116,0)</f>
        <v>16</v>
      </c>
      <c r="AK107" s="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9</v>
      </c>
      <c r="AL107" s="1">
        <f>IF(OR(O107=1,Q107=1),0,IF(B2&lt;&gt;B3,AK107,AI107+AK107))</f>
        <v>33</v>
      </c>
      <c r="AM107" s="1">
        <f>RANK(AL107,AL97:AL116,0)</f>
        <v>17</v>
      </c>
      <c r="AN107" s="1">
        <f t="shared" si="39"/>
        <v>31</v>
      </c>
      <c r="AO107" s="1">
        <f t="shared" si="40"/>
        <v>45</v>
      </c>
      <c r="AP107" s="1">
        <f>[2]DB!AW107</f>
        <v>11</v>
      </c>
      <c r="AQ107" s="1">
        <f>RANK(AO107,AO97:AO116,1)+AR107</f>
        <v>19</v>
      </c>
      <c r="AR107" s="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19</v>
      </c>
      <c r="AV107" s="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12</v>
      </c>
      <c r="AW107" s="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11</v>
      </c>
      <c r="AX107" s="1">
        <f>[2]DB!BL107</f>
        <v>0</v>
      </c>
      <c r="AY107" s="1">
        <f>IF(OR(O107=1,Q107=1,(T107+X107)/D1&gt;0.5),1,0)</f>
        <v>0</v>
      </c>
      <c r="AZ107" s="100" t="str">
        <f>IF(AU97=11,L97,IF(AU98=11,L98,IF(AU99=11,L99,IF(AU100=11,L100,IF(AU101=11,L101,IF(AU102=11,L102,IF(AU103=11,L103,BA107)))))))</f>
        <v>LUFCMOT</v>
      </c>
      <c r="BA107" s="98" t="str">
        <f>IF(AU104=11,L104,IF(AU105=11,L105,IF(AU106=11,L106,IF(AU107=11,L107,IF(AU108=11,L108,IF(AU109=11,L109,IF(AU110=11,L110,BB107)))))))</f>
        <v>LUFCMOT</v>
      </c>
      <c r="BB107" s="98" t="str">
        <f>IF(AU111=11,L111,IF(AU112=11,L112,IF(AU113=11,L113,IF(AU114=11,L114,IF(AU115=11,L115,IF(AU116=11,L116,""))))))</f>
        <v/>
      </c>
      <c r="BC107" s="98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35</v>
      </c>
      <c r="BD107" s="98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98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98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98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98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24</v>
      </c>
      <c r="BI107" s="98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12</v>
      </c>
      <c r="BJ107" s="98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36</v>
      </c>
      <c r="BK107" s="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23</v>
      </c>
      <c r="BL107" s="99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">
        <f>IF(AND(AW107=BM96,BL107=0),AZ107,0)</f>
        <v>0</v>
      </c>
      <c r="BN107" s="1">
        <f>COUNTIF(BM97:BM107,"&lt;&gt;0")</f>
        <v>1</v>
      </c>
      <c r="BO107" s="1" t="str">
        <f>IF(BN97=11,BM97,IF(BN98=11,BM98,IF(BN99=11,BM99,IF(BN100=11,BM100,IF(BN101=11,BM101,IF(BN102=11,BM102,IF(BN103=11,BM103,IF(BN104=11,BM104,BP107))))))))</f>
        <v/>
      </c>
      <c r="BP107" s="1" t="str">
        <f>IF(BN105=11,BM105,IF(BN106=11,BM106,IF(BN107=11,BM107,IF(BN108=11,BM108,IF(BN109=11,BM109,IF(BN110=11,BM110,IF(BN111=11,BM111,IF(BN112=11,BM112,BQ107))))))))</f>
        <v/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LUFCMOT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35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17</v>
      </c>
      <c r="Z108" s="1">
        <f>RANK(Y108,Y97:Y116,0)</f>
        <v>19</v>
      </c>
      <c r="AA108" s="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7</v>
      </c>
      <c r="AB108" s="1">
        <f>IF(OR(O108=1,Q108=1),0,IF(B2&lt;&gt;B3,AA108,Y108+AA108))</f>
        <v>24</v>
      </c>
      <c r="AC108" s="1">
        <f>RANK(AB108,AB97:AB116,0)</f>
        <v>18</v>
      </c>
      <c r="AD108" s="1">
        <f>[2]DB!BI108</f>
        <v>8</v>
      </c>
      <c r="AE108" s="1">
        <f>RANK(AD108,AD97:AD116,0)</f>
        <v>4</v>
      </c>
      <c r="AF108" s="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4</v>
      </c>
      <c r="AG108" s="1">
        <f>IF(OR(O108=1,Q108=1),0,IF(B2&lt;&gt;B3,AF108,AD108+AF108))</f>
        <v>12</v>
      </c>
      <c r="AH108" s="1">
        <f>RANK(AG108,AG97:AG116,0)</f>
        <v>2</v>
      </c>
      <c r="AI108" s="1">
        <f>[2]DB!BJ108</f>
        <v>25</v>
      </c>
      <c r="AJ108" s="1">
        <f>RANK(AI108,AI97:AI116,0)</f>
        <v>9</v>
      </c>
      <c r="AK108" s="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11</v>
      </c>
      <c r="AL108" s="1">
        <f>IF(OR(O108=1,Q108=1),0,IF(B2&lt;&gt;B3,AK108,AI108+AK108))</f>
        <v>36</v>
      </c>
      <c r="AM108" s="1">
        <f>RANK(AL108,AL97:AL116,0)</f>
        <v>3</v>
      </c>
      <c r="AN108" s="1">
        <f t="shared" si="39"/>
        <v>32</v>
      </c>
      <c r="AO108" s="1">
        <f t="shared" si="40"/>
        <v>23</v>
      </c>
      <c r="AP108" s="1">
        <f>[2]DB!AW108</f>
        <v>12</v>
      </c>
      <c r="AQ108" s="1">
        <f>RANK(AO108,AO97:AO116,1)+AR108</f>
        <v>11</v>
      </c>
      <c r="AR108" s="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1</v>
      </c>
      <c r="AS108" s="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11</v>
      </c>
      <c r="AV108" s="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16</v>
      </c>
      <c r="AW108" s="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">
        <f>[2]DB!BL108</f>
        <v>0</v>
      </c>
      <c r="AY108" s="1">
        <f>IF(OR(O108=1,Q108=1,(T108+X108)/D1&gt;0.5),1,0)</f>
        <v>0</v>
      </c>
      <c r="AZ108" s="100" t="str">
        <f>IF(AU97=12,L97,IF(AU98=12,L98,IF(AU99=12,L99,IF(AU100=12,L100,IF(AU101=12,L101,IF(AU102=12,L102,IF(AU103=12,L103,BA108)))))))</f>
        <v>Tynde</v>
      </c>
      <c r="BA108" s="98" t="str">
        <f>IF(AU104=12,L104,IF(AU105=12,L105,IF(AU106=12,L106,IF(AU107=12,L107,IF(AU108=12,L108,IF(AU109=12,L109,IF(AU110=12,L110,BB108)))))))</f>
        <v>Tynde</v>
      </c>
      <c r="BB108" s="98" t="str">
        <f>IF(AU111=12,L111,IF(AU112=12,L112,IF(AU113=12,L113,IF(AU114=12,L114,IF(AU115=12,L115,IF(AU116=12,L116,""))))))</f>
        <v>Tynde</v>
      </c>
      <c r="BC108" s="98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56</v>
      </c>
      <c r="BD108" s="98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98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98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98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98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25</v>
      </c>
      <c r="BI108" s="98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10</v>
      </c>
      <c r="BJ108" s="98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36</v>
      </c>
      <c r="BK108" s="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27</v>
      </c>
      <c r="BL108" s="99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">
        <f>IF(AND(AW108=BM96,BL108=0),AZ108,0)</f>
        <v>0</v>
      </c>
      <c r="BN108" s="1">
        <f>COUNTIF(BM97:BM108,"&lt;&gt;0")</f>
        <v>1</v>
      </c>
      <c r="BO108" s="1" t="str">
        <f>IF(BN97=12,BM97,IF(BN98=12,BM98,IF(BN99=12,BM99,IF(BN100=12,BM100,IF(BN101=12,BM101,IF(BN102=12,BM102,IF(BN103=12,BM103,IF(BN104=12,BM104,BP108))))))))</f>
        <v/>
      </c>
      <c r="BP108" s="1" t="str">
        <f>IF(BN105=12,BM105,IF(BN106=12,BM106,IF(BN107=12,BM107,IF(BN108=12,BM108,IF(BN109=12,BM109,IF(BN110=12,BM110,IF(BN111=12,BM111,IF(BN112=12,BM112,BQ108))))))))</f>
        <v/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Piquet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46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18</v>
      </c>
      <c r="Z109" s="1">
        <f>RANK(Y109,Y97:Y116,0)</f>
        <v>15</v>
      </c>
      <c r="AA109" s="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7</v>
      </c>
      <c r="AB109" s="1">
        <f>IF(OR(O109=1,Q109=1),0,IF(B2&lt;&gt;B3,AA109,Y109+AA109))</f>
        <v>25</v>
      </c>
      <c r="AC109" s="1">
        <f>RANK(AB109,AB97:AB116,0)</f>
        <v>14</v>
      </c>
      <c r="AD109" s="1">
        <f>[2]DB!BI109</f>
        <v>7</v>
      </c>
      <c r="AE109" s="1">
        <f>RANK(AD109,AD97:AD116,0)</f>
        <v>9</v>
      </c>
      <c r="AF109" s="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4</v>
      </c>
      <c r="AG109" s="1">
        <f>IF(OR(O109=1,Q109=1),0,IF(B2&lt;&gt;B3,AF109,AD109+AF109))</f>
        <v>11</v>
      </c>
      <c r="AH109" s="1">
        <f>RANK(AG109,AG97:AG116,0)</f>
        <v>5</v>
      </c>
      <c r="AI109" s="1">
        <f>[2]DB!BJ109</f>
        <v>25</v>
      </c>
      <c r="AJ109" s="1">
        <f>RANK(AI109,AI97:AI116,0)</f>
        <v>9</v>
      </c>
      <c r="AK109" s="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11</v>
      </c>
      <c r="AL109" s="1">
        <f>IF(OR(O109=1,Q109=1),0,IF(B2&lt;&gt;B3,AK109,AI109+AK109))</f>
        <v>36</v>
      </c>
      <c r="AM109" s="1">
        <f>RANK(AL109,AL97:AL116,0)</f>
        <v>3</v>
      </c>
      <c r="AN109" s="1">
        <f t="shared" si="39"/>
        <v>33</v>
      </c>
      <c r="AO109" s="1">
        <f t="shared" si="40"/>
        <v>22</v>
      </c>
      <c r="AP109" s="1">
        <f>[2]DB!AW109</f>
        <v>13</v>
      </c>
      <c r="AQ109" s="1">
        <f>RANK(AO109,AO97:AO116,1)+AR109</f>
        <v>9</v>
      </c>
      <c r="AR109" s="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0</v>
      </c>
      <c r="AS109" s="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0</v>
      </c>
      <c r="AU109" s="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9</v>
      </c>
      <c r="AV109" s="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14</v>
      </c>
      <c r="AW109" s="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">
        <f>[2]DB!BL109</f>
        <v>0</v>
      </c>
      <c r="AY109" s="1">
        <f>IF(OR(O109=1,Q109=1,(T109+X109)/D1&gt;0.5),1,0)</f>
        <v>0</v>
      </c>
      <c r="AZ109" s="100" t="str">
        <f>IF(AU97=13,L97,IF(AU98=13,L98,IF(AU99=13,L99,IF(AU100=13,L100,IF(AU101=13,L101,IF(AU102=13,L102,IF(AU103=13,L103,BA109)))))))</f>
        <v>Harry</v>
      </c>
      <c r="BA109" s="98" t="str">
        <f>IF(AU104=13,L104,IF(AU105=13,L105,IF(AU106=13,L106,IF(AU107=13,L107,IF(AU108=13,L108,IF(AU109=13,L109,IF(AU110=13,L110,BB109)))))))</f>
        <v>Harry</v>
      </c>
      <c r="BB109" s="98" t="str">
        <f>IF(AU111=13,L111,IF(AU112=13,L112,IF(AU113=13,L113,IF(AU114=13,L114,IF(AU115=13,L115,IF(AU116=13,L116,""))))))</f>
        <v/>
      </c>
      <c r="BC109" s="98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20</v>
      </c>
      <c r="BD109" s="98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98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98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98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98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26</v>
      </c>
      <c r="BI109" s="98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11</v>
      </c>
      <c r="BJ109" s="98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33</v>
      </c>
      <c r="BK109" s="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34</v>
      </c>
      <c r="BL109" s="99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">
        <f>IF(AND(AW109=BM96,BL109=0),AZ109,0)</f>
        <v>0</v>
      </c>
      <c r="BN109" s="1">
        <f>COUNTIF(BM97:BM109,"&lt;&gt;0")</f>
        <v>1</v>
      </c>
      <c r="BO109" s="1" t="str">
        <f>IF(BN97=13,BM97,IF(BN98=13,BM98,IF(BN99=13,BM99,IF(BN100=13,BM100,IF(BN101=13,BM101,IF(BN102=13,BM102,IF(BN103=13,BM103,IF(BN104=13,BM104,BP109))))))))</f>
        <v/>
      </c>
      <c r="BP109" s="1" t="str">
        <f>IF(BN105=13,BM105,IF(BN106=13,BM106,IF(BN107=13,BM107,IF(BN108=13,BM108,IF(BN109=13,BM109,IF(BN110=13,BM110,IF(BN111=13,BM111,IF(BN112=13,BM112,BQ109))))))))</f>
        <v/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Harry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20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18</v>
      </c>
      <c r="Z110" s="1">
        <f>RANK(Y110,Y97:Y116,0)</f>
        <v>15</v>
      </c>
      <c r="AA110" s="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8</v>
      </c>
      <c r="AB110" s="1">
        <f>IF(OR(O110=1,Q110=1),0,IF(B2&lt;&gt;B3,AA110,Y110+AA110))</f>
        <v>26</v>
      </c>
      <c r="AC110" s="1">
        <f>RANK(AB110,AB97:AB116,0)</f>
        <v>12</v>
      </c>
      <c r="AD110" s="1">
        <f>[2]DB!BI110</f>
        <v>8</v>
      </c>
      <c r="AE110" s="1">
        <f>RANK(AD110,AD97:AD116,0)</f>
        <v>4</v>
      </c>
      <c r="AF110" s="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3</v>
      </c>
      <c r="AG110" s="1">
        <f>IF(OR(O110=1,Q110=1),0,IF(B2&lt;&gt;B3,AF110,AD110+AF110))</f>
        <v>11</v>
      </c>
      <c r="AH110" s="1">
        <f>RANK(AG110,AG97:AG116,0)</f>
        <v>5</v>
      </c>
      <c r="AI110" s="1">
        <f>[2]DB!BJ110</f>
        <v>24</v>
      </c>
      <c r="AJ110" s="1">
        <f>RANK(AI110,AI97:AI116,0)</f>
        <v>16</v>
      </c>
      <c r="AK110" s="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9</v>
      </c>
      <c r="AL110" s="1">
        <f>IF(OR(O110=1,Q110=1),0,IF(B2&lt;&gt;B3,AK110,AI110+AK110))</f>
        <v>33</v>
      </c>
      <c r="AM110" s="1">
        <f>RANK(AL110,AL97:AL116,0)</f>
        <v>17</v>
      </c>
      <c r="AN110" s="1">
        <f t="shared" si="39"/>
        <v>35</v>
      </c>
      <c r="AO110" s="1">
        <f t="shared" si="40"/>
        <v>34</v>
      </c>
      <c r="AP110" s="1">
        <f>[2]DB!AW110</f>
        <v>14</v>
      </c>
      <c r="AQ110" s="1">
        <f>RANK(AO110,AO97:AO116,1)+AR110</f>
        <v>13</v>
      </c>
      <c r="AR110" s="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13</v>
      </c>
      <c r="AV110" s="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17</v>
      </c>
      <c r="AW110" s="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14</v>
      </c>
      <c r="AX110" s="1">
        <f>[2]DB!BL110</f>
        <v>0</v>
      </c>
      <c r="AY110" s="1">
        <f>IF(OR(O110=1,Q110=1,(T110+X110)/D1&gt;0.5),1,0)</f>
        <v>0</v>
      </c>
      <c r="AZ110" s="100" t="str">
        <f>IF(AU97=14,L97,IF(AU98=14,L98,IF(AU99=14,L99,IF(AU100=14,L100,IF(AU101=14,L101,IF(AU102=14,L102,IF(AU103=14,L103,BA110)))))))</f>
        <v>Nielsen</v>
      </c>
      <c r="BA110" s="98" t="str">
        <f>IF(AU104=14,L104,IF(AU105=14,L105,IF(AU106=14,L106,IF(AU107=14,L107,IF(AU108=14,L108,IF(AU109=14,L109,IF(AU110=14,L110,BB110)))))))</f>
        <v>Nielsen</v>
      </c>
      <c r="BB110" s="98" t="str">
        <f>IF(AU111=14,L111,IF(AU112=14,L112,IF(AU113=14,L113,IF(AU114=14,L114,IF(AU115=14,L115,IF(AU116=14,L116,""))))))</f>
        <v>Nielsen</v>
      </c>
      <c r="BC110" s="98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43</v>
      </c>
      <c r="BD110" s="98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98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98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98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98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26</v>
      </c>
      <c r="BI110" s="98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10</v>
      </c>
      <c r="BJ110" s="98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34</v>
      </c>
      <c r="BK110" s="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35</v>
      </c>
      <c r="BL110" s="99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">
        <f>IF(AND(AW110=BM96,BL110=0),AZ110,0)</f>
        <v>0</v>
      </c>
      <c r="BN110" s="1">
        <f>COUNTIF(BM97:BM110,"&lt;&gt;0")</f>
        <v>1</v>
      </c>
      <c r="BO110" s="1" t="str">
        <f>IF(BN97=14,BM97,IF(BN98=14,BM98,IF(BN99=14,BM99,IF(BN100=14,BM100,IF(BN101=14,BM101,IF(BN102=14,BM102,IF(BN103=14,BM103,IF(BN104=14,BM104,BP110))))))))</f>
        <v/>
      </c>
      <c r="BP110" s="1" t="str">
        <f>IF(BN105=14,BM105,IF(BN106=14,BM106,IF(BN107=14,BM107,IF(BN108=14,BM108,IF(BN109=14,BM109,IF(BN110=14,BM110,IF(BN111=14,BM111,IF(BN112=14,BM112,BQ110))))))))</f>
        <v/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Højgård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23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19</v>
      </c>
      <c r="Z111" s="1">
        <f>RANK(Y111,Y97:Y116,0)</f>
        <v>11</v>
      </c>
      <c r="AA111" s="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6</v>
      </c>
      <c r="AB111" s="1">
        <f>IF(OR(O111=1,Q111=1),0,IF(B2&lt;&gt;B3,AA111,Y111+AA111))</f>
        <v>25</v>
      </c>
      <c r="AC111" s="1">
        <f>RANK(AB111,AB97:AB116,0)</f>
        <v>14</v>
      </c>
      <c r="AD111" s="1">
        <f>[2]DB!BI111</f>
        <v>6</v>
      </c>
      <c r="AE111" s="1">
        <f>RANK(AD111,AD97:AD116,0)</f>
        <v>16</v>
      </c>
      <c r="AF111" s="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3</v>
      </c>
      <c r="AG111" s="1">
        <f>IF(OR(O111=1,Q111=1),0,IF(B2&lt;&gt;B3,AF111,AD111+AF111))</f>
        <v>9</v>
      </c>
      <c r="AH111" s="1">
        <f>RANK(AG111,AG97:AG116,0)</f>
        <v>17</v>
      </c>
      <c r="AI111" s="1">
        <f>[2]DB!BJ111</f>
        <v>25</v>
      </c>
      <c r="AJ111" s="1">
        <f>RANK(AI111,AI97:AI116,0)</f>
        <v>9</v>
      </c>
      <c r="AK111" s="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10</v>
      </c>
      <c r="AL111" s="1">
        <f>IF(OR(O111=1,Q111=1),0,IF(B2&lt;&gt;B3,AK111,AI111+AK111))</f>
        <v>35</v>
      </c>
      <c r="AM111" s="1">
        <f>RANK(AL111,AL97:AL116,0)</f>
        <v>8</v>
      </c>
      <c r="AN111" s="1">
        <f t="shared" si="39"/>
        <v>36</v>
      </c>
      <c r="AO111" s="1">
        <f t="shared" si="40"/>
        <v>39</v>
      </c>
      <c r="AP111" s="1">
        <f>[2]DB!AW111</f>
        <v>15</v>
      </c>
      <c r="AQ111" s="1">
        <f>RANK(AO111,AO97:AO116,1)+AR111</f>
        <v>15</v>
      </c>
      <c r="AR111" s="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0</v>
      </c>
      <c r="AS111" s="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0</v>
      </c>
      <c r="AT111" s="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15</v>
      </c>
      <c r="AV111" s="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15</v>
      </c>
      <c r="AW111" s="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">
        <f>[2]DB!BL111</f>
        <v>0</v>
      </c>
      <c r="AY111" s="1">
        <f>IF(OR(O111=1,Q111=1,(T111+X111)/D1&gt;0.5),1,0)</f>
        <v>0</v>
      </c>
      <c r="AZ111" s="100" t="str">
        <f>IF(AU97=15,L97,IF(AU98=15,L98,IF(AU99=15,L99,IF(AU100=15,L100,IF(AU101=15,L101,IF(AU102=15,L102,IF(AU103=15,L103,BA111)))))))</f>
        <v>Højgård</v>
      </c>
      <c r="BA111" s="98" t="str">
        <f>IF(AU104=15,L104,IF(AU105=15,L105,IF(AU106=15,L106,IF(AU107=15,L107,IF(AU108=15,L108,IF(AU109=15,L109,IF(AU110=15,L110,BB111)))))))</f>
        <v>Højgård</v>
      </c>
      <c r="BB111" s="98" t="str">
        <f>IF(AU111=15,L111,IF(AU112=15,L112,IF(AU113=15,L113,IF(AU114=15,L114,IF(AU115=15,L115,IF(AU116=15,L116,""))))))</f>
        <v>Højgård</v>
      </c>
      <c r="BC111" s="98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23</v>
      </c>
      <c r="BD111" s="98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98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98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98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98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25</v>
      </c>
      <c r="BI111" s="98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9</v>
      </c>
      <c r="BJ111" s="98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35</v>
      </c>
      <c r="BK111" s="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39</v>
      </c>
      <c r="BL111" s="99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">
        <f>IF(AND(AW111=BM96,BL111=0),AZ111,0)</f>
        <v>0</v>
      </c>
      <c r="BN111" s="1">
        <f>COUNTIF(BM97:BM111,"&lt;&gt;0")</f>
        <v>1</v>
      </c>
      <c r="BO111" s="1" t="str">
        <f>IF(BN97=15,BM97,IF(BN98=15,BM98,IF(BN99=15,BM99,IF(BN100=15,BM100,IF(BN101=15,BM101,IF(BN102=15,BM102,IF(BN103=15,BM103,IF(BN104=15,BM104,BP111))))))))</f>
        <v/>
      </c>
      <c r="BP111" s="1" t="str">
        <f>IF(BN105=15,BM105,IF(BN106=15,BM106,IF(BN107=15,BM107,IF(BN108=15,BM108,IF(BN109=15,BM109,IF(BN110=15,BM110,IF(BN111=15,BM111,IF(BN112=15,BM112,BQ111))))))))</f>
        <v/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Tynde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56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18</v>
      </c>
      <c r="Z112" s="1">
        <f>RANK(Y112,Y97:Y116,0)</f>
        <v>15</v>
      </c>
      <c r="AA112" s="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7</v>
      </c>
      <c r="AB112" s="1">
        <f>IF(OR(O112=1,Q112=1),0,IF(B2&lt;&gt;B3,AA112,Y112+AA112))</f>
        <v>25</v>
      </c>
      <c r="AC112" s="1">
        <f>RANK(AB112,AB97:AB116,0)</f>
        <v>14</v>
      </c>
      <c r="AD112" s="1">
        <f>[2]DB!BI112</f>
        <v>6</v>
      </c>
      <c r="AE112" s="1">
        <f>RANK(AD112,AD97:AD116,0)</f>
        <v>16</v>
      </c>
      <c r="AF112" s="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4</v>
      </c>
      <c r="AG112" s="1">
        <f>IF(OR(O112=1,Q112=1),0,IF(B2&lt;&gt;B3,AF112,AD112+AF112))</f>
        <v>10</v>
      </c>
      <c r="AH112" s="1">
        <f>RANK(AG112,AG97:AG116,0)</f>
        <v>10</v>
      </c>
      <c r="AI112" s="1">
        <f>[2]DB!BJ112</f>
        <v>26</v>
      </c>
      <c r="AJ112" s="1">
        <f>RANK(AI112,AI97:AI116,0)</f>
        <v>6</v>
      </c>
      <c r="AK112" s="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10</v>
      </c>
      <c r="AL112" s="1">
        <f>IF(OR(O112=1,Q112=1),0,IF(B2&lt;&gt;B3,AK112,AI112+AK112))</f>
        <v>36</v>
      </c>
      <c r="AM112" s="1">
        <f>RANK(AL112,AL97:AL116,0)</f>
        <v>3</v>
      </c>
      <c r="AN112" s="1">
        <f t="shared" si="39"/>
        <v>37</v>
      </c>
      <c r="AO112" s="1">
        <f t="shared" si="40"/>
        <v>27</v>
      </c>
      <c r="AP112" s="1">
        <f>[2]DB!AW112</f>
        <v>16</v>
      </c>
      <c r="AQ112" s="1">
        <f>RANK(AO112,AO97:AO116,1)+AR112</f>
        <v>12</v>
      </c>
      <c r="AR112" s="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12</v>
      </c>
      <c r="AV112" s="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19</v>
      </c>
      <c r="AW112" s="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16</v>
      </c>
      <c r="AX112" s="1">
        <f>[2]DB!BL112</f>
        <v>0</v>
      </c>
      <c r="AY112" s="1">
        <f>IF(OR(O112=1,Q112=1,(T112+X112)/D1&gt;0.5),1,0)</f>
        <v>0</v>
      </c>
      <c r="AZ112" s="100" t="str">
        <f>IF(AU97=16,L97,IF(AU98=16,L98,IF(AU99=16,L99,IF(AU100=16,L100,IF(AU101=16,L101,IF(AU102=16,L102,IF(AU103=16,L103,BA112)))))))</f>
        <v>SPVK</v>
      </c>
      <c r="BA112" s="98" t="str">
        <f>IF(AU104=16,L104,IF(AU105=16,L105,IF(AU106=16,L106,IF(AU107=16,L107,IF(AU108=16,L108,IF(AU109=16,L109,IF(AU110=16,L110,BB112)))))))</f>
        <v>SPVK</v>
      </c>
      <c r="BB112" s="98" t="str">
        <f>IF(AU111=16,L111,IF(AU112=16,L112,IF(AU113=16,L113,IF(AU114=16,L114,IF(AU115=16,L115,IF(AU116=16,L116,""))))))</f>
        <v>SPVK</v>
      </c>
      <c r="BC112" s="98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52</v>
      </c>
      <c r="BD112" s="98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98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98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98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0</v>
      </c>
      <c r="BH112" s="98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29</v>
      </c>
      <c r="BI112" s="98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9</v>
      </c>
      <c r="BJ112" s="98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33</v>
      </c>
      <c r="BK112" s="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40</v>
      </c>
      <c r="BL112" s="99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">
        <f>IF(AND(AW112=BM96,BL112=0),AZ112,0)</f>
        <v>0</v>
      </c>
      <c r="BN112" s="1">
        <f>COUNTIF(BM97:BM112,"&lt;&gt;0")</f>
        <v>1</v>
      </c>
      <c r="BO112" s="1" t="str">
        <f>IF(BN97=16,BM97,IF(BN98=16,BM98,IF(BN99=16,BM99,IF(BN100=16,BM100,IF(BN101=16,BM101,IF(BN102=16,BM102,IF(BN103=16,BM103,IF(BN104=16,BM104,BP112))))))))</f>
        <v/>
      </c>
      <c r="BP112" s="1" t="str">
        <f>IF(BN105=16,BM105,IF(BN106=16,BM106,IF(BN107=16,BM107,IF(BN108=16,BM108,IF(BN109=16,BM109,IF(BN110=16,BM110,IF(BN111=16,BM111,IF(BN112=16,BM112,BQ112))))))))</f>
        <v/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Nielsen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43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17</v>
      </c>
      <c r="Z113" s="1">
        <f>RANK(Y113,Y97:Y116,0)</f>
        <v>19</v>
      </c>
      <c r="AA113" s="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9</v>
      </c>
      <c r="AB113" s="1">
        <f>IF(OR(O113=1,Q113=1),0,IF(B2&lt;&gt;B3,AA113,Y113+AA113))</f>
        <v>26</v>
      </c>
      <c r="AC113" s="1">
        <f>RANK(AB113,AB97:AB116,0)</f>
        <v>12</v>
      </c>
      <c r="AD113" s="1">
        <f>[2]DB!BI113</f>
        <v>7</v>
      </c>
      <c r="AE113" s="1">
        <f>RANK(AD113,AD97:AD116,0)</f>
        <v>9</v>
      </c>
      <c r="AF113" s="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3</v>
      </c>
      <c r="AG113" s="1">
        <f>IF(OR(O113=1,Q113=1),0,IF(B2&lt;&gt;B3,AF113,AD113+AF113))</f>
        <v>10</v>
      </c>
      <c r="AH113" s="1">
        <f>RANK(AG113,AG97:AG116,0)</f>
        <v>10</v>
      </c>
      <c r="AI113" s="1">
        <f>[2]DB!BJ113</f>
        <v>25</v>
      </c>
      <c r="AJ113" s="1">
        <f>RANK(AI113,AI97:AI116,0)</f>
        <v>9</v>
      </c>
      <c r="AK113" s="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9</v>
      </c>
      <c r="AL113" s="1">
        <f>IF(OR(O113=1,Q113=1),0,IF(B2&lt;&gt;B3,AK113,AI113+AK113))</f>
        <v>34</v>
      </c>
      <c r="AM113" s="1">
        <f>RANK(AL113,AL97:AL116,0)</f>
        <v>13</v>
      </c>
      <c r="AN113" s="1">
        <f t="shared" si="39"/>
        <v>37</v>
      </c>
      <c r="AO113" s="1">
        <f t="shared" si="40"/>
        <v>35</v>
      </c>
      <c r="AP113" s="1">
        <f>[2]DB!AW113</f>
        <v>17</v>
      </c>
      <c r="AQ113" s="1">
        <f>RANK(AO113,AO97:AO116,1)+AR113</f>
        <v>14</v>
      </c>
      <c r="AR113" s="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0</v>
      </c>
      <c r="AS113" s="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0</v>
      </c>
      <c r="AT113" s="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0</v>
      </c>
      <c r="AU113" s="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14</v>
      </c>
      <c r="AV113" s="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18</v>
      </c>
      <c r="AW113" s="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17</v>
      </c>
      <c r="AX113" s="1">
        <f>[2]DB!BL113</f>
        <v>0</v>
      </c>
      <c r="AY113" s="1">
        <f>IF(OR(O113=1,Q113=1,(T113+X113)/D1&gt;0.5),1,0)</f>
        <v>0</v>
      </c>
      <c r="AZ113" s="100" t="str">
        <f>IF(AU97=17,L97,IF(AU98=17,L98,IF(AU99=17,L99,IF(AU100=17,L100,IF(AU101=17,L101,IF(AU102=17,L102,IF(AU103=17,L103,BA113)))))))</f>
        <v>Livpool</v>
      </c>
      <c r="BA113" s="98" t="str">
        <f>IF(AU104=17,L104,IF(AU105=17,L105,IF(AU106=17,L106,IF(AU107=17,L107,IF(AU108=17,L108,IF(AU109=17,L109,IF(AU110=17,L110,BB113)))))))</f>
        <v>Livpool</v>
      </c>
      <c r="BB113" s="98" t="str">
        <f>IF(AU111=17,L111,IF(AU112=17,L112,IF(AU113=17,L113,IF(AU114=17,L114,IF(AU115=17,L115,IF(AU116=17,L116,""))))))</f>
        <v>Livpool</v>
      </c>
      <c r="BC113" s="98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32</v>
      </c>
      <c r="BD113" s="98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98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98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98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98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28</v>
      </c>
      <c r="BI113" s="98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7</v>
      </c>
      <c r="BJ113" s="98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34</v>
      </c>
      <c r="BK113" s="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41</v>
      </c>
      <c r="BL113" s="99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">
        <f>IF(AND(AW113=BM96,BL113=0),AZ113,0)</f>
        <v>0</v>
      </c>
      <c r="BN113" s="1">
        <f>COUNTIF(BM97:BM113,"&lt;&gt;0")</f>
        <v>1</v>
      </c>
      <c r="BO113" s="1" t="str">
        <f>IF(BN97=17,BM97,IF(BN98=17,BM98,IF(BN99=17,BM99,IF(BN100=17,BM100,IF(BN101=17,BM101,IF(BN102=17,BM102,IF(BN103=17,BM103,IF(BN104=17,BM104,BP113))))))))</f>
        <v/>
      </c>
      <c r="BP113" s="1" t="str">
        <f>IF(BN105=17,BM105,IF(BN106=17,BM106,IF(BN107=17,BM107,IF(BN108=17,BM108,IF(BN109=17,BM109,IF(BN110=17,BM110,IF(BN111=17,BM111,IF(BN112=17,BM112,BQ113))))))))</f>
        <v/>
      </c>
      <c r="BQ113" s="1" t="str">
        <f>IF(BN113=17,BM113,IF(BN114=17,BM114,IF(BN115=17,BM115,IF(BN116=17,BM116,""))))</f>
        <v/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Livpool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32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20</v>
      </c>
      <c r="Z114" s="1">
        <f>RANK(Y114,Y97:Y116,0)</f>
        <v>9</v>
      </c>
      <c r="AA114" s="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8</v>
      </c>
      <c r="AB114" s="1">
        <f>IF(OR(O114=1,Q114=1),0,IF(B2&lt;&gt;B3,AA114,Y114+AA114))</f>
        <v>28</v>
      </c>
      <c r="AC114" s="1">
        <f>RANK(AB114,AB97:AB116,0)</f>
        <v>8</v>
      </c>
      <c r="AD114" s="1">
        <f>[2]DB!BI114</f>
        <v>5</v>
      </c>
      <c r="AE114" s="1">
        <f>RANK(AD114,AD97:AD116,0)</f>
        <v>20</v>
      </c>
      <c r="AF114" s="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2</v>
      </c>
      <c r="AG114" s="1">
        <f>IF(OR(O114=1,Q114=1),0,IF(B2&lt;&gt;B3,AF114,AD114+AF114))</f>
        <v>7</v>
      </c>
      <c r="AH114" s="1">
        <f>RANK(AG114,AG97:AG116,0)</f>
        <v>20</v>
      </c>
      <c r="AI114" s="1">
        <f>[2]DB!BJ114</f>
        <v>25</v>
      </c>
      <c r="AJ114" s="1">
        <f>RANK(AI114,AI97:AI116,0)</f>
        <v>9</v>
      </c>
      <c r="AK114" s="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9</v>
      </c>
      <c r="AL114" s="1">
        <f>IF(OR(O114=1,Q114=1),0,IF(B2&lt;&gt;B3,AK114,AI114+AK114))</f>
        <v>34</v>
      </c>
      <c r="AM114" s="1">
        <f>RANK(AL114,AL97:AL116,0)</f>
        <v>13</v>
      </c>
      <c r="AN114" s="1">
        <f t="shared" si="39"/>
        <v>38</v>
      </c>
      <c r="AO114" s="1">
        <f t="shared" si="40"/>
        <v>41</v>
      </c>
      <c r="AP114" s="1">
        <f>[2]DB!AW114</f>
        <v>18</v>
      </c>
      <c r="AQ114" s="1">
        <f>RANK(AO114,AO97:AO116,1)+AR114</f>
        <v>17</v>
      </c>
      <c r="AR114" s="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0</v>
      </c>
      <c r="AS114" s="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0</v>
      </c>
      <c r="AU114" s="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17</v>
      </c>
      <c r="AV114" s="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10</v>
      </c>
      <c r="AW114" s="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">
        <f>[2]DB!BL114</f>
        <v>0</v>
      </c>
      <c r="AY114" s="1">
        <f>IF(OR(O114=1,Q114=1,(T114+X114)/D1&gt;0.5),1,0)</f>
        <v>0</v>
      </c>
      <c r="AZ114" s="100" t="str">
        <f>IF(AU97=18,L97,IF(AU98=18,L98,IF(AU99=18,L99,IF(AU100=18,L100,IF(AU101=18,L101,IF(AU102=18,L102,IF(AU103=18,L103,BA114)))))))</f>
        <v>Cottee</v>
      </c>
      <c r="BA114" s="98" t="str">
        <f>IF(AU104=18,L104,IF(AU105=18,L105,IF(AU106=18,L106,IF(AU107=18,L107,IF(AU108=18,L108,IF(AU109=18,L109,IF(AU110=18,L110,BB114)))))))</f>
        <v>Cottee</v>
      </c>
      <c r="BB114" s="98" t="str">
        <f>IF(AU111=18,L111,IF(AU112=18,L112,IF(AU113=18,L113,IF(AU114=18,L114,IF(AU115=18,L115,IF(AU116=18,L116,""))))))</f>
        <v/>
      </c>
      <c r="BC114" s="98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9</v>
      </c>
      <c r="BD114" s="98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98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98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98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98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25</v>
      </c>
      <c r="BI114" s="98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10</v>
      </c>
      <c r="BJ114" s="98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32</v>
      </c>
      <c r="BK114" s="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44</v>
      </c>
      <c r="BL114" s="99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">
        <f>IF(AND(AW114=BM96,BL114=0),AZ114,0)</f>
        <v>0</v>
      </c>
      <c r="BN114" s="1">
        <f>COUNTIF(BM97:BM114,"&lt;&gt;0")</f>
        <v>1</v>
      </c>
      <c r="BO114" s="1" t="str">
        <f>IF(BN97=18,BM97,IF(BN98=18,BM98,IF(BN99=18,BM99,IF(BN100=18,BM100,IF(BN101=18,BM101,IF(BN102=18,BM102,IF(BN103=18,BM103,IF(BN104=18,BM104,BP114))))))))</f>
        <v/>
      </c>
      <c r="BP114" s="1" t="str">
        <f>IF(BN105=18,BM105,IF(BN106=18,BM106,IF(BN107=18,BM107,IF(BN108=18,BM108,IF(BN109=18,BM109,IF(BN110=18,BM110,IF(BN111=18,BM111,IF(BN112=18,BM112,BQ114))))))))</f>
        <v/>
      </c>
      <c r="BQ114" s="1" t="str">
        <f>IF(BN113=18,BM113,IF(BN114=18,BM114,IF(BN115=18,BM115,IF(BN116=18,BM116,""))))</f>
        <v/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SPVK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52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21</v>
      </c>
      <c r="Z115" s="1">
        <f>RANK(Y115,Y97:Y116,0)</f>
        <v>7</v>
      </c>
      <c r="AA115" s="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8</v>
      </c>
      <c r="AB115" s="1">
        <f>IF(OR(O115=1,Q115=1),0,IF(B2&lt;&gt;B3,AA115,Y115+AA115))</f>
        <v>29</v>
      </c>
      <c r="AC115" s="1">
        <f>RANK(AB115,AB97:AB116,0)</f>
        <v>6</v>
      </c>
      <c r="AD115" s="1">
        <f>[2]DB!BI115</f>
        <v>6</v>
      </c>
      <c r="AE115" s="1">
        <f>RANK(AD115,AD97:AD116,0)</f>
        <v>16</v>
      </c>
      <c r="AF115" s="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3</v>
      </c>
      <c r="AG115" s="1">
        <f>IF(OR(O115=1,Q115=1),0,IF(B2&lt;&gt;B3,AF115,AD115+AF115))</f>
        <v>9</v>
      </c>
      <c r="AH115" s="1">
        <f>RANK(AG115,AG97:AG116,0)</f>
        <v>17</v>
      </c>
      <c r="AI115" s="1">
        <f>[2]DB!BJ115</f>
        <v>24</v>
      </c>
      <c r="AJ115" s="1">
        <f>RANK(AI115,AI97:AI116,0)</f>
        <v>16</v>
      </c>
      <c r="AK115" s="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9</v>
      </c>
      <c r="AL115" s="1">
        <f>IF(OR(O115=1,Q115=1),0,IF(B2&lt;&gt;B3,AK115,AI115+AK115))</f>
        <v>33</v>
      </c>
      <c r="AM115" s="1">
        <f>RANK(AL115,AL97:AL116,0)</f>
        <v>17</v>
      </c>
      <c r="AN115" s="1">
        <f t="shared" si="39"/>
        <v>39</v>
      </c>
      <c r="AO115" s="1">
        <f t="shared" si="40"/>
        <v>40</v>
      </c>
      <c r="AP115" s="1">
        <f>[2]DB!AW115</f>
        <v>19</v>
      </c>
      <c r="AQ115" s="1">
        <f>RANK(AO115,AO97:AO116,1)+AR115</f>
        <v>16</v>
      </c>
      <c r="AR115" s="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16</v>
      </c>
      <c r="AV115" s="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11</v>
      </c>
      <c r="AW115" s="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">
        <f>[2]DB!BL115</f>
        <v>0</v>
      </c>
      <c r="AY115" s="1">
        <f>IF(OR(O115=1,Q115=1,(T115+X115)/D1&gt;0.5),1,0)</f>
        <v>0</v>
      </c>
      <c r="AZ115" s="100" t="str">
        <f>IF(AU97=19,L97,IF(AU98=19,L98,IF(AU99=19,L99,IF(AU100=19,L100,IF(AU101=19,L101,IF(AU102=19,L102,IF(AU103=19,L103,BA115)))))))</f>
        <v>Sergio</v>
      </c>
      <c r="BA115" s="98" t="str">
        <f>IF(AU104=19,L104,IF(AU105=19,L105,IF(AU106=19,L106,IF(AU107=19,L107,IF(AU108=19,L108,IF(AU109=19,L109,IF(AU110=19,L110,BB115)))))))</f>
        <v>Sergio</v>
      </c>
      <c r="BB115" s="98" t="str">
        <f>IF(AU111=19,L111,IF(AU112=19,L112,IF(AU113=19,L113,IF(AU114=19,L114,IF(AU115=19,L115,IF(AU116=19,L116,""))))))</f>
        <v/>
      </c>
      <c r="BC115" s="98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51</v>
      </c>
      <c r="BD115" s="98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98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98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98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98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24</v>
      </c>
      <c r="BI115" s="98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10</v>
      </c>
      <c r="BJ115" s="98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33</v>
      </c>
      <c r="BK115" s="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45</v>
      </c>
      <c r="BL115" s="99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">
        <f>IF(AND(AW115=BM96,BL115=0),AZ115,0)</f>
        <v>0</v>
      </c>
      <c r="BN115" s="1">
        <f>COUNTIF(BM97:BM115,"&lt;&gt;0")</f>
        <v>1</v>
      </c>
      <c r="BO115" s="1" t="str">
        <f>IF(BN97=19,BM97,IF(BN98=19,BM98,IF(BN99=19,BM99,IF(BN100=19,BM100,IF(BN101=19,BM101,IF(BN102=19,BM102,IF(BN103=19,BM103,IF(BN104=19,BM104,BP115))))))))</f>
        <v/>
      </c>
      <c r="BP115" s="1" t="str">
        <f>IF(BN105=19,BM105,IF(BN106=19,BM106,IF(BN107=19,BM107,IF(BN108=19,BM108,IF(BN109=19,BM109,IF(BN110=19,BM110,IF(BN111=19,BM111,IF(BN112=19,BM112,BQ115))))))))</f>
        <v/>
      </c>
      <c r="BQ115" s="1" t="str">
        <f>IF(BN113=19,BM113,IF(BN114=19,BM114,IF(BN115=19,BM115,IF(BN116=19,BM116,""))))</f>
        <v/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Agger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2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18</v>
      </c>
      <c r="Z116" s="1">
        <f>RANK(Y116,Y97:Y116,0)</f>
        <v>15</v>
      </c>
      <c r="AA116" s="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6</v>
      </c>
      <c r="AB116" s="1">
        <f>IF(OR(O116=1,Q116=1),0,IF(B2&lt;&gt;B3,AA116,Y116+AA116))</f>
        <v>24</v>
      </c>
      <c r="AC116" s="1">
        <f>RANK(AB116,AB97:AB116,0)</f>
        <v>18</v>
      </c>
      <c r="AD116" s="1">
        <f>[2]DB!BI116</f>
        <v>6</v>
      </c>
      <c r="AE116" s="1">
        <f>RANK(AD116,AD97:AD116,0)</f>
        <v>16</v>
      </c>
      <c r="AF116" s="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2</v>
      </c>
      <c r="AG116" s="1">
        <f>IF(OR(O116=1,Q116=1),0,IF(B2&lt;&gt;B3,AF116,AD116+AF116))</f>
        <v>8</v>
      </c>
      <c r="AH116" s="1">
        <f>RANK(AG116,AG97:AG116,0)</f>
        <v>19</v>
      </c>
      <c r="AI116" s="1">
        <f>[2]DB!BJ116</f>
        <v>25</v>
      </c>
      <c r="AJ116" s="1">
        <f>RANK(AI116,AI97:AI116,0)</f>
        <v>9</v>
      </c>
      <c r="AK116" s="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9</v>
      </c>
      <c r="AL116" s="1">
        <f>IF(OR(O116=1,Q116=1),0,IF(B2&lt;&gt;B3,AK116,AI116+AK116))</f>
        <v>34</v>
      </c>
      <c r="AM116" s="1">
        <f>RANK(AL116,AL97:AL116,0)</f>
        <v>13</v>
      </c>
      <c r="AN116" s="1">
        <f t="shared" si="39"/>
        <v>40</v>
      </c>
      <c r="AO116" s="1">
        <f t="shared" si="40"/>
        <v>50</v>
      </c>
      <c r="AP116" s="1">
        <f>[2]DB!AW116</f>
        <v>20</v>
      </c>
      <c r="AQ116" s="1">
        <f>RANK(AO116,AO97:AO116,1)+AR116</f>
        <v>20</v>
      </c>
      <c r="AR116" s="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20</v>
      </c>
      <c r="AV116" s="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20</v>
      </c>
      <c r="AW116" s="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">
        <f>[2]DB!BL116</f>
        <v>0</v>
      </c>
      <c r="AY116" s="1">
        <f>IF(OR(O116=1,Q116=1,(T116+X116)/D1&gt;0.5),1,0)</f>
        <v>0</v>
      </c>
      <c r="AZ116" s="100" t="str">
        <f>IF(AU97=20,L97,IF(AU98=20,L98,IF(AU99=20,L99,IF(AU100=20,L100,IF(AU101=20,L101,IF(AU102=20,L102,IF(AU103=20,L103,BA116)))))))</f>
        <v>Agger</v>
      </c>
      <c r="BA116" s="98" t="str">
        <f>IF(AU104=20,L104,IF(AU105=20,L105,IF(AU106=20,L106,IF(AU107=20,L107,IF(AU108=20,L108,IF(AU109=20,L109,IF(AU110=20,L110,BB116)))))))</f>
        <v>Agger</v>
      </c>
      <c r="BB116" s="98" t="str">
        <f>IF(AU111=20,L111,IF(AU112=20,L112,IF(AU113=20,L113,IF(AU114=20,L114,IF(AU115=20,L115,IF(AU116=20,L116,""))))))</f>
        <v>Agger</v>
      </c>
      <c r="BC116" s="98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2</v>
      </c>
      <c r="BD116" s="98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98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98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98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98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24</v>
      </c>
      <c r="BI116" s="98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8</v>
      </c>
      <c r="BJ116" s="98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34</v>
      </c>
      <c r="BK116" s="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50</v>
      </c>
      <c r="BL116" s="99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">
        <f>IF(AND(AW116=BM96,BL116=0),AZ116,0)</f>
        <v>0</v>
      </c>
      <c r="BN116" s="1">
        <f>COUNTIF(BM97:BM116,"&lt;&gt;0")</f>
        <v>1</v>
      </c>
      <c r="BO116" s="1" t="str">
        <f>IF(BN97=20,BM97,IF(BN98=20,BM98,IF(BN99=20,BM99,IF(BN100=20,BM100,IF(BN101=20,BM101,IF(BN102=20,BM102,IF(BN103=20,BM103,IF(BN104=20,BM104,BP116))))))))</f>
        <v/>
      </c>
      <c r="BP116" s="1" t="str">
        <f>IF(BN105=20,BM105,IF(BN106=20,BM106,IF(BN107=20,BM107,IF(BN108=20,BM108,IF(BN109=20,BM109,IF(BN110=20,BM110,IF(BN111=20,BM111,IF(BN112=20,BM112,BQ116))))))))</f>
        <v/>
      </c>
      <c r="BQ116" s="1" t="str">
        <f>IF(BN113=20,BM113,IF(BN114=20,BM114,IF(BN115=20,BM115,IF(BN116=20,BM116,""))))</f>
        <v/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>
        <f>IF(BL118=0,AW118,IF(BL119=0,AW119,IF(BL120=0,AW120,IF(BL121=0,AW121,IF(BL122=0,AW122,IF(BL123=0,AW123,IF(BL124=0,AW124,IF(BL125=0,AW125,BN117))))))))</f>
        <v>1</v>
      </c>
      <c r="BN117" s="1">
        <f>IF(BL126=0,AW126,IF(BL127=0,AW127,IF(BL128=0,AW128,IF(BL129=0,AW129,IF(BL130=0,AW130,IF(BL131=0,AW131,IF(BL132=0,AW132,IF(BL133=0,AW133,BO117))))))))</f>
        <v>9</v>
      </c>
      <c r="BO117" s="1">
        <f>IF(BL134=0,AW134,IF(BL135=0,AW135,IF(BL136=0,AW136,IF(BL137=0,AW137,0))))</f>
        <v>17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>Månedens Tipper i april:</v>
      </c>
      <c r="CR117" s="1" t="str">
        <f>IF(CH73&lt;&gt;"",CH73,IF(CG73&lt;&gt;"",CG73,IF(CF73&lt;&gt;"",CF73,IF(CE73&lt;&gt;"",CE73,CD73))))</f>
        <v>Månedens Tipper i april:</v>
      </c>
    </row>
    <row r="118" spans="12:96">
      <c r="L118" s="100" t="str">
        <f>[2]DB!AZ118</f>
        <v>Sebjoh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49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23</v>
      </c>
      <c r="Z118" s="1">
        <f>RANK(Y118,Y118:Y137,0)</f>
        <v>1</v>
      </c>
      <c r="AA118" s="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6</v>
      </c>
      <c r="AB118" s="1">
        <f>IF(OR(O118=1,Q118=1),0,IF(B2&lt;&gt;B3,AA118,Y118+AA118))</f>
        <v>29</v>
      </c>
      <c r="AC118" s="1">
        <f>RANK(AB118,AB118:AB137,0)</f>
        <v>2</v>
      </c>
      <c r="AD118" s="1">
        <f>[2]DB!BI118</f>
        <v>9</v>
      </c>
      <c r="AE118" s="1">
        <f>RANK(AD118,AD118:AD137,0)</f>
        <v>1</v>
      </c>
      <c r="AF118" s="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2</v>
      </c>
      <c r="AG118" s="1">
        <f>IF(OR(O118=1,Q118=1),0,IF(B2&lt;&gt;B3,AF118,AD118+AF118))</f>
        <v>11</v>
      </c>
      <c r="AH118" s="1">
        <f>RANK(AG118,AG118:AG137,0)</f>
        <v>4</v>
      </c>
      <c r="AI118" s="1">
        <f>[2]DB!BJ118</f>
        <v>28</v>
      </c>
      <c r="AJ118" s="1">
        <f>RANK(AI118,AI118:AI137,0)</f>
        <v>2</v>
      </c>
      <c r="AK118" s="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8</v>
      </c>
      <c r="AL118" s="1">
        <f>IF(OR(O118=1,Q118=1),0,IF(B2&lt;&gt;B3,AK118,AI118+AK118))</f>
        <v>36</v>
      </c>
      <c r="AM118" s="1">
        <f>RANK(AL118,AL118:AL137,0)</f>
        <v>5</v>
      </c>
      <c r="AN118" s="1">
        <f>Z118+AE118+AJ118</f>
        <v>4</v>
      </c>
      <c r="AO118" s="1">
        <f>AC118+AH118+AM118</f>
        <v>11</v>
      </c>
      <c r="AP118" s="1">
        <f>[2]DB!AW118</f>
        <v>1</v>
      </c>
      <c r="AQ118" s="1">
        <f>RANK(AO118,AO118:AO137,1)+AR118</f>
        <v>4</v>
      </c>
      <c r="AR118" s="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0</v>
      </c>
      <c r="AS118" s="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4</v>
      </c>
      <c r="AV118" s="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5</v>
      </c>
      <c r="AW118" s="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">
        <f>[2]DB!BL118</f>
        <v>0</v>
      </c>
      <c r="AY118" s="1">
        <f>IF(OR(O118=1,Q118=1,(T118+X118)/D1&gt;0.5),1,0)</f>
        <v>0</v>
      </c>
      <c r="AZ118" s="100" t="str">
        <f>IF(AU118=1,L118,IF(AU119=1,L119,IF(AU120=1,L120,IF(AU121=1,L121,IF(AU122=1,L122,IF(AU123=1,L123,IF(AU124=1,L124,BA118)))))))</f>
        <v>Galway</v>
      </c>
      <c r="BA118" s="98" t="str">
        <f>IF(AU125=1,L125,IF(AU126=1,L126,IF(AU127=1,L127,IF(AU128=1,L128,IF(AU129=1,L129,IF(AU130=1,L130,IF(AU131=1,L131,BB118)))))))</f>
        <v/>
      </c>
      <c r="BB118" s="98" t="str">
        <f>IF(AU132=1,L132,IF(AU133=1,L133,IF(AU134=1,L134,IF(AU135=1,L135,IF(AU136=1,L136,IF(AU137=1,L137,""))))))</f>
        <v/>
      </c>
      <c r="BC118" s="98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19</v>
      </c>
      <c r="BD118" s="98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98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98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98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98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29</v>
      </c>
      <c r="BI118" s="98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12</v>
      </c>
      <c r="BJ118" s="98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36</v>
      </c>
      <c r="BK118" s="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8</v>
      </c>
      <c r="BL118" s="99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" t="str">
        <f>IF(AND(AW118=BM117,BL118=0),AZ118,0)</f>
        <v>Galway</v>
      </c>
      <c r="BN118" s="1">
        <f>COUNTIF(BM118,"&lt;&gt;0")</f>
        <v>1</v>
      </c>
      <c r="BO118" s="1" t="str">
        <f>IF(BN118=1,BM118,IF(BN119=1,BM119,IF(BN120=1,BM120,IF(BN121=1,BM121,IF(BN122=1,BM122,IF(BN123=1,BM123,IF(BN124=1,BM124,IF(BN125=1,BM125,BP118))))))))</f>
        <v>Galway</v>
      </c>
      <c r="BP118" s="1">
        <f>IF(BN126=1,BM126,IF(BN127=1,BM127,IF(BN128=1,BM128,IF(BN129=1,BM129,IF(BN130=1,BM130,IF(BN131=1,BM131,IF(BN132=1,BM132,IF(BN133=1,BM133,BQ118))))))))</f>
        <v>0</v>
      </c>
      <c r="BQ118" s="1">
        <f>IF(BN134=1,BM134,IF(BN135=1,BM135,IF(BN136=1,BM136,IF(BN137=1,BM137,"INGEN"))))</f>
        <v>0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/>
      </c>
      <c r="BV118" s="98" t="str">
        <f>[2]DB!CH118</f>
        <v/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/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LPHJ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33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21</v>
      </c>
      <c r="Z119" s="1">
        <f>RANK(Y119,Y118:Y137,0)</f>
        <v>3</v>
      </c>
      <c r="AA119" s="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6</v>
      </c>
      <c r="AB119" s="1">
        <f>IF(OR(O119=1,Q119=1),0,IF(B2&lt;&gt;B3,AA119,Y119+AA119))</f>
        <v>27</v>
      </c>
      <c r="AC119" s="1">
        <f>RANK(AB119,AB118:AB137,0)</f>
        <v>5</v>
      </c>
      <c r="AD119" s="1">
        <f>[2]DB!BI119</f>
        <v>8</v>
      </c>
      <c r="AE119" s="1">
        <f>RANK(AD119,AD118:AD137,0)</f>
        <v>4</v>
      </c>
      <c r="AF119" s="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3</v>
      </c>
      <c r="AG119" s="1">
        <f>IF(OR(O119=1,Q119=1),0,IF(B2&lt;&gt;B3,AF119,AD119+AF119))</f>
        <v>11</v>
      </c>
      <c r="AH119" s="1">
        <f>RANK(AG119,AG118:AG137,0)</f>
        <v>4</v>
      </c>
      <c r="AI119" s="1">
        <f>[2]DB!BJ119</f>
        <v>28</v>
      </c>
      <c r="AJ119" s="1">
        <f>RANK(AI119,AI118:AI137,0)</f>
        <v>2</v>
      </c>
      <c r="AK119" s="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11</v>
      </c>
      <c r="AL119" s="1">
        <f>IF(OR(O119=1,Q119=1),0,IF(B2&lt;&gt;B3,AK119,AI119+AK119))</f>
        <v>39</v>
      </c>
      <c r="AM119" s="1">
        <f>RANK(AL119,AL118:AL137,0)</f>
        <v>1</v>
      </c>
      <c r="AN119" s="1">
        <f t="shared" ref="AN119:AN137" si="42">Z119+AE119+AJ119</f>
        <v>9</v>
      </c>
      <c r="AO119" s="1">
        <f t="shared" ref="AO119:AO137" si="43">AC119+AH119+AM119</f>
        <v>10</v>
      </c>
      <c r="AP119" s="1">
        <f>[2]DB!AW119</f>
        <v>2</v>
      </c>
      <c r="AQ119" s="1">
        <f>RANK(AO119,AO118:AO137,1)+AR119</f>
        <v>2</v>
      </c>
      <c r="AR119" s="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3</v>
      </c>
      <c r="AV119" s="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4</v>
      </c>
      <c r="AW119" s="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">
        <f>[2]DB!BL119</f>
        <v>0</v>
      </c>
      <c r="AY119" s="1">
        <f>IF(OR(O119=1,Q119=1,(T119+X119)/D1&gt;0.5),1,0)</f>
        <v>0</v>
      </c>
      <c r="AZ119" s="100" t="str">
        <f>IF(AU118=2,L118,IF(AU119=2,L119,IF(AU120=2,L120,IF(AU121=2,L121,IF(AU122=2,L122,IF(AU123=2,L123,IF(AU124=2,L124,BA119)))))))</f>
        <v>Hede</v>
      </c>
      <c r="BA119" s="98" t="str">
        <f>IF(AU125=2,L125,IF(AU126=2,L126,IF(AU127=2,L127,IF(AU128=2,L128,IF(AU129=2,L129,IF(AU130=2,L130,IF(AU131=2,L131,BB119)))))))</f>
        <v/>
      </c>
      <c r="BB119" s="98" t="str">
        <f>IF(AU132=2,L132,IF(AU133=2,L133,IF(AU134=2,L134,IF(AU135=2,L135,IF(AU136=2,L136,IF(AU137=2,L137,""))))))</f>
        <v/>
      </c>
      <c r="BC119" s="98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21</v>
      </c>
      <c r="BD119" s="98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98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98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98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1</v>
      </c>
      <c r="BH119" s="98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27</v>
      </c>
      <c r="BI119" s="98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11</v>
      </c>
      <c r="BJ119" s="98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39</v>
      </c>
      <c r="BK119" s="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10</v>
      </c>
      <c r="BL119" s="99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">
        <f>IF(AND(AW119=BM117,BL119=0),AZ119,0)</f>
        <v>0</v>
      </c>
      <c r="BN119" s="1">
        <f>COUNTIF(BM118:BM119,"&lt;&gt;0")</f>
        <v>1</v>
      </c>
      <c r="BO119" s="1" t="str">
        <f>IF(BN118=2,BM118,IF(BN119=2,BM119,IF(BN120=2,BM120,IF(BN121=2,BM121,IF(BN122=2,BM122,IF(BN123=2,BM123,IF(BN124=2,BM124,IF(BN125=2,BM125,BP119))))))))</f>
        <v/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Randers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47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21</v>
      </c>
      <c r="Z120" s="1">
        <f>RANK(Y120,Y118:Y137,0)</f>
        <v>3</v>
      </c>
      <c r="AA120" s="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6</v>
      </c>
      <c r="AB120" s="1">
        <f>IF(OR(O120=1,Q120=1),0,IF(B2&lt;&gt;B3,AA120,Y120+AA120))</f>
        <v>27</v>
      </c>
      <c r="AC120" s="1">
        <f>RANK(AB120,AB118:AB137,0)</f>
        <v>5</v>
      </c>
      <c r="AD120" s="1">
        <f>[2]DB!BI120</f>
        <v>8</v>
      </c>
      <c r="AE120" s="1">
        <f>RANK(AD120,AD118:AD137,0)</f>
        <v>4</v>
      </c>
      <c r="AF120" s="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3</v>
      </c>
      <c r="AG120" s="1">
        <f>IF(OR(O120=1,Q120=1),0,IF(B2&lt;&gt;B3,AF120,AD120+AF120))</f>
        <v>11</v>
      </c>
      <c r="AH120" s="1">
        <f>RANK(AG120,AG118:AG137,0)</f>
        <v>4</v>
      </c>
      <c r="AI120" s="1">
        <f>[2]DB!BJ120</f>
        <v>28</v>
      </c>
      <c r="AJ120" s="1">
        <f>RANK(AI120,AI118:AI137,0)</f>
        <v>2</v>
      </c>
      <c r="AK120" s="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8</v>
      </c>
      <c r="AL120" s="1">
        <f>IF(OR(O120=1,Q120=1),0,IF(B2&lt;&gt;B3,AK120,AI120+AK120))</f>
        <v>36</v>
      </c>
      <c r="AM120" s="1">
        <f>RANK(AL120,AL118:AL137,0)</f>
        <v>5</v>
      </c>
      <c r="AN120" s="1">
        <f t="shared" si="42"/>
        <v>9</v>
      </c>
      <c r="AO120" s="1">
        <f t="shared" si="43"/>
        <v>14</v>
      </c>
      <c r="AP120" s="1">
        <f>[2]DB!AW120</f>
        <v>2</v>
      </c>
      <c r="AQ120" s="1">
        <f>RANK(AO120,AO118:AO137,1)+AR120</f>
        <v>6</v>
      </c>
      <c r="AR120" s="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6</v>
      </c>
      <c r="AV120" s="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2</v>
      </c>
      <c r="AW120" s="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2</v>
      </c>
      <c r="AX120" s="1">
        <f>[2]DB!BL120</f>
        <v>0</v>
      </c>
      <c r="AY120" s="1">
        <f>IF(OR(O120=1,Q120=1,(T120+X120)/D1&gt;0.5),1,0)</f>
        <v>0</v>
      </c>
      <c r="AZ120" s="100" t="str">
        <f>IF(AU118=3,L118,IF(AU119=3,L119,IF(AU120=3,L120,IF(AU121=3,L121,IF(AU122=3,L122,IF(AU123=3,L123,IF(AU124=3,L124,BA120)))))))</f>
        <v>LPHJ</v>
      </c>
      <c r="BA120" s="98" t="str">
        <f>IF(AU125=3,L125,IF(AU126=3,L126,IF(AU127=3,L127,IF(AU128=3,L128,IF(AU129=3,L129,IF(AU130=3,L130,IF(AU131=3,L131,BB120)))))))</f>
        <v/>
      </c>
      <c r="BB120" s="98" t="str">
        <f>IF(AU132=3,L132,IF(AU133=3,L133,IF(AU134=3,L134,IF(AU135=3,L135,IF(AU136=3,L136,IF(AU137=3,L137,""))))))</f>
        <v/>
      </c>
      <c r="BC120" s="98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33</v>
      </c>
      <c r="BD120" s="98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98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98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98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0</v>
      </c>
      <c r="BH120" s="98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27</v>
      </c>
      <c r="BI120" s="98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11</v>
      </c>
      <c r="BJ120" s="98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39</v>
      </c>
      <c r="BK120" s="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10</v>
      </c>
      <c r="BL120" s="99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0</v>
      </c>
      <c r="BM120" s="1">
        <f>IF(AND(AW120=BM117,BL120=0),AZ120,0)</f>
        <v>0</v>
      </c>
      <c r="BN120" s="1">
        <f>COUNTIF(BM118:BM120,"&lt;&gt;0")</f>
        <v>1</v>
      </c>
      <c r="BO120" s="1" t="str">
        <f>IF(BN118=3,BM118,IF(BN119=3,BM119,IF(BN120=3,BM120,IF(BN121=3,BM121,IF(BN122=3,BM122,IF(BN123=3,BM123,IF(BN124=3,BM124,IF(BN125=3,BM125,BP120))))))))</f>
        <v/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Hede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21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1</v>
      </c>
      <c r="W121" s="1">
        <f t="shared" si="41"/>
        <v>0</v>
      </c>
      <c r="X121" s="1">
        <f>IF(B2&lt;&gt;B3,V121,V121+U121)</f>
        <v>1</v>
      </c>
      <c r="Y121" s="1">
        <f>[2]DB!BH121</f>
        <v>20</v>
      </c>
      <c r="Z121" s="1">
        <f>RANK(Y121,Y118:Y137,0)</f>
        <v>6</v>
      </c>
      <c r="AA121" s="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7</v>
      </c>
      <c r="AB121" s="1">
        <f>IF(OR(O121=1,Q121=1),0,IF(B2&lt;&gt;B3,AA121,Y121+AA121))</f>
        <v>27</v>
      </c>
      <c r="AC121" s="1">
        <f>RANK(AB121,AB118:AB137,0)</f>
        <v>5</v>
      </c>
      <c r="AD121" s="1">
        <f>[2]DB!BI121</f>
        <v>8</v>
      </c>
      <c r="AE121" s="1">
        <f>RANK(AD121,AD118:AD137,0)</f>
        <v>4</v>
      </c>
      <c r="AF121" s="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3</v>
      </c>
      <c r="AG121" s="1">
        <f>IF(OR(O121=1,Q121=1),0,IF(B2&lt;&gt;B3,AF121,AD121+AF121))</f>
        <v>11</v>
      </c>
      <c r="AH121" s="1">
        <f>RANK(AG121,AG118:AG137,0)</f>
        <v>4</v>
      </c>
      <c r="AI121" s="1">
        <f>[2]DB!BJ121</f>
        <v>30</v>
      </c>
      <c r="AJ121" s="1">
        <f>RANK(AI121,AI118:AI137,0)</f>
        <v>1</v>
      </c>
      <c r="AK121" s="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9</v>
      </c>
      <c r="AL121" s="1">
        <f>IF(OR(O121=1,Q121=1),0,IF(B2&lt;&gt;B3,AK121,AI121+AK121))</f>
        <v>39</v>
      </c>
      <c r="AM121" s="1">
        <f>RANK(AL121,AL118:AL137,0)</f>
        <v>1</v>
      </c>
      <c r="AN121" s="1">
        <f t="shared" si="42"/>
        <v>11</v>
      </c>
      <c r="AO121" s="1">
        <f t="shared" si="43"/>
        <v>10</v>
      </c>
      <c r="AP121" s="1">
        <f>[2]DB!AW121</f>
        <v>4</v>
      </c>
      <c r="AQ121" s="1">
        <f>RANK(AO121,AO118:AO137,1)+AR121</f>
        <v>2</v>
      </c>
      <c r="AR121" s="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2</v>
      </c>
      <c r="AV121" s="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1</v>
      </c>
      <c r="AW121" s="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4</v>
      </c>
      <c r="AX121" s="1">
        <f>[2]DB!BL121</f>
        <v>0</v>
      </c>
      <c r="AY121" s="1">
        <f>IF(OR(O121=1,Q121=1,(T121+X121)/D1&gt;0.5),1,0)</f>
        <v>0</v>
      </c>
      <c r="AZ121" s="100" t="str">
        <f>IF(AU118=4,L118,IF(AU119=4,L119,IF(AU120=4,L120,IF(AU121=4,L121,IF(AU122=4,L122,IF(AU123=4,L123,IF(AU124=4,L124,BA121)))))))</f>
        <v>Sebjoh</v>
      </c>
      <c r="BA121" s="98" t="str">
        <f>IF(AU125=4,L125,IF(AU126=4,L126,IF(AU127=4,L127,IF(AU128=4,L128,IF(AU129=4,L129,IF(AU130=4,L130,IF(AU131=4,L131,BB121)))))))</f>
        <v/>
      </c>
      <c r="BB121" s="98" t="str">
        <f>IF(AU132=4,L132,IF(AU133=4,L133,IF(AU134=4,L134,IF(AU135=4,L135,IF(AU136=4,L136,IF(AU137=4,L137,""))))))</f>
        <v/>
      </c>
      <c r="BC121" s="98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49</v>
      </c>
      <c r="BD121" s="98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98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98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98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98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29</v>
      </c>
      <c r="BI121" s="98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11</v>
      </c>
      <c r="BJ121" s="98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36</v>
      </c>
      <c r="BK121" s="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11</v>
      </c>
      <c r="BL121" s="99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">
        <f>IF(AND(AW121=BM117,BL121=0),AZ121,0)</f>
        <v>0</v>
      </c>
      <c r="BN121" s="1">
        <f>COUNTIF(BM118:BM121,"&lt;&gt;0")</f>
        <v>1</v>
      </c>
      <c r="BO121" s="1" t="str">
        <f>IF(BN118=4,BM118,IF(BN119=4,BM119,IF(BN120=4,BM120,IF(BN121=4,BM121,IF(BN122=4,BM122,IF(BN123=4,BM123,IF(BN124=4,BM124,IF(BN125=4,BM125,BP121))))))))</f>
        <v/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Galway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19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21</v>
      </c>
      <c r="Z122" s="1">
        <f>RANK(Y122,Y118:Y137,0)</f>
        <v>3</v>
      </c>
      <c r="AA122" s="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8</v>
      </c>
      <c r="AB122" s="1">
        <f>IF(OR(O122=1,Q122=1),0,IF(B2&lt;&gt;B3,AA122,Y122+AA122))</f>
        <v>29</v>
      </c>
      <c r="AC122" s="1">
        <f>RANK(AB122,AB118:AB137,0)</f>
        <v>2</v>
      </c>
      <c r="AD122" s="1">
        <f>[2]DB!BI122</f>
        <v>9</v>
      </c>
      <c r="AE122" s="1">
        <f>RANK(AD122,AD118:AD137,0)</f>
        <v>1</v>
      </c>
      <c r="AF122" s="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3</v>
      </c>
      <c r="AG122" s="1">
        <f>IF(OR(O122=1,Q122=1),0,IF(B2&lt;&gt;B3,AF122,AD122+AF122))</f>
        <v>12</v>
      </c>
      <c r="AH122" s="1">
        <f>RANK(AG122,AG118:AG137,0)</f>
        <v>1</v>
      </c>
      <c r="AI122" s="1">
        <f>[2]DB!BJ122</f>
        <v>25</v>
      </c>
      <c r="AJ122" s="1">
        <f>RANK(AI122,AI118:AI137,0)</f>
        <v>11</v>
      </c>
      <c r="AK122" s="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11</v>
      </c>
      <c r="AL122" s="1">
        <f>IF(OR(O122=1,Q122=1),0,IF(B2&lt;&gt;B3,AK122,AI122+AK122))</f>
        <v>36</v>
      </c>
      <c r="AM122" s="1">
        <f>RANK(AL122,AL118:AL137,0)</f>
        <v>5</v>
      </c>
      <c r="AN122" s="1">
        <f t="shared" si="42"/>
        <v>15</v>
      </c>
      <c r="AO122" s="1">
        <f t="shared" si="43"/>
        <v>8</v>
      </c>
      <c r="AP122" s="1">
        <f>[2]DB!AW122</f>
        <v>5</v>
      </c>
      <c r="AQ122" s="1">
        <f>RANK(AO122,AO118:AO137,1)+AR122</f>
        <v>1</v>
      </c>
      <c r="AR122" s="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0</v>
      </c>
      <c r="AS122" s="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0</v>
      </c>
      <c r="AT122" s="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0</v>
      </c>
      <c r="AU122" s="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1</v>
      </c>
      <c r="AV122" s="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7</v>
      </c>
      <c r="AW122" s="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5</v>
      </c>
      <c r="AX122" s="1">
        <f>[2]DB!BL122</f>
        <v>0</v>
      </c>
      <c r="AY122" s="1">
        <f>IF(OR(O122=1,Q122=1,(T122+X122)/D1&gt;0.5),1,0)</f>
        <v>0</v>
      </c>
      <c r="AZ122" s="100" t="str">
        <f>IF(AU118=5,L118,IF(AU119=5,L119,IF(AU120=5,L120,IF(AU121=5,L121,IF(AU122=5,L122,IF(AU123=5,L123,IF(AU124=5,L124,BA122)))))))</f>
        <v>Lucky</v>
      </c>
      <c r="BA122" s="98" t="str">
        <f>IF(AU125=5,L125,IF(AU126=5,L126,IF(AU127=5,L127,IF(AU128=5,L128,IF(AU129=5,L129,IF(AU130=5,L130,IF(AU131=5,L131,BB122)))))))</f>
        <v/>
      </c>
      <c r="BB122" s="98" t="str">
        <f>IF(AU132=5,L132,IF(AU133=5,L133,IF(AU134=5,L134,IF(AU135=5,L135,IF(AU136=5,L136,IF(AU137=5,L137,""))))))</f>
        <v/>
      </c>
      <c r="BC122" s="98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34</v>
      </c>
      <c r="BD122" s="98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98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98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98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98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27</v>
      </c>
      <c r="BI122" s="98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11</v>
      </c>
      <c r="BJ122" s="98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38</v>
      </c>
      <c r="BK122" s="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12</v>
      </c>
      <c r="BL122" s="99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">
        <f>IF(AND(AW122=BM117,BL122=0),AZ122,0)</f>
        <v>0</v>
      </c>
      <c r="BN122" s="1">
        <f>COUNTIF(BM118:BM122,"&lt;&gt;0")</f>
        <v>1</v>
      </c>
      <c r="BO122" s="1" t="str">
        <f>IF(BN118=5,BM118,IF(BN119=5,BM119,IF(BN120=5,BM120,IF(BN121=5,BM121,IF(BN122=5,BM122,IF(BN123=5,BM123,IF(BN124=5,BM124,IF(BN125=5,BM125,BP122))))))))</f>
        <v/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Laplace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30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20</v>
      </c>
      <c r="Z123" s="1">
        <f>RANK(Y123,Y118:Y137,0)</f>
        <v>6</v>
      </c>
      <c r="AA123" s="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6</v>
      </c>
      <c r="AB123" s="1">
        <f>IF(OR(O123=1,Q123=1),0,IF(B2&lt;&gt;B3,AA123,Y123+AA123))</f>
        <v>26</v>
      </c>
      <c r="AC123" s="1">
        <f>RANK(AB123,AB118:AB137,0)</f>
        <v>12</v>
      </c>
      <c r="AD123" s="1">
        <f>[2]DB!BI123</f>
        <v>8</v>
      </c>
      <c r="AE123" s="1">
        <f>RANK(AD123,AD118:AD137,0)</f>
        <v>4</v>
      </c>
      <c r="AF123" s="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4</v>
      </c>
      <c r="AG123" s="1">
        <f>IF(OR(O123=1,Q123=1),0,IF(B2&lt;&gt;B3,AF123,AD123+AF123))</f>
        <v>12</v>
      </c>
      <c r="AH123" s="1">
        <f>RANK(AG123,AG118:AG137,0)</f>
        <v>1</v>
      </c>
      <c r="AI123" s="1">
        <f>[2]DB!BJ123</f>
        <v>26</v>
      </c>
      <c r="AJ123" s="1">
        <f>RANK(AI123,AI118:AI137,0)</f>
        <v>8</v>
      </c>
      <c r="AK123" s="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8</v>
      </c>
      <c r="AL123" s="1">
        <f>IF(OR(O123=1,Q123=1),0,IF(B2&lt;&gt;B3,AK123,AI123+AK123))</f>
        <v>34</v>
      </c>
      <c r="AM123" s="1">
        <f>RANK(AL123,AL118:AL137,0)</f>
        <v>13</v>
      </c>
      <c r="AN123" s="1">
        <f t="shared" si="42"/>
        <v>18</v>
      </c>
      <c r="AO123" s="1">
        <f t="shared" si="43"/>
        <v>26</v>
      </c>
      <c r="AP123" s="1">
        <f>[2]DB!AW123</f>
        <v>6</v>
      </c>
      <c r="AQ123" s="1">
        <f>RANK(AO123,AO118:AO137,1)+AR123</f>
        <v>10</v>
      </c>
      <c r="AR123" s="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1</v>
      </c>
      <c r="AS123" s="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1</v>
      </c>
      <c r="AT123" s="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10</v>
      </c>
      <c r="AV123" s="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2</v>
      </c>
      <c r="AW123" s="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6</v>
      </c>
      <c r="AX123" s="1">
        <f>[2]DB!BL123</f>
        <v>0</v>
      </c>
      <c r="AY123" s="1">
        <f>IF(OR(O123=1,Q123=1,(T123+X123)/D1&gt;0.5),1,0)</f>
        <v>0</v>
      </c>
      <c r="AZ123" s="100" t="str">
        <f>IF(AU118=6,L118,IF(AU119=6,L119,IF(AU120=6,L120,IF(AU121=6,L121,IF(AU122=6,L122,IF(AU123=6,L123,IF(AU124=6,L124,BA123)))))))</f>
        <v>Randers</v>
      </c>
      <c r="BA123" s="98" t="str">
        <f>IF(AU125=6,L125,IF(AU126=6,L126,IF(AU127=6,L127,IF(AU128=6,L128,IF(AU129=6,L129,IF(AU130=6,L130,IF(AU131=6,L131,BB123)))))))</f>
        <v/>
      </c>
      <c r="BB123" s="98" t="str">
        <f>IF(AU132=6,L132,IF(AU133=6,L133,IF(AU134=6,L134,IF(AU135=6,L135,IF(AU136=6,L136,IF(AU137=6,L137,""))))))</f>
        <v/>
      </c>
      <c r="BC123" s="98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47</v>
      </c>
      <c r="BD123" s="98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98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98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98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98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27</v>
      </c>
      <c r="BI123" s="98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11</v>
      </c>
      <c r="BJ123" s="98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36</v>
      </c>
      <c r="BK123" s="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14</v>
      </c>
      <c r="BL123" s="99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">
        <f>IF(AND(AW123=BM117,BL123=0),AZ123,0)</f>
        <v>0</v>
      </c>
      <c r="BN123" s="1">
        <f>COUNTIF(BM118:BM123,"&lt;&gt;0")</f>
        <v>1</v>
      </c>
      <c r="BO123" s="1" t="str">
        <f>IF(BN118=6,BM118,IF(BN119=6,BM119,IF(BN120=6,BM120,IF(BN121=6,BM121,IF(BN122=6,BM122,IF(BN123=6,BM123,IF(BN124=6,BM124,IF(BN125=6,BM125,BP123))))))))</f>
        <v/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Lucky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34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19</v>
      </c>
      <c r="Z124" s="1">
        <f>RANK(Y124,Y118:Y137,0)</f>
        <v>13</v>
      </c>
      <c r="AA124" s="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8</v>
      </c>
      <c r="AB124" s="1">
        <f>IF(OR(O124=1,Q124=1),0,IF(B2&lt;&gt;B3,AA124,Y124+AA124))</f>
        <v>27</v>
      </c>
      <c r="AC124" s="1">
        <f>RANK(AB124,AB118:AB137,0)</f>
        <v>5</v>
      </c>
      <c r="AD124" s="1">
        <f>[2]DB!BI124</f>
        <v>8</v>
      </c>
      <c r="AE124" s="1">
        <f>RANK(AD124,AD118:AD137,0)</f>
        <v>4</v>
      </c>
      <c r="AF124" s="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3</v>
      </c>
      <c r="AG124" s="1">
        <f>IF(OR(O124=1,Q124=1),0,IF(B2&lt;&gt;B3,AF124,AD124+AF124))</f>
        <v>11</v>
      </c>
      <c r="AH124" s="1">
        <f>RANK(AG124,AG118:AG137,0)</f>
        <v>4</v>
      </c>
      <c r="AI124" s="1">
        <f>[2]DB!BJ124</f>
        <v>28</v>
      </c>
      <c r="AJ124" s="1">
        <f>RANK(AI124,AI118:AI137,0)</f>
        <v>2</v>
      </c>
      <c r="AK124" s="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10</v>
      </c>
      <c r="AL124" s="1">
        <f>IF(OR(O124=1,Q124=1),0,IF(B2&lt;&gt;B3,AK124,AI124+AK124))</f>
        <v>38</v>
      </c>
      <c r="AM124" s="1">
        <f>RANK(AL124,AL118:AL137,0)</f>
        <v>3</v>
      </c>
      <c r="AN124" s="1">
        <f t="shared" si="42"/>
        <v>19</v>
      </c>
      <c r="AO124" s="1">
        <f t="shared" si="43"/>
        <v>12</v>
      </c>
      <c r="AP124" s="1">
        <f>[2]DB!AW124</f>
        <v>7</v>
      </c>
      <c r="AQ124" s="1">
        <f>RANK(AO124,AO118:AO137,1)+AR124</f>
        <v>5</v>
      </c>
      <c r="AR124" s="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0</v>
      </c>
      <c r="AS124" s="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0</v>
      </c>
      <c r="AT124" s="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5</v>
      </c>
      <c r="AV124" s="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8</v>
      </c>
      <c r="AW124" s="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7</v>
      </c>
      <c r="AX124" s="1">
        <f>[2]DB!BL124</f>
        <v>0</v>
      </c>
      <c r="AY124" s="1">
        <f>IF(OR(O124=1,Q124=1,(T124+X124)/D1&gt;0.5),1,0)</f>
        <v>0</v>
      </c>
      <c r="AZ124" s="100" t="str">
        <f>IF(AU118=7,L118,IF(AU119=7,L119,IF(AU120=7,L120,IF(AU121=7,L121,IF(AU122=7,L122,IF(AU123=7,L123,IF(AU124=7,L124,BA124)))))))</f>
        <v>Schøn</v>
      </c>
      <c r="BA124" s="98" t="str">
        <f>IF(AU125=7,L125,IF(AU126=7,L126,IF(AU127=7,L127,IF(AU128=7,L128,IF(AU129=7,L129,IF(AU130=7,L130,IF(AU131=7,L131,BB124)))))))</f>
        <v>Schøn</v>
      </c>
      <c r="BB124" s="98" t="str">
        <f>IF(AU132=7,L132,IF(AU133=7,L133,IF(AU134=7,L134,IF(AU135=7,L135,IF(AU136=7,L136,IF(AU137=7,L137,""))))))</f>
        <v/>
      </c>
      <c r="BC124" s="98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48</v>
      </c>
      <c r="BD124" s="98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98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98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98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98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30</v>
      </c>
      <c r="BI124" s="98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9</v>
      </c>
      <c r="BJ124" s="98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36</v>
      </c>
      <c r="BK124" s="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20</v>
      </c>
      <c r="BL124" s="99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">
        <f>IF(AND(AW124=BM117,BL124=0),AZ124,0)</f>
        <v>0</v>
      </c>
      <c r="BN124" s="1">
        <f>COUNTIF(BM118:BM124,"&lt;&gt;0")</f>
        <v>1</v>
      </c>
      <c r="BO124" s="1" t="str">
        <f>IF(BN118=7,BM118,IF(BN119=7,BM119,IF(BN120=7,BM120,IF(BN121=7,BM121,IF(BN122=7,BM122,IF(BN123=7,BM123,IF(BN124=7,BM124,IF(BN125=7,BM125,BP124))))))))</f>
        <v/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Schøn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48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23</v>
      </c>
      <c r="Z125" s="1">
        <f>RANK(Y125,Y118:Y137,0)</f>
        <v>1</v>
      </c>
      <c r="AA125" s="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7</v>
      </c>
      <c r="AB125" s="1">
        <f>IF(OR(O125=1,Q125=1),0,IF(B2&lt;&gt;B3,AA125,Y125+AA125))</f>
        <v>30</v>
      </c>
      <c r="AC125" s="1">
        <f>RANK(AB125,AB118:AB137,0)</f>
        <v>1</v>
      </c>
      <c r="AD125" s="1">
        <f>[2]DB!BI125</f>
        <v>6</v>
      </c>
      <c r="AE125" s="1">
        <f>RANK(AD125,AD118:AD137,0)</f>
        <v>14</v>
      </c>
      <c r="AF125" s="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3</v>
      </c>
      <c r="AG125" s="1">
        <f>IF(OR(O125=1,Q125=1),0,IF(B2&lt;&gt;B3,AF125,AD125+AF125))</f>
        <v>9</v>
      </c>
      <c r="AH125" s="1">
        <f>RANK(AG125,AG118:AG137,0)</f>
        <v>14</v>
      </c>
      <c r="AI125" s="1">
        <f>[2]DB!BJ125</f>
        <v>26</v>
      </c>
      <c r="AJ125" s="1">
        <f>RANK(AI125,AI118:AI137,0)</f>
        <v>8</v>
      </c>
      <c r="AK125" s="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10</v>
      </c>
      <c r="AL125" s="1">
        <f>IF(OR(O125=1,Q125=1),0,IF(B2&lt;&gt;B3,AK125,AI125+AK125))</f>
        <v>36</v>
      </c>
      <c r="AM125" s="1">
        <f>RANK(AL125,AL118:AL137,0)</f>
        <v>5</v>
      </c>
      <c r="AN125" s="1">
        <f t="shared" si="42"/>
        <v>23</v>
      </c>
      <c r="AO125" s="1">
        <f t="shared" si="43"/>
        <v>20</v>
      </c>
      <c r="AP125" s="1">
        <f>[2]DB!AW125</f>
        <v>8</v>
      </c>
      <c r="AQ125" s="1">
        <f>RANK(AO125,AO118:AO137,1)+AR125</f>
        <v>7</v>
      </c>
      <c r="AR125" s="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7</v>
      </c>
      <c r="AV125" s="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13</v>
      </c>
      <c r="AW125" s="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">
        <f>[2]DB!BL125</f>
        <v>0</v>
      </c>
      <c r="AY125" s="1">
        <f>IF(OR(O125=1,Q125=1,(T125+X125)/D1&gt;0.5),1,0)</f>
        <v>0</v>
      </c>
      <c r="AZ125" s="100" t="str">
        <f>IF(AU118=8,L118,IF(AU119=8,L119,IF(AU120=8,L120,IF(AU121=8,L121,IF(AU122=8,L122,IF(AU123=8,L123,IF(AU124=8,L124,BA125)))))))</f>
        <v>Søknud</v>
      </c>
      <c r="BA125" s="98" t="str">
        <f>IF(AU125=8,L125,IF(AU126=8,L126,IF(AU127=8,L127,IF(AU128=8,L128,IF(AU129=8,L129,IF(AU130=8,L130,IF(AU131=8,L131,BB125)))))))</f>
        <v>Søknud</v>
      </c>
      <c r="BB125" s="98" t="str">
        <f>IF(AU132=8,L132,IF(AU133=8,L133,IF(AU134=8,L134,IF(AU135=8,L135,IF(AU136=8,L136,IF(AU137=8,L137,""))))))</f>
        <v/>
      </c>
      <c r="BC125" s="98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55</v>
      </c>
      <c r="BD125" s="98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98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98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98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98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28</v>
      </c>
      <c r="BI125" s="98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9</v>
      </c>
      <c r="BJ125" s="98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36</v>
      </c>
      <c r="BK125" s="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23</v>
      </c>
      <c r="BL125" s="99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">
        <f>IF(AND(AW125=BM117,BL125=0),AZ125,0)</f>
        <v>0</v>
      </c>
      <c r="BN125" s="1">
        <f>COUNTIF(BM118:BM125,"&lt;&gt;0")</f>
        <v>1</v>
      </c>
      <c r="BO125" s="1" t="str">
        <f>IF(BN118=8,BM118,IF(BN119=8,BM119,IF(BN120=8,BM120,IF(BN121=8,BM121,IF(BN122=8,BM122,IF(BN123=8,BM123,IF(BN124=8,BM124,IF(BN125=8,BM125,BP125))))))))</f>
        <v/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Nemelig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42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20</v>
      </c>
      <c r="Z126" s="1">
        <f>RANK(Y126,Y118:Y137,0)</f>
        <v>6</v>
      </c>
      <c r="AA126" s="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7</v>
      </c>
      <c r="AB126" s="1">
        <f>IF(OR(O126=1,Q126=1),0,IF(B2&lt;&gt;B3,AA126,Y126+AA126))</f>
        <v>27</v>
      </c>
      <c r="AC126" s="1">
        <f>RANK(AB126,AB118:AB137,0)</f>
        <v>5</v>
      </c>
      <c r="AD126" s="1">
        <f>[2]DB!BI126</f>
        <v>7</v>
      </c>
      <c r="AE126" s="1">
        <f>RANK(AD126,AD118:AD137,0)</f>
        <v>12</v>
      </c>
      <c r="AF126" s="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3</v>
      </c>
      <c r="AG126" s="1">
        <f>IF(OR(O126=1,Q126=1),0,IF(B2&lt;&gt;B3,AF126,AD126+AF126))</f>
        <v>10</v>
      </c>
      <c r="AH126" s="1">
        <f>RANK(AG126,AG118:AG137,0)</f>
        <v>11</v>
      </c>
      <c r="AI126" s="1">
        <f>[2]DB!BJ126</f>
        <v>27</v>
      </c>
      <c r="AJ126" s="1">
        <f>RANK(AI126,AI118:AI137,0)</f>
        <v>7</v>
      </c>
      <c r="AK126" s="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8</v>
      </c>
      <c r="AL126" s="1">
        <f>IF(OR(O126=1,Q126=1),0,IF(B2&lt;&gt;B3,AK126,AI126+AK126))</f>
        <v>35</v>
      </c>
      <c r="AM126" s="1">
        <f>RANK(AL126,AL118:AL137,0)</f>
        <v>10</v>
      </c>
      <c r="AN126" s="1">
        <f t="shared" si="42"/>
        <v>25</v>
      </c>
      <c r="AO126" s="1">
        <f t="shared" si="43"/>
        <v>26</v>
      </c>
      <c r="AP126" s="1">
        <f>[2]DB!AW126</f>
        <v>9</v>
      </c>
      <c r="AQ126" s="1">
        <f>RANK(AO126,AO118:AO137,1)+AR126</f>
        <v>9</v>
      </c>
      <c r="AR126" s="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9</v>
      </c>
      <c r="AV126" s="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9</v>
      </c>
      <c r="AW126" s="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9</v>
      </c>
      <c r="AX126" s="1">
        <f>[2]DB!BL126</f>
        <v>0</v>
      </c>
      <c r="AY126" s="1">
        <f>IF(OR(O126=1,Q126=1,(T126+X126)/D1&gt;0.5),1,0)</f>
        <v>0</v>
      </c>
      <c r="AZ126" s="100" t="str">
        <f>IF(AU118=9,L118,IF(AU119=9,L119,IF(AU120=9,L120,IF(AU121=9,L121,IF(AU122=9,L122,IF(AU123=9,L123,IF(AU124=9,L124,BA126)))))))</f>
        <v>Nemelig</v>
      </c>
      <c r="BA126" s="98" t="str">
        <f>IF(AU125=9,L125,IF(AU126=9,L126,IF(AU127=9,L127,IF(AU128=9,L128,IF(AU129=9,L129,IF(AU130=9,L130,IF(AU131=9,L131,BB126)))))))</f>
        <v>Nemelig</v>
      </c>
      <c r="BB126" s="98" t="str">
        <f>IF(AU132=9,L132,IF(AU133=9,L133,IF(AU134=9,L134,IF(AU135=9,L135,IF(AU136=9,L136,IF(AU137=9,L137,""))))))</f>
        <v/>
      </c>
      <c r="BC126" s="98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42</v>
      </c>
      <c r="BD126" s="98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98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98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98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98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27</v>
      </c>
      <c r="BI126" s="98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10</v>
      </c>
      <c r="BJ126" s="98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35</v>
      </c>
      <c r="BK126" s="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26</v>
      </c>
      <c r="BL126" s="99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">
        <f>IF(AND(AW126=BM117,BL126=0),AZ126,0)</f>
        <v>0</v>
      </c>
      <c r="BN126" s="1">
        <f>COUNTIF(BM118:BM126,"&lt;&gt;0")</f>
        <v>1</v>
      </c>
      <c r="BO126" s="1" t="str">
        <f>IF(BN118=9,BM118,IF(BN119=9,BM119,IF(BN120=9,BM120,IF(BN121=9,BM121,IF(BN122=9,BM122,IF(BN123=9,BM123,IF(BN124=9,BM124,IF(BN125=9,BM125,BP126))))))))</f>
        <v/>
      </c>
      <c r="BP126" s="1" t="str">
        <f>IF(BN126=9,BM126,IF(BN127=9,BM127,IF(BN128=9,BM128,IF(BN129=9,BM129,IF(BN130=9,BM130,IF(BN131=9,BM131,IF(BN132=9,BM132,IF(BN133=9,BM133,BQ126))))))))</f>
        <v/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ÅZÆTZØW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60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20</v>
      </c>
      <c r="Z127" s="1">
        <f>RANK(Y127,Y118:Y137,0)</f>
        <v>6</v>
      </c>
      <c r="AA127" s="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6</v>
      </c>
      <c r="AB127" s="1">
        <f>IF(OR(O127=1,Q127=1),0,IF(B2&lt;&gt;B3,AA127,Y127+AA127))</f>
        <v>26</v>
      </c>
      <c r="AC127" s="1">
        <f>RANK(AB127,AB118:AB137,0)</f>
        <v>12</v>
      </c>
      <c r="AD127" s="1">
        <f>[2]DB!BI127</f>
        <v>7</v>
      </c>
      <c r="AE127" s="1">
        <f>RANK(AD127,AD118:AD137,0)</f>
        <v>12</v>
      </c>
      <c r="AF127" s="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3</v>
      </c>
      <c r="AG127" s="1">
        <f>IF(OR(O127=1,Q127=1),0,IF(B2&lt;&gt;B3,AF127,AD127+AF127))</f>
        <v>10</v>
      </c>
      <c r="AH127" s="1">
        <f>RANK(AG127,AG118:AG137,0)</f>
        <v>11</v>
      </c>
      <c r="AI127" s="1">
        <f>[2]DB!BJ127</f>
        <v>26</v>
      </c>
      <c r="AJ127" s="1">
        <f>RANK(AI127,AI118:AI137,0)</f>
        <v>8</v>
      </c>
      <c r="AK127" s="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9</v>
      </c>
      <c r="AL127" s="1">
        <f>IF(OR(O127=1,Q127=1),0,IF(B2&lt;&gt;B3,AK127,AI127+AK127))</f>
        <v>35</v>
      </c>
      <c r="AM127" s="1">
        <f>RANK(AL127,AL118:AL137,0)</f>
        <v>10</v>
      </c>
      <c r="AN127" s="1">
        <f t="shared" si="42"/>
        <v>26</v>
      </c>
      <c r="AO127" s="1">
        <f t="shared" si="43"/>
        <v>33</v>
      </c>
      <c r="AP127" s="1">
        <f>[2]DB!AW127</f>
        <v>10</v>
      </c>
      <c r="AQ127" s="1">
        <f>RANK(AO127,AO118:AO137,1)+AR127</f>
        <v>15</v>
      </c>
      <c r="AR127" s="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0</v>
      </c>
      <c r="AS127" s="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0</v>
      </c>
      <c r="AT127" s="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15</v>
      </c>
      <c r="AV127" s="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6</v>
      </c>
      <c r="AW127" s="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10</v>
      </c>
      <c r="AX127" s="1">
        <f>[2]DB!BL127</f>
        <v>0</v>
      </c>
      <c r="AY127" s="1">
        <f>IF(OR(O127=1,Q127=1,(T127+X127)/D1&gt;0.5),1,0)</f>
        <v>0</v>
      </c>
      <c r="AZ127" s="100" t="str">
        <f>IF(AU118=10,L118,IF(AU119=10,L119,IF(AU120=10,L120,IF(AU121=10,L121,IF(AU122=10,L122,IF(AU123=10,L123,IF(AU124=10,L124,BA127)))))))</f>
        <v>Laplace</v>
      </c>
      <c r="BA127" s="98" t="str">
        <f>IF(AU125=10,L125,IF(AU126=10,L126,IF(AU127=10,L127,IF(AU128=10,L128,IF(AU129=10,L129,IF(AU130=10,L130,IF(AU131=10,L131,BB127)))))))</f>
        <v/>
      </c>
      <c r="BB127" s="98" t="str">
        <f>IF(AU132=10,L132,IF(AU133=10,L133,IF(AU134=10,L134,IF(AU135=10,L135,IF(AU136=10,L136,IF(AU137=10,L137,""))))))</f>
        <v/>
      </c>
      <c r="BC127" s="98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30</v>
      </c>
      <c r="BD127" s="98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98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98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98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0</v>
      </c>
      <c r="BH127" s="98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26</v>
      </c>
      <c r="BI127" s="98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12</v>
      </c>
      <c r="BJ127" s="98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34</v>
      </c>
      <c r="BK127" s="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26</v>
      </c>
      <c r="BL127" s="99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">
        <f>IF(AND(AW127=BM117,BL127=0),AZ127,0)</f>
        <v>0</v>
      </c>
      <c r="BN127" s="1">
        <f>COUNTIF(BM118:BM127,"&lt;&gt;0")</f>
        <v>1</v>
      </c>
      <c r="BO127" s="1" t="str">
        <f>IF(BN118=10,BM118,IF(BN119=10,BM119,IF(BN120=10,BM120,IF(BN121=10,BM121,IF(BN122=10,BM122,IF(BN123=10,BM123,IF(BN124=10,BM124,IF(BN125=10,BM125,BP127))))))))</f>
        <v/>
      </c>
      <c r="BP127" s="1" t="str">
        <f>IF(BN126=10,BM126,IF(BN127=10,BM127,IF(BN128=10,BM128,IF(BN129=10,BM129,IF(BN130=10,BM130,IF(BN131=10,BM131,IF(BN132=10,BM132,IF(BN133=10,BM133,BQ127))))))))</f>
        <v/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Barca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5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19</v>
      </c>
      <c r="Z128" s="1">
        <f>RANK(Y128,Y118:Y137,0)</f>
        <v>13</v>
      </c>
      <c r="AA128" s="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7</v>
      </c>
      <c r="AB128" s="1">
        <f>IF(OR(O128=1,Q128=1),0,IF(B2&lt;&gt;B3,AA128,Y128+AA128))</f>
        <v>26</v>
      </c>
      <c r="AC128" s="1">
        <f>RANK(AB128,AB118:AB137,0)</f>
        <v>12</v>
      </c>
      <c r="AD128" s="1">
        <f>[2]DB!BI128</f>
        <v>9</v>
      </c>
      <c r="AE128" s="1">
        <f>RANK(AD128,AD118:AD137,0)</f>
        <v>1</v>
      </c>
      <c r="AF128" s="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3</v>
      </c>
      <c r="AG128" s="1">
        <f>IF(OR(O128=1,Q128=1),0,IF(B2&lt;&gt;B3,AF128,AD128+AF128))</f>
        <v>12</v>
      </c>
      <c r="AH128" s="1">
        <f>RANK(AG128,AG118:AG137,0)</f>
        <v>1</v>
      </c>
      <c r="AI128" s="1">
        <f>[2]DB!BJ128</f>
        <v>24</v>
      </c>
      <c r="AJ128" s="1">
        <f>RANK(AI128,AI118:AI137,0)</f>
        <v>15</v>
      </c>
      <c r="AK128" s="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9</v>
      </c>
      <c r="AL128" s="1">
        <f>IF(OR(O128=1,Q128=1),0,IF(B2&lt;&gt;B3,AK128,AI128+AK128))</f>
        <v>33</v>
      </c>
      <c r="AM128" s="1">
        <f>RANK(AL128,AL118:AL137,0)</f>
        <v>17</v>
      </c>
      <c r="AN128" s="1">
        <f t="shared" si="42"/>
        <v>29</v>
      </c>
      <c r="AO128" s="1">
        <f t="shared" si="43"/>
        <v>30</v>
      </c>
      <c r="AP128" s="1">
        <f>[2]DB!AW128</f>
        <v>11</v>
      </c>
      <c r="AQ128" s="1">
        <f>RANK(AO128,AO118:AO137,1)+AR128</f>
        <v>11</v>
      </c>
      <c r="AR128" s="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11</v>
      </c>
      <c r="AV128" s="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11</v>
      </c>
      <c r="AW128" s="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">
        <f>[2]DB!BL128</f>
        <v>0</v>
      </c>
      <c r="AY128" s="1">
        <f>IF(OR(O128=1,Q128=1,(T128+X128)/D1&gt;0.5),1,0)</f>
        <v>0</v>
      </c>
      <c r="AZ128" s="100" t="str">
        <f>IF(AU118=11,L118,IF(AU119=11,L119,IF(AU120=11,L120,IF(AU121=11,L121,IF(AU122=11,L122,IF(AU123=11,L123,IF(AU124=11,L124,BA128)))))))</f>
        <v>Barca</v>
      </c>
      <c r="BA128" s="98" t="str">
        <f>IF(AU125=11,L125,IF(AU126=11,L126,IF(AU127=11,L127,IF(AU128=11,L128,IF(AU129=11,L129,IF(AU130=11,L130,IF(AU131=11,L131,BB128)))))))</f>
        <v>Barca</v>
      </c>
      <c r="BB128" s="98" t="str">
        <f>IF(AU132=11,L132,IF(AU133=11,L133,IF(AU134=11,L134,IF(AU135=11,L135,IF(AU136=11,L136,IF(AU137=11,L137,""))))))</f>
        <v/>
      </c>
      <c r="BC128" s="98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5</v>
      </c>
      <c r="BD128" s="98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98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98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98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98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26</v>
      </c>
      <c r="BI128" s="98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12</v>
      </c>
      <c r="BJ128" s="98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33</v>
      </c>
      <c r="BK128" s="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30</v>
      </c>
      <c r="BL128" s="99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">
        <f>IF(AND(AW128=BM117,BL128=0),AZ128,0)</f>
        <v>0</v>
      </c>
      <c r="BN128" s="1">
        <f>COUNTIF(BM118:BM128,"&lt;&gt;0")</f>
        <v>1</v>
      </c>
      <c r="BO128" s="1" t="str">
        <f>IF(BN118=11,BM118,IF(BN119=11,BM119,IF(BN120=11,BM120,IF(BN121=11,BM121,IF(BN122=11,BM122,IF(BN123=11,BM123,IF(BN124=11,BM124,IF(BN125=11,BM125,BP128))))))))</f>
        <v/>
      </c>
      <c r="BP128" s="1" t="str">
        <f>IF(BN126=11,BM126,IF(BN127=11,BM127,IF(BN128=11,BM128,IF(BN129=11,BM129,IF(BN130=11,BM130,IF(BN131=11,BM131,IF(BN132=11,BM132,IF(BN133=11,BM133,BQ128))))))))</f>
        <v/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Murer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41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19</v>
      </c>
      <c r="Z129" s="1">
        <f>RANK(Y129,Y118:Y137,0)</f>
        <v>13</v>
      </c>
      <c r="AA129" s="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7</v>
      </c>
      <c r="AB129" s="1">
        <f>IF(OR(O129=1,Q129=1),0,IF(B2&lt;&gt;B3,AA129,Y129+AA129))</f>
        <v>26</v>
      </c>
      <c r="AC129" s="1">
        <f>RANK(AB129,AB118:AB137,0)</f>
        <v>12</v>
      </c>
      <c r="AD129" s="1">
        <f>[2]DB!BI129</f>
        <v>6</v>
      </c>
      <c r="AE129" s="1">
        <f>RANK(AD129,AD118:AD137,0)</f>
        <v>14</v>
      </c>
      <c r="AF129" s="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2</v>
      </c>
      <c r="AG129" s="1">
        <f>IF(OR(O129=1,Q129=1),0,IF(B2&lt;&gt;B3,AF129,AD129+AF129))</f>
        <v>8</v>
      </c>
      <c r="AH129" s="1">
        <f>RANK(AG129,AG118:AG137,0)</f>
        <v>18</v>
      </c>
      <c r="AI129" s="1">
        <f>[2]DB!BJ129</f>
        <v>28</v>
      </c>
      <c r="AJ129" s="1">
        <f>RANK(AI129,AI118:AI137,0)</f>
        <v>2</v>
      </c>
      <c r="AK129" s="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9</v>
      </c>
      <c r="AL129" s="1">
        <f>IF(OR(O129=1,Q129=1),0,IF(B2&lt;&gt;B3,AK129,AI129+AK129))</f>
        <v>37</v>
      </c>
      <c r="AM129" s="1">
        <f>RANK(AL129,AL118:AL137,0)</f>
        <v>4</v>
      </c>
      <c r="AN129" s="1">
        <f t="shared" si="42"/>
        <v>29</v>
      </c>
      <c r="AO129" s="1">
        <f t="shared" si="43"/>
        <v>34</v>
      </c>
      <c r="AP129" s="1">
        <f>[2]DB!AW129</f>
        <v>12</v>
      </c>
      <c r="AQ129" s="1">
        <f>RANK(AO129,AO118:AO137,1)+AR129</f>
        <v>16</v>
      </c>
      <c r="AR129" s="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0</v>
      </c>
      <c r="AS129" s="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0</v>
      </c>
      <c r="AT129" s="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16</v>
      </c>
      <c r="AV129" s="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15</v>
      </c>
      <c r="AW129" s="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12</v>
      </c>
      <c r="AX129" s="1">
        <f>[2]DB!BL129</f>
        <v>0</v>
      </c>
      <c r="AY129" s="1">
        <f>IF(OR(O129=1,Q129=1,(T129+X129)/D1&gt;0.5),1,0)</f>
        <v>0</v>
      </c>
      <c r="AZ129" s="100" t="str">
        <f>IF(AU118=12,L118,IF(AU119=12,L119,IF(AU120=12,L120,IF(AU121=12,L121,IF(AU122=12,L122,IF(AU123=12,L123,IF(AU124=12,L124,BA129)))))))</f>
        <v>Jesper</v>
      </c>
      <c r="BA129" s="98" t="str">
        <f>IF(AU125=12,L125,IF(AU126=12,L126,IF(AU127=12,L127,IF(AU128=12,L128,IF(AU129=12,L129,IF(AU130=12,L130,IF(AU131=12,L131,BB129)))))))</f>
        <v>Jesper</v>
      </c>
      <c r="BB129" s="98" t="str">
        <f>IF(AU132=12,L132,IF(AU133=12,L133,IF(AU134=12,L134,IF(AU135=12,L135,IF(AU136=12,L136,IF(AU137=12,L137,""))))))</f>
        <v>Jesper</v>
      </c>
      <c r="BC129" s="98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26</v>
      </c>
      <c r="BD129" s="98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98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98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98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98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25</v>
      </c>
      <c r="BI129" s="98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11</v>
      </c>
      <c r="BJ129" s="98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35</v>
      </c>
      <c r="BK129" s="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31</v>
      </c>
      <c r="BL129" s="99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">
        <f>IF(AND(AW129=BM117,BL129=0),AZ129,0)</f>
        <v>0</v>
      </c>
      <c r="BN129" s="1">
        <f>COUNTIF(BM118:BM129,"&lt;&gt;0")</f>
        <v>1</v>
      </c>
      <c r="BO129" s="1" t="str">
        <f>IF(BN118=12,BM118,IF(BN119=12,BM119,IF(BN120=12,BM120,IF(BN121=12,BM121,IF(BN122=12,BM122,IF(BN123=12,BM123,IF(BN124=12,BM124,IF(BN125=12,BM125,BP129))))))))</f>
        <v/>
      </c>
      <c r="BP129" s="1" t="str">
        <f>IF(BN126=12,BM126,IF(BN127=12,BM127,IF(BN128=12,BM128,IF(BN129=12,BM129,IF(BN130=12,BM130,IF(BN131=12,BM131,IF(BN132=12,BM132,IF(BN133=12,BM133,BQ129))))))))</f>
        <v/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Steam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53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20</v>
      </c>
      <c r="Z130" s="1">
        <f>RANK(Y130,Y118:Y137,0)</f>
        <v>6</v>
      </c>
      <c r="AA130" s="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7</v>
      </c>
      <c r="AB130" s="1">
        <f>IF(OR(O130=1,Q130=1),0,IF(B2&lt;&gt;B3,AA130,Y130+AA130))</f>
        <v>27</v>
      </c>
      <c r="AC130" s="1">
        <f>RANK(AB130,AB118:AB137,0)</f>
        <v>5</v>
      </c>
      <c r="AD130" s="1">
        <f>[2]DB!BI130</f>
        <v>6</v>
      </c>
      <c r="AE130" s="1">
        <f>RANK(AD130,AD118:AD137,0)</f>
        <v>14</v>
      </c>
      <c r="AF130" s="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3</v>
      </c>
      <c r="AG130" s="1">
        <f>IF(OR(O130=1,Q130=1),0,IF(B2&lt;&gt;B3,AF130,AD130+AF130))</f>
        <v>9</v>
      </c>
      <c r="AH130" s="1">
        <f>RANK(AG130,AG118:AG137,0)</f>
        <v>14</v>
      </c>
      <c r="AI130" s="1">
        <f>[2]DB!BJ130</f>
        <v>25</v>
      </c>
      <c r="AJ130" s="1">
        <f>RANK(AI130,AI118:AI137,0)</f>
        <v>11</v>
      </c>
      <c r="AK130" s="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9</v>
      </c>
      <c r="AL130" s="1">
        <f>IF(OR(O130=1,Q130=1),0,IF(B2&lt;&gt;B3,AK130,AI130+AK130))</f>
        <v>34</v>
      </c>
      <c r="AM130" s="1">
        <f>RANK(AL130,AL118:AL137,0)</f>
        <v>13</v>
      </c>
      <c r="AN130" s="1">
        <f t="shared" si="42"/>
        <v>31</v>
      </c>
      <c r="AO130" s="1">
        <f t="shared" si="43"/>
        <v>32</v>
      </c>
      <c r="AP130" s="1">
        <f>[2]DB!AW130</f>
        <v>13</v>
      </c>
      <c r="AQ130" s="1">
        <f>RANK(AO130,AO118:AO137,1)+AR130</f>
        <v>13</v>
      </c>
      <c r="AR130" s="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14</v>
      </c>
      <c r="AV130" s="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17</v>
      </c>
      <c r="AW130" s="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13</v>
      </c>
      <c r="AX130" s="1">
        <f>[2]DB!BL130</f>
        <v>0</v>
      </c>
      <c r="AY130" s="1">
        <f>IF(OR(O130=1,Q130=1,(T130+X130)/D1&gt;0.5),1,0)</f>
        <v>0</v>
      </c>
      <c r="AZ130" s="100" t="str">
        <f>IF(AU118=13,L118,IF(AU119=13,L119,IF(AU120=13,L120,IF(AU121=13,L121,IF(AU122=13,L122,IF(AU123=13,L123,IF(AU124=13,L124,BA130)))))))</f>
        <v>brula</v>
      </c>
      <c r="BA130" s="98" t="str">
        <f>IF(AU125=13,L125,IF(AU126=13,L126,IF(AU127=13,L127,IF(AU128=13,L128,IF(AU129=13,L129,IF(AU130=13,L130,IF(AU131=13,L131,BB130)))))))</f>
        <v>brula</v>
      </c>
      <c r="BB130" s="98" t="str">
        <f>IF(AU132=13,L132,IF(AU133=13,L133,IF(AU134=13,L134,IF(AU135=13,L135,IF(AU136=13,L136,IF(AU137=13,L137,""))))))</f>
        <v>brula</v>
      </c>
      <c r="BC130" s="98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6</v>
      </c>
      <c r="BD130" s="98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98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98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98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98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27</v>
      </c>
      <c r="BI130" s="98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9</v>
      </c>
      <c r="BJ130" s="98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34</v>
      </c>
      <c r="BK130" s="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32</v>
      </c>
      <c r="BL130" s="99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">
        <f>IF(AND(AW130=BM117,BL130=0),AZ130,0)</f>
        <v>0</v>
      </c>
      <c r="BN130" s="1">
        <f>COUNTIF(BM118:BM130,"&lt;&gt;0")</f>
        <v>1</v>
      </c>
      <c r="BO130" s="1" t="str">
        <f>IF(BN118=13,BM118,IF(BN119=13,BM119,IF(BN120=13,BM120,IF(BN121=13,BM121,IF(BN122=13,BM122,IF(BN123=13,BM123,IF(BN124=13,BM124,IF(BN125=13,BM125,BP130))))))))</f>
        <v/>
      </c>
      <c r="BP130" s="1" t="str">
        <f>IF(BN126=13,BM126,IF(BN127=13,BM127,IF(BN128=13,BM128,IF(BN129=13,BM129,IF(BN130=13,BM130,IF(BN131=13,BM131,IF(BN132=13,BM132,IF(BN133=13,BM133,BQ130))))))))</f>
        <v/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Søknud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55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20</v>
      </c>
      <c r="Z131" s="1">
        <f>RANK(Y131,Y118:Y137,0)</f>
        <v>6</v>
      </c>
      <c r="AA131" s="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8</v>
      </c>
      <c r="AB131" s="1">
        <f>IF(OR(O131=1,Q131=1),0,IF(B2&lt;&gt;B3,AA131,Y131+AA131))</f>
        <v>28</v>
      </c>
      <c r="AC131" s="1">
        <f>RANK(AB131,AB118:AB137,0)</f>
        <v>4</v>
      </c>
      <c r="AD131" s="1">
        <f>[2]DB!BI131</f>
        <v>6</v>
      </c>
      <c r="AE131" s="1">
        <f>RANK(AD131,AD118:AD137,0)</f>
        <v>14</v>
      </c>
      <c r="AF131" s="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3</v>
      </c>
      <c r="AG131" s="1">
        <f>IF(OR(O131=1,Q131=1),0,IF(B2&lt;&gt;B3,AF131,AD131+AF131))</f>
        <v>9</v>
      </c>
      <c r="AH131" s="1">
        <f>RANK(AG131,AG118:AG137,0)</f>
        <v>14</v>
      </c>
      <c r="AI131" s="1">
        <f>[2]DB!BJ131</f>
        <v>25</v>
      </c>
      <c r="AJ131" s="1">
        <f>RANK(AI131,AI118:AI137,0)</f>
        <v>11</v>
      </c>
      <c r="AK131" s="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11</v>
      </c>
      <c r="AL131" s="1">
        <f>IF(OR(O131=1,Q131=1),0,IF(B2&lt;&gt;B3,AK131,AI131+AK131))</f>
        <v>36</v>
      </c>
      <c r="AM131" s="1">
        <f>RANK(AL131,AL118:AL137,0)</f>
        <v>5</v>
      </c>
      <c r="AN131" s="1">
        <f t="shared" si="42"/>
        <v>31</v>
      </c>
      <c r="AO131" s="1">
        <f t="shared" si="43"/>
        <v>23</v>
      </c>
      <c r="AP131" s="1">
        <f>[2]DB!AW131</f>
        <v>13</v>
      </c>
      <c r="AQ131" s="1">
        <f>RANK(AO131,AO118:AO137,1)+AR131</f>
        <v>8</v>
      </c>
      <c r="AR131" s="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8</v>
      </c>
      <c r="AV131" s="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13</v>
      </c>
      <c r="AW131" s="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13</v>
      </c>
      <c r="AX131" s="1">
        <f>[2]DB!BL131</f>
        <v>0</v>
      </c>
      <c r="AY131" s="1">
        <f>IF(OR(O131=1,Q131=1,(T131+X131)/D1&gt;0.5),1,0)</f>
        <v>0</v>
      </c>
      <c r="AZ131" s="100" t="str">
        <f>IF(AU118=14,L118,IF(AU119=14,L119,IF(AU120=14,L120,IF(AU121=14,L121,IF(AU122=14,L122,IF(AU123=14,L123,IF(AU124=14,L124,BA131)))))))</f>
        <v>Steam</v>
      </c>
      <c r="BA131" s="98" t="str">
        <f>IF(AU125=14,L125,IF(AU126=14,L126,IF(AU127=14,L127,IF(AU128=14,L128,IF(AU129=14,L129,IF(AU130=14,L130,IF(AU131=14,L131,BB131)))))))</f>
        <v>Steam</v>
      </c>
      <c r="BB131" s="98" t="str">
        <f>IF(AU132=14,L132,IF(AU133=14,L133,IF(AU134=14,L134,IF(AU135=14,L135,IF(AU136=14,L136,IF(AU137=14,L137,""))))))</f>
        <v/>
      </c>
      <c r="BC131" s="98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53</v>
      </c>
      <c r="BD131" s="98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98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98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98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98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27</v>
      </c>
      <c r="BI131" s="98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9</v>
      </c>
      <c r="BJ131" s="98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34</v>
      </c>
      <c r="BK131" s="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32</v>
      </c>
      <c r="BL131" s="99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">
        <f>IF(AND(AW131=BM117,BL131=0),AZ131,0)</f>
        <v>0</v>
      </c>
      <c r="BN131" s="1">
        <f>COUNTIF(BM118:BM131,"&lt;&gt;0")</f>
        <v>1</v>
      </c>
      <c r="BO131" s="1" t="str">
        <f>IF(BN118=14,BM118,IF(BN119=14,BM119,IF(BN120=14,BM120,IF(BN121=14,BM121,IF(BN122=14,BM122,IF(BN123=14,BM123,IF(BN124=14,BM124,IF(BN125=14,BM125,BP131))))))))</f>
        <v/>
      </c>
      <c r="BP131" s="1" t="str">
        <f>IF(BN126=14,BM126,IF(BN127=14,BM127,IF(BN128=14,BM128,IF(BN129=14,BM129,IF(BN130=14,BM130,IF(BN131=14,BM131,IF(BN132=14,BM132,IF(BN133=14,BM133,BQ131))))))))</f>
        <v/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Jesper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26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18</v>
      </c>
      <c r="Z132" s="1">
        <f>RANK(Y132,Y118:Y137,0)</f>
        <v>17</v>
      </c>
      <c r="AA132" s="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7</v>
      </c>
      <c r="AB132" s="1">
        <f>IF(OR(O132=1,Q132=1),0,IF(B2&lt;&gt;B3,AA132,Y132+AA132))</f>
        <v>25</v>
      </c>
      <c r="AC132" s="1">
        <f>RANK(AB132,AB118:AB137,0)</f>
        <v>17</v>
      </c>
      <c r="AD132" s="1">
        <f>[2]DB!BI132</f>
        <v>8</v>
      </c>
      <c r="AE132" s="1">
        <f>RANK(AD132,AD118:AD137,0)</f>
        <v>4</v>
      </c>
      <c r="AF132" s="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3</v>
      </c>
      <c r="AG132" s="1">
        <f>IF(OR(O132=1,Q132=1),0,IF(B2&lt;&gt;B3,AF132,AD132+AF132))</f>
        <v>11</v>
      </c>
      <c r="AH132" s="1">
        <f>RANK(AG132,AG118:AG137,0)</f>
        <v>4</v>
      </c>
      <c r="AI132" s="1">
        <f>[2]DB!BJ132</f>
        <v>24</v>
      </c>
      <c r="AJ132" s="1">
        <f>RANK(AI132,AI118:AI137,0)</f>
        <v>15</v>
      </c>
      <c r="AK132" s="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11</v>
      </c>
      <c r="AL132" s="1">
        <f>IF(OR(O132=1,Q132=1),0,IF(B2&lt;&gt;B3,AK132,AI132+AK132))</f>
        <v>35</v>
      </c>
      <c r="AM132" s="1">
        <f>RANK(AL132,AL118:AL137,0)</f>
        <v>10</v>
      </c>
      <c r="AN132" s="1">
        <f t="shared" si="42"/>
        <v>36</v>
      </c>
      <c r="AO132" s="1">
        <f t="shared" si="43"/>
        <v>31</v>
      </c>
      <c r="AP132" s="1">
        <f>[2]DB!AW132</f>
        <v>15</v>
      </c>
      <c r="AQ132" s="1">
        <f>RANK(AO132,AO118:AO137,1)+AR132</f>
        <v>12</v>
      </c>
      <c r="AR132" s="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12</v>
      </c>
      <c r="AV132" s="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10</v>
      </c>
      <c r="AW132" s="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">
        <f>[2]DB!BL132</f>
        <v>0</v>
      </c>
      <c r="AY132" s="1">
        <f>IF(OR(O132=1,Q132=1,(T132+X132)/D1&gt;0.5),1,0)</f>
        <v>0</v>
      </c>
      <c r="AZ132" s="100" t="str">
        <f>IF(AU118=15,L118,IF(AU119=15,L119,IF(AU120=15,L120,IF(AU121=15,L121,IF(AU122=15,L122,IF(AU123=15,L123,IF(AU124=15,L124,BA132)))))))</f>
        <v>ÅZÆTZØW</v>
      </c>
      <c r="BA132" s="98" t="str">
        <f>IF(AU125=15,L125,IF(AU126=15,L126,IF(AU127=15,L127,IF(AU128=15,L128,IF(AU129=15,L129,IF(AU130=15,L130,IF(AU131=15,L131,BB132)))))))</f>
        <v>ÅZÆTZØW</v>
      </c>
      <c r="BB132" s="98" t="str">
        <f>IF(AU132=15,L132,IF(AU133=15,L133,IF(AU134=15,L134,IF(AU135=15,L135,IF(AU136=15,L136,IF(AU137=15,L137,""))))))</f>
        <v/>
      </c>
      <c r="BC132" s="98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60</v>
      </c>
      <c r="BD132" s="98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98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98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98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0</v>
      </c>
      <c r="BH132" s="98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26</v>
      </c>
      <c r="BI132" s="98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10</v>
      </c>
      <c r="BJ132" s="98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35</v>
      </c>
      <c r="BK132" s="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33</v>
      </c>
      <c r="BL132" s="99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">
        <f>IF(AND(AW132=BM117,BL132=0),AZ132,0)</f>
        <v>0</v>
      </c>
      <c r="BN132" s="1">
        <f>COUNTIF(BM118:BM132,"&lt;&gt;0")</f>
        <v>1</v>
      </c>
      <c r="BO132" s="1" t="str">
        <f>IF(BN118=15,BM118,IF(BN119=15,BM119,IF(BN120=15,BM120,IF(BN121=15,BM121,IF(BN122=15,BM122,IF(BN123=15,BM123,IF(BN124=15,BM124,IF(BN125=15,BM125,BP132))))))))</f>
        <v/>
      </c>
      <c r="BP132" s="1" t="str">
        <f>IF(BN126=15,BM126,IF(BN127=15,BM127,IF(BN128=15,BM128,IF(BN129=15,BM129,IF(BN130=15,BM130,IF(BN131=15,BM131,IF(BN132=15,BM132,IF(BN133=15,BM133,BQ132))))))))</f>
        <v/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Magpies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37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18</v>
      </c>
      <c r="Z133" s="1">
        <f>RANK(Y133,Y118:Y137,0)</f>
        <v>17</v>
      </c>
      <c r="AA133" s="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7</v>
      </c>
      <c r="AB133" s="1">
        <f>IF(OR(O133=1,Q133=1),0,IF(B2&lt;&gt;B3,AA133,Y133+AA133))</f>
        <v>25</v>
      </c>
      <c r="AC133" s="1">
        <f>RANK(AB133,AB118:AB137,0)</f>
        <v>17</v>
      </c>
      <c r="AD133" s="1">
        <f>[2]DB!BI133</f>
        <v>8</v>
      </c>
      <c r="AE133" s="1">
        <f>RANK(AD133,AD118:AD137,0)</f>
        <v>4</v>
      </c>
      <c r="AF133" s="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2</v>
      </c>
      <c r="AG133" s="1">
        <f>IF(OR(O133=1,Q133=1),0,IF(B2&lt;&gt;B3,AF133,AD133+AF133))</f>
        <v>10</v>
      </c>
      <c r="AH133" s="1">
        <f>RANK(AG133,AG118:AG137,0)</f>
        <v>11</v>
      </c>
      <c r="AI133" s="1">
        <f>[2]DB!BJ133</f>
        <v>24</v>
      </c>
      <c r="AJ133" s="1">
        <f>RANK(AI133,AI118:AI137,0)</f>
        <v>15</v>
      </c>
      <c r="AK133" s="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9</v>
      </c>
      <c r="AL133" s="1">
        <f>IF(OR(O133=1,Q133=1),0,IF(B2&lt;&gt;B3,AK133,AI133+AK133))</f>
        <v>33</v>
      </c>
      <c r="AM133" s="1">
        <f>RANK(AL133,AL118:AL137,0)</f>
        <v>17</v>
      </c>
      <c r="AN133" s="1">
        <f t="shared" si="42"/>
        <v>36</v>
      </c>
      <c r="AO133" s="1">
        <f t="shared" si="43"/>
        <v>45</v>
      </c>
      <c r="AP133" s="1">
        <f>[2]DB!AW133</f>
        <v>15</v>
      </c>
      <c r="AQ133" s="1">
        <f>RANK(AO133,AO118:AO137,1)+AR133</f>
        <v>19</v>
      </c>
      <c r="AR133" s="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0</v>
      </c>
      <c r="AS133" s="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0</v>
      </c>
      <c r="AU133" s="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19</v>
      </c>
      <c r="AV133" s="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12</v>
      </c>
      <c r="AW133" s="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16</v>
      </c>
      <c r="AX133" s="1">
        <f>[2]DB!BL133</f>
        <v>0</v>
      </c>
      <c r="AY133" s="1">
        <f>IF(OR(O133=1,Q133=1,(T133+X133)/D1&gt;0.5),1,0)</f>
        <v>0</v>
      </c>
      <c r="AZ133" s="100" t="str">
        <f>IF(AU118=16,L118,IF(AU119=16,L119,IF(AU120=16,L120,IF(AU121=16,L121,IF(AU122=16,L122,IF(AU123=16,L123,IF(AU124=16,L124,BA133)))))))</f>
        <v>Murer</v>
      </c>
      <c r="BA133" s="98" t="str">
        <f>IF(AU125=16,L125,IF(AU126=16,L126,IF(AU127=16,L127,IF(AU128=16,L128,IF(AU129=16,L129,IF(AU130=16,L130,IF(AU131=16,L131,BB133)))))))</f>
        <v>Murer</v>
      </c>
      <c r="BB133" s="98" t="str">
        <f>IF(AU132=16,L132,IF(AU133=16,L133,IF(AU134=16,L134,IF(AU135=16,L135,IF(AU136=16,L136,IF(AU137=16,L137,""))))))</f>
        <v/>
      </c>
      <c r="BC133" s="98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41</v>
      </c>
      <c r="BD133" s="98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98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98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98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98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26</v>
      </c>
      <c r="BI133" s="98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8</v>
      </c>
      <c r="BJ133" s="98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37</v>
      </c>
      <c r="BK133" s="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34</v>
      </c>
      <c r="BL133" s="99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">
        <f>IF(AND(AW133=BM117,BL133=0),AZ133,0)</f>
        <v>0</v>
      </c>
      <c r="BN133" s="1">
        <f>COUNTIF(BM118:BM133,"&lt;&gt;0")</f>
        <v>1</v>
      </c>
      <c r="BO133" s="1" t="str">
        <f>IF(BN118=16,BM118,IF(BN119=16,BM119,IF(BN120=16,BM120,IF(BN121=16,BM121,IF(BN122=16,BM122,IF(BN123=16,BM123,IF(BN124=16,BM124,IF(BN125=16,BM125,BP133))))))))</f>
        <v/>
      </c>
      <c r="BP133" s="1" t="str">
        <f>IF(BN126=16,BM126,IF(BN127=16,BM127,IF(BN128=16,BM128,IF(BN129=16,BM129,IF(BN130=16,BM130,IF(BN131=16,BM131,IF(BN132=16,BM132,IF(BN133=16,BM133,BQ133))))))))</f>
        <v/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brula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6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20</v>
      </c>
      <c r="Z134" s="1">
        <f>RANK(Y134,Y118:Y137,0)</f>
        <v>6</v>
      </c>
      <c r="AA134" s="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7</v>
      </c>
      <c r="AB134" s="1">
        <f>IF(OR(O134=1,Q134=1),0,IF(B2&lt;&gt;B3,AA134,Y134+AA134))</f>
        <v>27</v>
      </c>
      <c r="AC134" s="1">
        <f>RANK(AB134,AB118:AB137,0)</f>
        <v>5</v>
      </c>
      <c r="AD134" s="1">
        <f>[2]DB!BI134</f>
        <v>6</v>
      </c>
      <c r="AE134" s="1">
        <f>RANK(AD134,AD118:AD137,0)</f>
        <v>14</v>
      </c>
      <c r="AF134" s="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3</v>
      </c>
      <c r="AG134" s="1">
        <f>IF(OR(O134=1,Q134=1),0,IF(B2&lt;&gt;B3,AF134,AD134+AF134))</f>
        <v>9</v>
      </c>
      <c r="AH134" s="1">
        <f>RANK(AG134,AG118:AG137,0)</f>
        <v>14</v>
      </c>
      <c r="AI134" s="1">
        <f>[2]DB!BJ134</f>
        <v>23</v>
      </c>
      <c r="AJ134" s="1">
        <f>RANK(AI134,AI118:AI137,0)</f>
        <v>18</v>
      </c>
      <c r="AK134" s="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11</v>
      </c>
      <c r="AL134" s="1">
        <f>IF(OR(O134=1,Q134=1),0,IF(B2&lt;&gt;B3,AK134,AI134+AK134))</f>
        <v>34</v>
      </c>
      <c r="AM134" s="1">
        <f>RANK(AL134,AL118:AL137,0)</f>
        <v>13</v>
      </c>
      <c r="AN134" s="1">
        <f t="shared" si="42"/>
        <v>38</v>
      </c>
      <c r="AO134" s="1">
        <f t="shared" si="43"/>
        <v>32</v>
      </c>
      <c r="AP134" s="1">
        <f>[2]DB!AW134</f>
        <v>17</v>
      </c>
      <c r="AQ134" s="1">
        <f>RANK(AO134,AO118:AO137,1)+AR134</f>
        <v>13</v>
      </c>
      <c r="AR134" s="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13</v>
      </c>
      <c r="AV134" s="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19</v>
      </c>
      <c r="AW134" s="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">
        <f>[2]DB!BL134</f>
        <v>0</v>
      </c>
      <c r="AY134" s="1">
        <f>IF(OR(O134=1,Q134=1,(T134+X134)/D1&gt;0.5),1,0)</f>
        <v>0</v>
      </c>
      <c r="AZ134" s="100" t="str">
        <f>IF(AU118=17,L118,IF(AU119=17,L119,IF(AU120=17,L120,IF(AU121=17,L121,IF(AU122=17,L122,IF(AU123=17,L123,IF(AU124=17,L124,BA134)))))))</f>
        <v>Nuser</v>
      </c>
      <c r="BA134" s="98" t="str">
        <f>IF(AU125=17,L125,IF(AU126=17,L126,IF(AU127=17,L127,IF(AU128=17,L128,IF(AU129=17,L129,IF(AU130=17,L130,IF(AU131=17,L131,BB134)))))))</f>
        <v>Nuser</v>
      </c>
      <c r="BB134" s="98" t="str">
        <f>IF(AU132=17,L132,IF(AU133=17,L133,IF(AU134=17,L134,IF(AU135=17,L135,IF(AU136=17,L136,IF(AU137=17,L137,""))))))</f>
        <v>Nuser</v>
      </c>
      <c r="BC134" s="98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44</v>
      </c>
      <c r="BD134" s="98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98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98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98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98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26</v>
      </c>
      <c r="BI134" s="98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8</v>
      </c>
      <c r="BJ134" s="98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34</v>
      </c>
      <c r="BK134" s="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43</v>
      </c>
      <c r="BL134" s="99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">
        <f>IF(AND(AW134=BM117,BL134=0),AZ134,0)</f>
        <v>0</v>
      </c>
      <c r="BN134" s="1">
        <f>COUNTIF(BM118:BM134,"&lt;&gt;0")</f>
        <v>1</v>
      </c>
      <c r="BO134" s="1" t="str">
        <f>IF(BN118=17,BM118,IF(BN119=17,BM119,IF(BN120=17,BM120,IF(BN121=17,BM121,IF(BN122=17,BM122,IF(BN123=17,BM123,IF(BN124=17,BM124,IF(BN125=17,BM125,BP134))))))))</f>
        <v/>
      </c>
      <c r="BP134" s="1" t="str">
        <f>IF(BN126=17,BM126,IF(BN127=17,BM127,IF(BN128=17,BM128,IF(BN129=17,BM129,IF(BN130=17,BM130,IF(BN131=17,BM131,IF(BN132=17,BM132,IF(BN133=17,BM133,BQ134))))))))</f>
        <v/>
      </c>
      <c r="BQ134" s="1" t="str">
        <f>IF(BN134=17,BM134,IF(BN135=17,BM135,IF(BN136=17,BM136,IF(BN137=17,BM137,""))))</f>
        <v/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Kudsken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29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1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1</v>
      </c>
      <c r="Y135" s="1">
        <f>[2]DB!BH135</f>
        <v>17</v>
      </c>
      <c r="Z135" s="1">
        <f>RANK(Y135,Y118:Y137,0)</f>
        <v>19</v>
      </c>
      <c r="AA135" s="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5</v>
      </c>
      <c r="AB135" s="1">
        <f>IF(OR(O135=1,Q135=1),0,IF(B2&lt;&gt;B3,AA135,Y135+AA135))</f>
        <v>22</v>
      </c>
      <c r="AC135" s="1">
        <f>RANK(AB135,AB118:AB137,0)</f>
        <v>19</v>
      </c>
      <c r="AD135" s="1">
        <f>[2]DB!BI135</f>
        <v>8</v>
      </c>
      <c r="AE135" s="1">
        <f>RANK(AD135,AD118:AD137,0)</f>
        <v>4</v>
      </c>
      <c r="AF135" s="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3</v>
      </c>
      <c r="AG135" s="1">
        <f>IF(OR(O135=1,Q135=1),0,IF(B2&lt;&gt;B3,AF135,AD135+AF135))</f>
        <v>11</v>
      </c>
      <c r="AH135" s="1">
        <f>RANK(AG135,AG118:AG137,0)</f>
        <v>4</v>
      </c>
      <c r="AI135" s="1">
        <f>[2]DB!BJ135</f>
        <v>21</v>
      </c>
      <c r="AJ135" s="1">
        <f>RANK(AI135,AI118:AI137,0)</f>
        <v>20</v>
      </c>
      <c r="AK135" s="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8</v>
      </c>
      <c r="AL135" s="1">
        <f>IF(OR(O135=1,Q135=1),0,IF(B2&lt;&gt;B3,AK135,AI135+AK135))</f>
        <v>29</v>
      </c>
      <c r="AM135" s="1">
        <f>RANK(AL135,AL118:AL137,0)</f>
        <v>20</v>
      </c>
      <c r="AN135" s="1">
        <f t="shared" si="42"/>
        <v>43</v>
      </c>
      <c r="AO135" s="1">
        <f t="shared" si="43"/>
        <v>43</v>
      </c>
      <c r="AP135" s="1">
        <f>[2]DB!AW135</f>
        <v>18</v>
      </c>
      <c r="AQ135" s="1">
        <f>RANK(AO135,AO118:AO137,1)+AR135</f>
        <v>18</v>
      </c>
      <c r="AR135" s="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1</v>
      </c>
      <c r="AS135" s="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0</v>
      </c>
      <c r="AT135" s="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1</v>
      </c>
      <c r="AU135" s="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18</v>
      </c>
      <c r="AV135" s="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18</v>
      </c>
      <c r="AW135" s="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">
        <f>[2]DB!BL135</f>
        <v>0</v>
      </c>
      <c r="AY135" s="1">
        <f>IF(OR(O135=1,Q135=1,(T135+X135)/D1&gt;0.5),1,0)</f>
        <v>0</v>
      </c>
      <c r="AZ135" s="100" t="str">
        <f>IF(AU118=18,L118,IF(AU119=18,L119,IF(AU120=18,L120,IF(AU121=18,L121,IF(AU122=18,L122,IF(AU123=18,L123,IF(AU124=18,L124,BA135)))))))</f>
        <v>Kudsken</v>
      </c>
      <c r="BA135" s="98" t="str">
        <f>IF(AU125=18,L125,IF(AU126=18,L126,IF(AU127=18,L127,IF(AU128=18,L128,IF(AU129=18,L129,IF(AU130=18,L130,IF(AU131=18,L131,BB135)))))))</f>
        <v>Kudsken</v>
      </c>
      <c r="BB135" s="98" t="str">
        <f>IF(AU132=18,L132,IF(AU133=18,L133,IF(AU134=18,L134,IF(AU135=18,L135,IF(AU136=18,L136,IF(AU137=18,L137,""))))))</f>
        <v>Kudsken</v>
      </c>
      <c r="BC135" s="98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29</v>
      </c>
      <c r="BD135" s="98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98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98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98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1</v>
      </c>
      <c r="BH135" s="98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22</v>
      </c>
      <c r="BI135" s="98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11</v>
      </c>
      <c r="BJ135" s="98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29</v>
      </c>
      <c r="BK135" s="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43</v>
      </c>
      <c r="BL135" s="99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">
        <f>IF(AND(AW135=BM117,BL135=0),AZ135,0)</f>
        <v>0</v>
      </c>
      <c r="BN135" s="1">
        <f>COUNTIF(BM118:BM135,"&lt;&gt;0")</f>
        <v>1</v>
      </c>
      <c r="BO135" s="1" t="str">
        <f>IF(BN118=18,BM118,IF(BN119=18,BM119,IF(BN120=18,BM120,IF(BN121=18,BM121,IF(BN122=18,BM122,IF(BN123=18,BM123,IF(BN124=18,BM124,IF(BN125=18,BM125,BP135))))))))</f>
        <v/>
      </c>
      <c r="BP135" s="1" t="str">
        <f>IF(BN126=18,BM126,IF(BN127=18,BM127,IF(BN128=18,BM128,IF(BN129=18,BM129,IF(BN130=18,BM130,IF(BN131=18,BM131,IF(BN132=18,BM132,IF(BN133=18,BM133,BQ135))))))))</f>
        <v/>
      </c>
      <c r="BQ135" s="1" t="str">
        <f>IF(BN134=18,BM134,IF(BN135=18,BM135,IF(BN136=18,BM136,IF(BN137=18,BM137,""))))</f>
        <v/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Nuser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44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19</v>
      </c>
      <c r="Z136" s="1">
        <f>RANK(Y136,Y118:Y137,0)</f>
        <v>13</v>
      </c>
      <c r="AA136" s="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7</v>
      </c>
      <c r="AB136" s="1">
        <f>IF(OR(O136=1,Q136=1),0,IF(B2&lt;&gt;B3,AA136,Y136+AA136))</f>
        <v>26</v>
      </c>
      <c r="AC136" s="1">
        <f>RANK(AB136,AB118:AB137,0)</f>
        <v>12</v>
      </c>
      <c r="AD136" s="1">
        <f>[2]DB!BI136</f>
        <v>5</v>
      </c>
      <c r="AE136" s="1">
        <f>RANK(AD136,AD118:AD137,0)</f>
        <v>20</v>
      </c>
      <c r="AF136" s="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3</v>
      </c>
      <c r="AG136" s="1">
        <f>IF(OR(O136=1,Q136=1),0,IF(B2&lt;&gt;B3,AF136,AD136+AF136))</f>
        <v>8</v>
      </c>
      <c r="AH136" s="1">
        <f>RANK(AG136,AG118:AG137,0)</f>
        <v>18</v>
      </c>
      <c r="AI136" s="1">
        <f>[2]DB!BJ136</f>
        <v>25</v>
      </c>
      <c r="AJ136" s="1">
        <f>RANK(AI136,AI118:AI137,0)</f>
        <v>11</v>
      </c>
      <c r="AK136" s="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9</v>
      </c>
      <c r="AL136" s="1">
        <f>IF(OR(O136=1,Q136=1),0,IF(B2&lt;&gt;B3,AK136,AI136+AK136))</f>
        <v>34</v>
      </c>
      <c r="AM136" s="1">
        <f>RANK(AL136,AL118:AL137,0)</f>
        <v>13</v>
      </c>
      <c r="AN136" s="1">
        <f t="shared" si="42"/>
        <v>44</v>
      </c>
      <c r="AO136" s="1">
        <f t="shared" si="43"/>
        <v>43</v>
      </c>
      <c r="AP136" s="1">
        <f>[2]DB!AW136</f>
        <v>19</v>
      </c>
      <c r="AQ136" s="1">
        <f>RANK(AO136,AO118:AO137,1)+AR136</f>
        <v>17</v>
      </c>
      <c r="AR136" s="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17</v>
      </c>
      <c r="AV136" s="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15</v>
      </c>
      <c r="AW136" s="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">
        <f>[2]DB!BL136</f>
        <v>0</v>
      </c>
      <c r="AY136" s="1">
        <f>IF(OR(O136=1,Q136=1,(T136+X136)/D1&gt;0.5),1,0)</f>
        <v>0</v>
      </c>
      <c r="AZ136" s="100" t="str">
        <f>IF(AU118=19,L118,IF(AU119=19,L119,IF(AU120=19,L120,IF(AU121=19,L121,IF(AU122=19,L122,IF(AU123=19,L123,IF(AU124=19,L124,BA136)))))))</f>
        <v>Magpies</v>
      </c>
      <c r="BA136" s="98" t="str">
        <f>IF(AU125=19,L125,IF(AU126=19,L126,IF(AU127=19,L127,IF(AU128=19,L128,IF(AU129=19,L129,IF(AU130=19,L130,IF(AU131=19,L131,BB136)))))))</f>
        <v>Magpies</v>
      </c>
      <c r="BB136" s="98" t="str">
        <f>IF(AU132=19,L132,IF(AU133=19,L133,IF(AU134=19,L134,IF(AU135=19,L135,IF(AU136=19,L136,IF(AU137=19,L137,""))))))</f>
        <v>Magpies</v>
      </c>
      <c r="BC136" s="98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37</v>
      </c>
      <c r="BD136" s="98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98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98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98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98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25</v>
      </c>
      <c r="BI136" s="98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10</v>
      </c>
      <c r="BJ136" s="98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33</v>
      </c>
      <c r="BK136" s="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45</v>
      </c>
      <c r="BL136" s="99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">
        <f>IF(AND(AW136=BM117,BL136=0),AZ136,0)</f>
        <v>0</v>
      </c>
      <c r="BN136" s="1">
        <f>COUNTIF(BM118:BM136,"&lt;&gt;0")</f>
        <v>1</v>
      </c>
      <c r="BO136" s="1" t="str">
        <f>IF(BN118=19,BM118,IF(BN119=19,BM119,IF(BN120=19,BM120,IF(BN121=19,BM121,IF(BN122=19,BM122,IF(BN123=19,BM123,IF(BN124=19,BM124,IF(BN125=19,BM125,BP136))))))))</f>
        <v/>
      </c>
      <c r="BP136" s="1" t="str">
        <f>IF(BN126=19,BM126,IF(BN127=19,BM127,IF(BN128=19,BM128,IF(BN129=19,BM129,IF(BN130=19,BM130,IF(BN131=19,BM131,IF(BN132=19,BM132,IF(BN133=19,BM133,BQ136))))))))</f>
        <v/>
      </c>
      <c r="BQ136" s="1" t="str">
        <f>IF(BN134=19,BM134,IF(BN135=19,BM135,IF(BN136=19,BM136,IF(BN137=19,BM137,""))))</f>
        <v/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2toNone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1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16</v>
      </c>
      <c r="Z137" s="1">
        <f>RANK(Y137,Y118:Y137,0)</f>
        <v>20</v>
      </c>
      <c r="AA137" s="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6</v>
      </c>
      <c r="AB137" s="1">
        <f>IF(OR(O137=1,Q137=1),0,IF(B2&lt;&gt;B3,AA137,Y137+AA137))</f>
        <v>22</v>
      </c>
      <c r="AC137" s="1">
        <f>RANK(AB137,AB118:AB137,0)</f>
        <v>19</v>
      </c>
      <c r="AD137" s="1">
        <f>[2]DB!BI137</f>
        <v>6</v>
      </c>
      <c r="AE137" s="1">
        <f>RANK(AD137,AD118:AD137,0)</f>
        <v>14</v>
      </c>
      <c r="AF137" s="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2</v>
      </c>
      <c r="AG137" s="1">
        <f>IF(OR(O137=1,Q137=1),0,IF(B2&lt;&gt;B3,AF137,AD137+AF137))</f>
        <v>8</v>
      </c>
      <c r="AH137" s="1">
        <f>RANK(AG137,AG118:AG137,0)</f>
        <v>18</v>
      </c>
      <c r="AI137" s="1">
        <f>[2]DB!BJ137</f>
        <v>23</v>
      </c>
      <c r="AJ137" s="1">
        <f>RANK(AI137,AI118:AI137,0)</f>
        <v>18</v>
      </c>
      <c r="AK137" s="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9</v>
      </c>
      <c r="AL137" s="1">
        <f>IF(OR(O137=1,Q137=1),0,IF(B2&lt;&gt;B3,AK137,AI137+AK137))</f>
        <v>32</v>
      </c>
      <c r="AM137" s="1">
        <f>RANK(AL137,AL118:AL137,0)</f>
        <v>19</v>
      </c>
      <c r="AN137" s="1">
        <f t="shared" si="42"/>
        <v>52</v>
      </c>
      <c r="AO137" s="1">
        <f t="shared" si="43"/>
        <v>56</v>
      </c>
      <c r="AP137" s="1">
        <f>[2]DB!AW137</f>
        <v>20</v>
      </c>
      <c r="AQ137" s="1">
        <f>RANK(AO137,AO118:AO137,1)+AR137</f>
        <v>20</v>
      </c>
      <c r="AR137" s="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20</v>
      </c>
      <c r="AV137" s="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20</v>
      </c>
      <c r="AW137" s="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">
        <f>[2]DB!BL137</f>
        <v>0</v>
      </c>
      <c r="AY137" s="1">
        <f>IF(OR(O137=1,Q137=1,(T137+X137)/D1&gt;0.5),1,0)</f>
        <v>0</v>
      </c>
      <c r="AZ137" s="100" t="str">
        <f>IF(AU118=20,L118,IF(AU119=20,L119,IF(AU120=20,L120,IF(AU121=20,L121,IF(AU122=20,L122,IF(AU123=20,L123,IF(AU124=20,L124,BA137)))))))</f>
        <v>2toNone</v>
      </c>
      <c r="BA137" s="98" t="str">
        <f>IF(AU125=20,L125,IF(AU126=20,L126,IF(AU127=20,L127,IF(AU128=20,L128,IF(AU129=20,L129,IF(AU130=20,L130,IF(AU131=20,L131,BB137)))))))</f>
        <v>2toNone</v>
      </c>
      <c r="BB137" s="98" t="str">
        <f>IF(AU132=20,L132,IF(AU133=20,L133,IF(AU134=20,L134,IF(AU135=20,L135,IF(AU136=20,L136,IF(AU137=20,L137,""))))))</f>
        <v>2toNone</v>
      </c>
      <c r="BC137" s="98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1</v>
      </c>
      <c r="BD137" s="98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98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98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98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98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22</v>
      </c>
      <c r="BI137" s="98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8</v>
      </c>
      <c r="BJ137" s="98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32</v>
      </c>
      <c r="BK137" s="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56</v>
      </c>
      <c r="BL137" s="99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">
        <f>IF(AND(AW137=BM117,BL137=0),AZ137,0)</f>
        <v>0</v>
      </c>
      <c r="BN137" s="1">
        <f>COUNTIF(BM118:BM137,"&lt;&gt;0")</f>
        <v>1</v>
      </c>
      <c r="BO137" s="1" t="str">
        <f>IF(BN118=20,BM118,IF(BN119=20,BM119,IF(BN120=20,BM120,IF(BN121=20,BM121,IF(BN122=20,BM122,IF(BN123=20,BM123,IF(BN124=20,BM124,IF(BN125=20,BM125,BP137))))))))</f>
        <v/>
      </c>
      <c r="BP137" s="1" t="str">
        <f>IF(BN126=20,BM126,IF(BN127=20,BM127,IF(BN128=20,BM128,IF(BN129=20,BM129,IF(BN130=20,BM130,IF(BN131=20,BM131,IF(BN132=20,BM132,IF(BN133=20,BM133,BQ137))))))))</f>
        <v/>
      </c>
      <c r="BQ137" s="1" t="str">
        <f>IF(BN134=20,BM134,IF(BN135=20,BM135,IF(BN136=20,BM136,IF(BN137=20,BM137,""))))</f>
        <v/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198" t="s">
        <v>123</v>
      </c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330"/>
    </row>
    <row r="140" spans="1:94">
      <c r="A140" s="198" t="s">
        <v>110</v>
      </c>
      <c r="B140" s="198"/>
      <c r="C140" s="198" t="s">
        <v>111</v>
      </c>
      <c r="D140" s="198"/>
      <c r="E140" s="198"/>
      <c r="F140" s="198"/>
      <c r="G140" s="198" t="s">
        <v>112</v>
      </c>
      <c r="H140" s="198"/>
      <c r="I140" s="198"/>
      <c r="J140" s="198"/>
      <c r="K140" s="198" t="s">
        <v>113</v>
      </c>
      <c r="L140" s="198"/>
      <c r="M140" s="198"/>
      <c r="N140" s="198"/>
      <c r="O140" s="198"/>
      <c r="P140" s="198" t="s">
        <v>114</v>
      </c>
      <c r="Q140" s="198"/>
      <c r="R140" s="198"/>
      <c r="S140" s="198"/>
      <c r="T140" s="198"/>
      <c r="U140" s="198" t="s">
        <v>115</v>
      </c>
      <c r="V140" s="198"/>
      <c r="W140" s="198"/>
      <c r="X140" s="198"/>
      <c r="Y140" s="198"/>
      <c r="Z140" s="198"/>
      <c r="AA140" s="330"/>
    </row>
    <row r="141" spans="1:94">
      <c r="A141" s="198"/>
      <c r="B141" s="198"/>
      <c r="C141" s="198" t="s">
        <v>72</v>
      </c>
      <c r="D141" s="198"/>
      <c r="E141" s="198" t="s">
        <v>65</v>
      </c>
      <c r="F141" s="198"/>
      <c r="G141" s="198" t="s">
        <v>72</v>
      </c>
      <c r="H141" s="198"/>
      <c r="I141" s="198" t="s">
        <v>65</v>
      </c>
      <c r="J141" s="198"/>
      <c r="K141" s="198" t="s">
        <v>116</v>
      </c>
      <c r="L141" s="198"/>
      <c r="M141" s="198" t="s">
        <v>117</v>
      </c>
      <c r="N141" s="198"/>
      <c r="O141" s="98" t="s">
        <v>118</v>
      </c>
      <c r="P141" s="198" t="s">
        <v>116</v>
      </c>
      <c r="Q141" s="198"/>
      <c r="R141" s="198" t="s">
        <v>117</v>
      </c>
      <c r="S141" s="198"/>
      <c r="T141" s="98" t="s">
        <v>118</v>
      </c>
      <c r="U141" s="198" t="s">
        <v>116</v>
      </c>
      <c r="V141" s="198"/>
      <c r="W141" s="198"/>
      <c r="X141" s="198"/>
      <c r="Y141" s="198" t="s">
        <v>117</v>
      </c>
      <c r="Z141" s="198"/>
      <c r="AA141" s="99" t="s">
        <v>118</v>
      </c>
    </row>
    <row r="142" spans="1:94">
      <c r="A142" s="98" t="str">
        <f>[2]DB!A142</f>
        <v>Barca</v>
      </c>
      <c r="B142" s="98" t="str">
        <f>[2]DB!B142</f>
        <v>Arsenal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5</v>
      </c>
      <c r="L142" s="98">
        <f>[2]DB!L142</f>
        <v>6</v>
      </c>
      <c r="M142" s="98">
        <f>[2]DB!M142</f>
        <v>0</v>
      </c>
      <c r="N142" s="98">
        <f>[2]DB!N142</f>
        <v>1</v>
      </c>
      <c r="O142" s="98" t="str">
        <f>[2]DB!O142</f>
        <v/>
      </c>
      <c r="P142" s="1">
        <f>[2]DB!P142</f>
        <v>7</v>
      </c>
      <c r="Q142" s="1">
        <f>[2]DB!R142</f>
        <v>7</v>
      </c>
      <c r="R142" s="1">
        <f>[2]DB!T142</f>
        <v>0</v>
      </c>
      <c r="S142" s="1">
        <f>[2]DB!U142</f>
        <v>1</v>
      </c>
      <c r="T142" s="1" t="str">
        <f>[2]DB!V142</f>
        <v/>
      </c>
      <c r="U142" s="98">
        <f>IF(AND(C142=0,E142=0,G142=0,I142=0),IF(T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V142,""),"")</f>
        <v>7</v>
      </c>
      <c r="V142" s="98">
        <f>IF(AND(C142=0,E142=0,G142=0,I142=0),IF(T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>7</v>
      </c>
      <c r="W142" s="98">
        <f>IF(AND(G142=0,I142=0,C142=0,E142=0),IF(T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X142,""),"")</f>
        <v>8</v>
      </c>
      <c r="X142" s="98">
        <f>IF(AND(G142=0,I142=0,C142=0,E142=0),IF(T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>0</v>
      </c>
      <c r="Y142" s="98">
        <f t="shared" ref="Y142:Y157" si="44">IF(AND(C142=0,E142=0,G142=0,I142=0),IF(U142&gt;W142,R142+1,R142),0)</f>
        <v>0</v>
      </c>
      <c r="Z142" s="98">
        <f t="shared" ref="Z142:Z157" si="45">IF(AND(C142=0,E142=0,G142=0,I142=0),IF(W142&gt;U142,S142+1,S142),0)</f>
        <v>2</v>
      </c>
      <c r="AA142" s="99" t="str">
        <f t="shared" ref="AA142:AA157" si="46">IF(T142&lt;&gt;"",T142,IF(OR(G142=1,I142=1),A142,IF(AND(OR(C142=1,E142=1),G142=0,I142=0),B142,IF(Y142=2,A142,IF(Z142=2,B142,"")))))</f>
        <v>Arsenal</v>
      </c>
    </row>
    <row r="143" spans="1:94">
      <c r="A143" s="98" t="str">
        <f>[2]DB!A143</f>
        <v>Degnen</v>
      </c>
      <c r="B143" s="98" t="str">
        <f>[2]DB!B143</f>
        <v>SPVK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7</v>
      </c>
      <c r="L143" s="98">
        <f>[2]DB!L143</f>
        <v>7</v>
      </c>
      <c r="M143" s="98">
        <f>[2]DB!M143</f>
        <v>0</v>
      </c>
      <c r="N143" s="98">
        <f>[2]DB!N143</f>
        <v>0</v>
      </c>
      <c r="O143" s="98" t="str">
        <f>[2]DB!O143</f>
        <v/>
      </c>
      <c r="P143" s="1">
        <f>[2]DB!P143</f>
        <v>5</v>
      </c>
      <c r="Q143" s="1">
        <f>[2]DB!R143</f>
        <v>6</v>
      </c>
      <c r="R143" s="1">
        <f>[2]DB!T143</f>
        <v>0</v>
      </c>
      <c r="S143" s="1">
        <f>[2]DB!U143</f>
        <v>1</v>
      </c>
      <c r="T143" s="1" t="str">
        <f>[2]DB!V143</f>
        <v/>
      </c>
      <c r="U143" s="98">
        <f>IF(AND(C143=0,E143=0,G143=0,I143=0),IF(T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V143,""),"")</f>
        <v>7</v>
      </c>
      <c r="V143" s="98">
        <f>IF(AND(C143=0,E143=0,G143=0,I143=0),IF(T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>0</v>
      </c>
      <c r="W143" s="98">
        <f>IF(AND(G143=0,I143=0,C143=0,E143=0),IF(T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X143,""),"")</f>
        <v>8</v>
      </c>
      <c r="X143" s="98">
        <f>IF(AND(G143=0,I143=0,C143=0,E143=0),IF(T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>8</v>
      </c>
      <c r="Y143" s="98">
        <f t="shared" si="44"/>
        <v>0</v>
      </c>
      <c r="Z143" s="98">
        <f t="shared" si="45"/>
        <v>2</v>
      </c>
      <c r="AA143" s="99" t="str">
        <f t="shared" si="46"/>
        <v>SPVK</v>
      </c>
    </row>
    <row r="144" spans="1:94">
      <c r="A144" s="98" t="str">
        <f>[2]DB!A144</f>
        <v>Futte</v>
      </c>
      <c r="B144" s="98" t="str">
        <f>[2]DB!B144</f>
        <v>Culopip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6</v>
      </c>
      <c r="L144" s="98">
        <f>[2]DB!L144</f>
        <v>7</v>
      </c>
      <c r="M144" s="98">
        <f>[2]DB!M144</f>
        <v>0</v>
      </c>
      <c r="N144" s="98">
        <f>[2]DB!N144</f>
        <v>1</v>
      </c>
      <c r="O144" s="98" t="str">
        <f>[2]DB!O144</f>
        <v/>
      </c>
      <c r="P144" s="1">
        <f>[2]DB!P144</f>
        <v>6</v>
      </c>
      <c r="Q144" s="1">
        <f>[2]DB!R144</f>
        <v>7</v>
      </c>
      <c r="R144" s="1">
        <f>[2]DB!T144</f>
        <v>0</v>
      </c>
      <c r="S144" s="1">
        <f>[2]DB!U144</f>
        <v>2</v>
      </c>
      <c r="T144" s="1" t="str">
        <f>[2]DB!V144</f>
        <v>Culopip</v>
      </c>
      <c r="U144" s="98" t="str">
        <f>IF(AND(C144=0,E144=0,G144=0,I144=0),IF(T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V144,""),"")</f>
        <v/>
      </c>
      <c r="V144" s="98" t="str">
        <f>IF(AND(C144=0,E144=0,G144=0,I144=0),IF(T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W144" s="98" t="str">
        <f>IF(AND(G144=0,I144=0,C144=0,E144=0),IF(T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X144,""),"")</f>
        <v/>
      </c>
      <c r="X144" s="98" t="str">
        <f>IF(AND(G144=0,I144=0,C144=0,E144=0),IF(T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Y144" s="98">
        <f t="shared" si="44"/>
        <v>0</v>
      </c>
      <c r="Z144" s="98">
        <f t="shared" si="45"/>
        <v>2</v>
      </c>
      <c r="AA144" s="99" t="str">
        <f t="shared" si="46"/>
        <v>Culopip</v>
      </c>
    </row>
    <row r="145" spans="1:27">
      <c r="A145" s="98" t="str">
        <f>[2]DB!A145</f>
        <v>Cottee</v>
      </c>
      <c r="B145" s="98" t="str">
        <f>[2]DB!B145</f>
        <v>Søknud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5</v>
      </c>
      <c r="L145" s="98">
        <f>[2]DB!L145</f>
        <v>8</v>
      </c>
      <c r="M145" s="98">
        <f>[2]DB!M145</f>
        <v>0</v>
      </c>
      <c r="N145" s="98">
        <f>[2]DB!N145</f>
        <v>1</v>
      </c>
      <c r="O145" s="98" t="str">
        <f>[2]DB!O145</f>
        <v/>
      </c>
      <c r="P145" s="1">
        <f>[2]DB!P145</f>
        <v>6</v>
      </c>
      <c r="Q145" s="1">
        <f>[2]DB!R145</f>
        <v>6</v>
      </c>
      <c r="R145" s="1">
        <f>[2]DB!T145</f>
        <v>0</v>
      </c>
      <c r="S145" s="1">
        <f>[2]DB!U145</f>
        <v>1</v>
      </c>
      <c r="T145" s="1" t="str">
        <f>[2]DB!V145</f>
        <v/>
      </c>
      <c r="U145" s="98">
        <f>IF(AND(C145=0,E145=0,G145=0,I145=0),IF(T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V145,""),"")</f>
        <v>6</v>
      </c>
      <c r="V145" s="98">
        <f>IF(AND(C145=0,E145=0,G145=0,I145=0),IF(T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>6</v>
      </c>
      <c r="W145" s="98">
        <f>IF(AND(G145=0,I145=0,C145=0,E145=0),IF(T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X145,""),"")</f>
        <v>8</v>
      </c>
      <c r="X145" s="98">
        <f>IF(AND(G145=0,I145=0,C145=0,E145=0),IF(T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>8</v>
      </c>
      <c r="Y145" s="98">
        <f t="shared" si="44"/>
        <v>0</v>
      </c>
      <c r="Z145" s="98">
        <f t="shared" si="45"/>
        <v>2</v>
      </c>
      <c r="AA145" s="99" t="str">
        <f t="shared" si="46"/>
        <v>Søknud</v>
      </c>
    </row>
    <row r="146" spans="1:27">
      <c r="A146" s="98" t="str">
        <f>[2]DB!A146</f>
        <v>Randers</v>
      </c>
      <c r="B146" s="98" t="str">
        <f>[2]DB!B146</f>
        <v>Zico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5</v>
      </c>
      <c r="L146" s="98">
        <f>[2]DB!L146</f>
        <v>5</v>
      </c>
      <c r="M146" s="98">
        <f>[2]DB!M146</f>
        <v>0</v>
      </c>
      <c r="N146" s="98">
        <f>[2]DB!N146</f>
        <v>0</v>
      </c>
      <c r="O146" s="98" t="str">
        <f>[2]DB!O146</f>
        <v/>
      </c>
      <c r="P146" s="1">
        <f>[2]DB!P146</f>
        <v>7</v>
      </c>
      <c r="Q146" s="1">
        <f>[2]DB!R146</f>
        <v>6</v>
      </c>
      <c r="R146" s="1">
        <f>[2]DB!T146</f>
        <v>1</v>
      </c>
      <c r="S146" s="1">
        <f>[2]DB!U146</f>
        <v>0</v>
      </c>
      <c r="T146" s="1" t="str">
        <f>[2]DB!V146</f>
        <v/>
      </c>
      <c r="U146" s="98">
        <f>IF(AND(C146=0,E146=0,G146=0,I146=0),IF(T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V146,""),"")</f>
        <v>6</v>
      </c>
      <c r="V146" s="98">
        <f>IF(AND(C146=0,E146=0,G146=0,I146=0),IF(T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>6</v>
      </c>
      <c r="W146" s="98">
        <f>IF(AND(G146=0,I146=0,C146=0,E146=0),IF(T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X146,""),"")</f>
        <v>5</v>
      </c>
      <c r="X146" s="98">
        <f>IF(AND(G146=0,I146=0,C146=0,E146=0),IF(T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>0</v>
      </c>
      <c r="Y146" s="98">
        <f t="shared" si="44"/>
        <v>2</v>
      </c>
      <c r="Z146" s="98">
        <f t="shared" si="45"/>
        <v>0</v>
      </c>
      <c r="AA146" s="99" t="str">
        <f t="shared" si="46"/>
        <v>Randers</v>
      </c>
    </row>
    <row r="147" spans="1:27">
      <c r="A147" s="98" t="str">
        <f>[2]DB!A147</f>
        <v>Højgård</v>
      </c>
      <c r="B147" s="98" t="str">
        <f>[2]DB!B147</f>
        <v>LPHJ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6</v>
      </c>
      <c r="L147" s="98">
        <f>[2]DB!L147</f>
        <v>6</v>
      </c>
      <c r="M147" s="98">
        <f>[2]DB!M147</f>
        <v>0</v>
      </c>
      <c r="N147" s="98">
        <f>[2]DB!N147</f>
        <v>0</v>
      </c>
      <c r="O147" s="98" t="str">
        <f>[2]DB!O147</f>
        <v/>
      </c>
      <c r="P147" s="1">
        <f>[2]DB!P147</f>
        <v>5</v>
      </c>
      <c r="Q147" s="1">
        <f>[2]DB!R147</f>
        <v>7</v>
      </c>
      <c r="R147" s="1">
        <f>[2]DB!T147</f>
        <v>0</v>
      </c>
      <c r="S147" s="1">
        <f>[2]DB!U147</f>
        <v>1</v>
      </c>
      <c r="T147" s="1" t="str">
        <f>[2]DB!V147</f>
        <v/>
      </c>
      <c r="U147" s="98">
        <f>IF(AND(C147=0,E147=0,G147=0,I147=0),IF(T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V147,""),"")</f>
        <v>6</v>
      </c>
      <c r="V147" s="98">
        <f>IF(AND(C147=0,E147=0,G147=0,I147=0),IF(T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>6</v>
      </c>
      <c r="W147" s="98">
        <f>IF(AND(G147=0,I147=0,C147=0,E147=0),IF(T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X147,""),"")</f>
        <v>6</v>
      </c>
      <c r="X147" s="98">
        <f>IF(AND(G147=0,I147=0,C147=0,E147=0),IF(T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>6</v>
      </c>
      <c r="Y147" s="98">
        <f t="shared" si="44"/>
        <v>0</v>
      </c>
      <c r="Z147" s="98">
        <f t="shared" si="45"/>
        <v>1</v>
      </c>
      <c r="AA147" s="99" t="str">
        <f t="shared" si="46"/>
        <v/>
      </c>
    </row>
    <row r="148" spans="1:27">
      <c r="A148" s="98" t="str">
        <f>[2]DB!A148</f>
        <v>Nemelig</v>
      </c>
      <c r="B148" s="98" t="str">
        <f>[2]DB!B148</f>
        <v>Lions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5</v>
      </c>
      <c r="L148" s="98">
        <f>[2]DB!L148</f>
        <v>6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8</v>
      </c>
      <c r="Q148" s="1">
        <f>[2]DB!R148</f>
        <v>6</v>
      </c>
      <c r="R148" s="1">
        <f>[2]DB!T148</f>
        <v>1</v>
      </c>
      <c r="S148" s="1">
        <f>[2]DB!U148</f>
        <v>1</v>
      </c>
      <c r="T148" s="1" t="str">
        <f>[2]DB!V148</f>
        <v/>
      </c>
      <c r="U148" s="98">
        <f>IF(AND(C148=0,E148=0,G148=0,I148=0),IF(T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V148,""),"")</f>
        <v>7</v>
      </c>
      <c r="V148" s="98">
        <f>IF(AND(C148=0,E148=0,G148=0,I148=0),IF(T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>7</v>
      </c>
      <c r="W148" s="98">
        <f>IF(AND(G148=0,I148=0,C148=0,E148=0),IF(T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X148,""),"")</f>
        <v>9</v>
      </c>
      <c r="X148" s="98">
        <f>IF(AND(G148=0,I148=0,C148=0,E148=0),IF(T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>0</v>
      </c>
      <c r="Y148" s="98">
        <f t="shared" si="44"/>
        <v>1</v>
      </c>
      <c r="Z148" s="98">
        <f t="shared" si="45"/>
        <v>2</v>
      </c>
      <c r="AA148" s="99" t="str">
        <f t="shared" si="46"/>
        <v>Lions</v>
      </c>
    </row>
    <row r="149" spans="1:27">
      <c r="A149" s="98" t="str">
        <f>[2]DB!A149</f>
        <v>Sergio</v>
      </c>
      <c r="B149" s="98" t="str">
        <f>[2]DB!B149</f>
        <v>Harry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5</v>
      </c>
      <c r="L149" s="98">
        <f>[2]DB!L149</f>
        <v>4</v>
      </c>
      <c r="M149" s="98">
        <f>[2]DB!M149</f>
        <v>1</v>
      </c>
      <c r="N149" s="98">
        <f>[2]DB!N149</f>
        <v>0</v>
      </c>
      <c r="O149" s="98" t="str">
        <f>[2]DB!O149</f>
        <v/>
      </c>
      <c r="P149" s="1">
        <f>[2]DB!P149</f>
        <v>6</v>
      </c>
      <c r="Q149" s="1">
        <f>[2]DB!R149</f>
        <v>6</v>
      </c>
      <c r="R149" s="1">
        <f>[2]DB!T149</f>
        <v>1</v>
      </c>
      <c r="S149" s="1">
        <f>[2]DB!U149</f>
        <v>0</v>
      </c>
      <c r="T149" s="1" t="str">
        <f>[2]DB!V149</f>
        <v/>
      </c>
      <c r="U149" s="98">
        <f>IF(AND(C149=0,E149=0,G149=0,I149=0),IF(T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V149,""),"")</f>
        <v>5</v>
      </c>
      <c r="V149" s="98">
        <f>IF(AND(C149=0,E149=0,G149=0,I149=0),IF(T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>5</v>
      </c>
      <c r="W149" s="98">
        <f>IF(AND(G149=0,I149=0,C149=0,E149=0),IF(T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X149,""),"")</f>
        <v>8</v>
      </c>
      <c r="X149" s="98">
        <f>IF(AND(G149=0,I149=0,C149=0,E149=0),IF(T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>0</v>
      </c>
      <c r="Y149" s="98">
        <f t="shared" si="44"/>
        <v>1</v>
      </c>
      <c r="Z149" s="98">
        <f t="shared" si="45"/>
        <v>1</v>
      </c>
      <c r="AA149" s="99" t="str">
        <f t="shared" si="46"/>
        <v/>
      </c>
    </row>
    <row r="150" spans="1:27">
      <c r="A150" s="98" t="str">
        <f>[2]DB!A150</f>
        <v>Malthe</v>
      </c>
      <c r="B150" s="98" t="str">
        <f>[2]DB!B150</f>
        <v>Stoke</v>
      </c>
      <c r="C150" s="98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98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98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98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98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98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98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98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98">
        <f>[2]DB!K150</f>
        <v>8</v>
      </c>
      <c r="L150" s="98">
        <f>[2]DB!L150</f>
        <v>8</v>
      </c>
      <c r="M150" s="98">
        <f>[2]DB!M150</f>
        <v>0</v>
      </c>
      <c r="N150" s="98">
        <f>[2]DB!N150</f>
        <v>0</v>
      </c>
      <c r="O150" s="98" t="str">
        <f>[2]DB!O150</f>
        <v/>
      </c>
      <c r="P150" s="1">
        <f>[2]DB!P150</f>
        <v>9</v>
      </c>
      <c r="Q150" s="1">
        <f>[2]DB!R150</f>
        <v>7</v>
      </c>
      <c r="R150" s="1">
        <f>[2]DB!T150</f>
        <v>1</v>
      </c>
      <c r="S150" s="1">
        <f>[2]DB!U150</f>
        <v>0</v>
      </c>
      <c r="T150" s="1" t="str">
        <f>[2]DB!V150</f>
        <v/>
      </c>
      <c r="U150" s="98">
        <f>IF(AND(C150=0,E150=0,G150=0,I150=0),IF(T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V150,""),"")</f>
        <v>6</v>
      </c>
      <c r="V150" s="98">
        <f>IF(AND(C150=0,E150=0,G150=0,I150=0),IF(T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>0</v>
      </c>
      <c r="W150" s="98">
        <f>IF(AND(G150=0,I150=0,C150=0,E150=0),IF(T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X150,""),"")</f>
        <v>8</v>
      </c>
      <c r="X150" s="98">
        <f>IF(AND(G150=0,I150=0,C150=0,E150=0),IF(T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>0</v>
      </c>
      <c r="Y150" s="98">
        <f t="shared" si="44"/>
        <v>1</v>
      </c>
      <c r="Z150" s="98">
        <f t="shared" si="45"/>
        <v>1</v>
      </c>
      <c r="AA150" s="99" t="str">
        <f t="shared" si="46"/>
        <v/>
      </c>
    </row>
    <row r="151" spans="1:27">
      <c r="A151" s="98" t="str">
        <f>[2]DB!A151</f>
        <v>McCoist</v>
      </c>
      <c r="B151" s="98" t="str">
        <f>[2]DB!B151</f>
        <v>Far</v>
      </c>
      <c r="C151" s="98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98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98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98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98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98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98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98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98">
        <f>[2]DB!K151</f>
        <v>8</v>
      </c>
      <c r="L151" s="98">
        <f>[2]DB!L151</f>
        <v>6</v>
      </c>
      <c r="M151" s="98">
        <f>[2]DB!M151</f>
        <v>1</v>
      </c>
      <c r="N151" s="98">
        <f>[2]DB!N151</f>
        <v>0</v>
      </c>
      <c r="O151" s="98" t="str">
        <f>[2]DB!O151</f>
        <v/>
      </c>
      <c r="P151" s="1">
        <f>[2]DB!P151</f>
        <v>6</v>
      </c>
      <c r="Q151" s="1">
        <f>[2]DB!R151</f>
        <v>7</v>
      </c>
      <c r="R151" s="1">
        <f>[2]DB!T151</f>
        <v>1</v>
      </c>
      <c r="S151" s="1">
        <f>[2]DB!U151</f>
        <v>1</v>
      </c>
      <c r="T151" s="1" t="str">
        <f>[2]DB!V151</f>
        <v/>
      </c>
      <c r="U151" s="98">
        <f>IF(AND(C151=0,E151=0,G151=0,I151=0),IF(T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V151,""),"")</f>
        <v>8</v>
      </c>
      <c r="V151" s="98">
        <f>IF(AND(C151=0,E151=0,G151=0,I151=0),IF(T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>0</v>
      </c>
      <c r="W151" s="98">
        <f>IF(AND(G151=0,I151=0,C151=0,E151=0),IF(T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X151,""),"")</f>
        <v>7</v>
      </c>
      <c r="X151" s="98">
        <f>IF(AND(G151=0,I151=0,C151=0,E151=0),IF(T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>0</v>
      </c>
      <c r="Y151" s="98">
        <f t="shared" si="44"/>
        <v>2</v>
      </c>
      <c r="Z151" s="98">
        <f t="shared" si="45"/>
        <v>1</v>
      </c>
      <c r="AA151" s="99" t="str">
        <f t="shared" si="46"/>
        <v>McCoist</v>
      </c>
    </row>
    <row r="152" spans="1:27">
      <c r="A152" s="98" t="str">
        <f>[2]DB!A152</f>
        <v>Chelsea</v>
      </c>
      <c r="B152" s="98" t="str">
        <f>[2]DB!B152</f>
        <v>Galway</v>
      </c>
      <c r="C152" s="98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98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98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98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98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98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98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98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98">
        <f>[2]DB!K152</f>
        <v>5</v>
      </c>
      <c r="L152" s="98">
        <f>[2]DB!L152</f>
        <v>8</v>
      </c>
      <c r="M152" s="98">
        <f>[2]DB!M152</f>
        <v>0</v>
      </c>
      <c r="N152" s="98">
        <f>[2]DB!N152</f>
        <v>1</v>
      </c>
      <c r="O152" s="98" t="str">
        <f>[2]DB!O152</f>
        <v/>
      </c>
      <c r="P152" s="1">
        <f>[2]DB!P152</f>
        <v>7</v>
      </c>
      <c r="Q152" s="1">
        <f>[2]DB!R152</f>
        <v>7</v>
      </c>
      <c r="R152" s="1">
        <f>[2]DB!T152</f>
        <v>0</v>
      </c>
      <c r="S152" s="1">
        <f>[2]DB!U152</f>
        <v>1</v>
      </c>
      <c r="T152" s="1" t="str">
        <f>[2]DB!V152</f>
        <v/>
      </c>
      <c r="U152" s="98">
        <f>IF(AND(C152=0,E152=0,G152=0,I152=0),IF(T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V152,""),"")</f>
        <v>7</v>
      </c>
      <c r="V152" s="98">
        <f>IF(AND(C152=0,E152=0,G152=0,I152=0),IF(T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>0</v>
      </c>
      <c r="W152" s="98">
        <f>IF(AND(G152=0,I152=0,C152=0,E152=0),IF(T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X152,""),"")</f>
        <v>8</v>
      </c>
      <c r="X152" s="98">
        <f>IF(AND(G152=0,I152=0,C152=0,E152=0),IF(T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>8</v>
      </c>
      <c r="Y152" s="98">
        <f t="shared" si="44"/>
        <v>0</v>
      </c>
      <c r="Z152" s="98">
        <f t="shared" si="45"/>
        <v>2</v>
      </c>
      <c r="AA152" s="99" t="str">
        <f t="shared" si="46"/>
        <v>Galway</v>
      </c>
    </row>
    <row r="153" spans="1:27">
      <c r="A153" s="98" t="str">
        <f>[2]DB!A153</f>
        <v>Tynde</v>
      </c>
      <c r="B153" s="98" t="str">
        <f>[2]DB!B153</f>
        <v>Idskov</v>
      </c>
      <c r="C153" s="98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98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98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98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98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98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98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98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98">
        <f>[2]DB!K153</f>
        <v>6</v>
      </c>
      <c r="L153" s="98">
        <f>[2]DB!L153</f>
        <v>8</v>
      </c>
      <c r="M153" s="98">
        <f>[2]DB!M153</f>
        <v>0</v>
      </c>
      <c r="N153" s="98">
        <f>[2]DB!N153</f>
        <v>1</v>
      </c>
      <c r="O153" s="98" t="str">
        <f>[2]DB!O153</f>
        <v/>
      </c>
      <c r="P153" s="1">
        <f>[2]DB!P153</f>
        <v>6</v>
      </c>
      <c r="Q153" s="1">
        <f>[2]DB!R153</f>
        <v>9</v>
      </c>
      <c r="R153" s="1">
        <f>[2]DB!T153</f>
        <v>0</v>
      </c>
      <c r="S153" s="1">
        <f>[2]DB!U153</f>
        <v>2</v>
      </c>
      <c r="T153" s="1" t="str">
        <f>[2]DB!V153</f>
        <v>Idskov</v>
      </c>
      <c r="U153" s="98" t="str">
        <f>IF(AND(C153=0,E153=0,G153=0,I153=0),IF(T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V153,""),"")</f>
        <v/>
      </c>
      <c r="V153" s="98" t="str">
        <f>IF(AND(C153=0,E153=0,G153=0,I153=0),IF(T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/>
      </c>
      <c r="W153" s="98" t="str">
        <f>IF(AND(G153=0,I153=0,C153=0,E153=0),IF(T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X153,""),"")</f>
        <v/>
      </c>
      <c r="X153" s="98" t="str">
        <f>IF(AND(G153=0,I153=0,C153=0,E153=0),IF(T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/>
      </c>
      <c r="Y153" s="98">
        <f t="shared" si="44"/>
        <v>0</v>
      </c>
      <c r="Z153" s="98">
        <f t="shared" si="45"/>
        <v>2</v>
      </c>
      <c r="AA153" s="99" t="str">
        <f t="shared" si="46"/>
        <v>Idskov</v>
      </c>
    </row>
    <row r="154" spans="1:27">
      <c r="A154" s="98" t="str">
        <f>[2]DB!A154</f>
        <v>Watson</v>
      </c>
      <c r="B154" s="98" t="str">
        <f>[2]DB!B154</f>
        <v>Fox</v>
      </c>
      <c r="C154" s="98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98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98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98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98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98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98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98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98">
        <f>[2]DB!K154</f>
        <v>8</v>
      </c>
      <c r="L154" s="98">
        <f>[2]DB!L154</f>
        <v>6</v>
      </c>
      <c r="M154" s="98">
        <f>[2]DB!M154</f>
        <v>1</v>
      </c>
      <c r="N154" s="98">
        <f>[2]DB!N154</f>
        <v>0</v>
      </c>
      <c r="O154" s="98" t="str">
        <f>[2]DB!O154</f>
        <v/>
      </c>
      <c r="P154" s="1">
        <f>[2]DB!P154</f>
        <v>8</v>
      </c>
      <c r="Q154" s="1">
        <f>[2]DB!R154</f>
        <v>5</v>
      </c>
      <c r="R154" s="1">
        <f>[2]DB!T154</f>
        <v>2</v>
      </c>
      <c r="S154" s="1">
        <f>[2]DB!U154</f>
        <v>0</v>
      </c>
      <c r="T154" s="1" t="str">
        <f>[2]DB!V154</f>
        <v>Watson</v>
      </c>
      <c r="U154" s="98" t="str">
        <f>IF(AND(C154=0,E154=0,G154=0,I154=0),IF(T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V154,""),"")</f>
        <v/>
      </c>
      <c r="V154" s="98" t="str">
        <f>IF(AND(C154=0,E154=0,G154=0,I154=0),IF(T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W154" s="98" t="str">
        <f>IF(AND(G154=0,I154=0,C154=0,E154=0),IF(T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X154,""),"")</f>
        <v/>
      </c>
      <c r="X154" s="98" t="str">
        <f>IF(AND(G154=0,I154=0,C154=0,E154=0),IF(T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Y154" s="98">
        <f t="shared" si="44"/>
        <v>2</v>
      </c>
      <c r="Z154" s="98">
        <f t="shared" si="45"/>
        <v>0</v>
      </c>
      <c r="AA154" s="99" t="str">
        <f t="shared" si="46"/>
        <v>Watson</v>
      </c>
    </row>
    <row r="155" spans="1:27">
      <c r="A155" s="98" t="str">
        <f>[2]DB!A155</f>
        <v>Anderup</v>
      </c>
      <c r="B155" s="98" t="str">
        <f>[2]DB!B155</f>
        <v>Forest</v>
      </c>
      <c r="C155" s="98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98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98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98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98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98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98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98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98">
        <f>[2]DB!K155</f>
        <v>6</v>
      </c>
      <c r="L155" s="98">
        <f>[2]DB!L155</f>
        <v>6</v>
      </c>
      <c r="M155" s="98">
        <f>[2]DB!M155</f>
        <v>0</v>
      </c>
      <c r="N155" s="98">
        <f>[2]DB!N155</f>
        <v>0</v>
      </c>
      <c r="O155" s="98" t="str">
        <f>[2]DB!O155</f>
        <v/>
      </c>
      <c r="P155" s="1">
        <f>[2]DB!P155</f>
        <v>9</v>
      </c>
      <c r="Q155" s="1">
        <f>[2]DB!R155</f>
        <v>6</v>
      </c>
      <c r="R155" s="1">
        <f>[2]DB!T155</f>
        <v>1</v>
      </c>
      <c r="S155" s="1">
        <f>[2]DB!U155</f>
        <v>0</v>
      </c>
      <c r="T155" s="1" t="str">
        <f>[2]DB!V155</f>
        <v/>
      </c>
      <c r="U155" s="98">
        <f>IF(AND(C155=0,E155=0,G155=0,I155=0),IF(T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V155,""),"")</f>
        <v>8</v>
      </c>
      <c r="V155" s="98">
        <f>IF(AND(C155=0,E155=0,G155=0,I155=0),IF(T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>0</v>
      </c>
      <c r="W155" s="98">
        <f>IF(AND(G155=0,I155=0,C155=0,E155=0),IF(T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X155,""),"")</f>
        <v>7</v>
      </c>
      <c r="X155" s="98">
        <f>IF(AND(G155=0,I155=0,C155=0,E155=0),IF(T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>0</v>
      </c>
      <c r="Y155" s="98">
        <f t="shared" si="44"/>
        <v>2</v>
      </c>
      <c r="Z155" s="98">
        <f t="shared" si="45"/>
        <v>0</v>
      </c>
      <c r="AA155" s="99" t="str">
        <f t="shared" si="46"/>
        <v>Anderup</v>
      </c>
    </row>
    <row r="156" spans="1:27">
      <c r="A156" s="98" t="str">
        <f>[2]DB!A156</f>
        <v>Magpies</v>
      </c>
      <c r="B156" s="98" t="str">
        <f>[2]DB!B156</f>
        <v>IanRush</v>
      </c>
      <c r="C156" s="98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98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98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98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98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98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98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98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98">
        <f>[2]DB!K156</f>
        <v>7</v>
      </c>
      <c r="L156" s="98">
        <f>[2]DB!L156</f>
        <v>6</v>
      </c>
      <c r="M156" s="98">
        <f>[2]DB!M156</f>
        <v>1</v>
      </c>
      <c r="N156" s="98">
        <f>[2]DB!N156</f>
        <v>0</v>
      </c>
      <c r="O156" s="98" t="str">
        <f>[2]DB!O156</f>
        <v/>
      </c>
      <c r="P156" s="1">
        <f>[2]DB!P156</f>
        <v>4</v>
      </c>
      <c r="Q156" s="1">
        <f>[2]DB!R156</f>
        <v>7</v>
      </c>
      <c r="R156" s="1">
        <f>[2]DB!T156</f>
        <v>1</v>
      </c>
      <c r="S156" s="1">
        <f>[2]DB!U156</f>
        <v>1</v>
      </c>
      <c r="T156" s="1" t="str">
        <f>[2]DB!V156</f>
        <v/>
      </c>
      <c r="U156" s="98">
        <f>IF(AND(C156=0,E156=0,G156=0,I156=0),IF(T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V156,""),"")</f>
        <v>7</v>
      </c>
      <c r="V156" s="98">
        <f>IF(AND(C156=0,E156=0,G156=0,I156=0),IF(T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>7</v>
      </c>
      <c r="W156" s="98">
        <f>IF(AND(G156=0,I156=0,C156=0,E156=0),IF(T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X156,""),"")</f>
        <v>7</v>
      </c>
      <c r="X156" s="98">
        <f>IF(AND(G156=0,I156=0,C156=0,E156=0),IF(T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>0</v>
      </c>
      <c r="Y156" s="98">
        <f t="shared" si="44"/>
        <v>1</v>
      </c>
      <c r="Z156" s="98">
        <f t="shared" si="45"/>
        <v>1</v>
      </c>
      <c r="AA156" s="99" t="str">
        <f t="shared" si="46"/>
        <v/>
      </c>
    </row>
    <row r="157" spans="1:27">
      <c r="A157" s="98" t="str">
        <f>[2]DB!A157</f>
        <v>Agger</v>
      </c>
      <c r="B157" s="98" t="str">
        <f>[2]DB!B157</f>
        <v>Lund</v>
      </c>
      <c r="C157" s="98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98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98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98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98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98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98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98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98">
        <f>[2]DB!K157</f>
        <v>7</v>
      </c>
      <c r="L157" s="98">
        <f>[2]DB!L157</f>
        <v>6</v>
      </c>
      <c r="M157" s="98">
        <f>[2]DB!M157</f>
        <v>1</v>
      </c>
      <c r="N157" s="98">
        <f>[2]DB!N157</f>
        <v>0</v>
      </c>
      <c r="O157" s="98" t="str">
        <f>[2]DB!O157</f>
        <v/>
      </c>
      <c r="P157" s="1">
        <f>[2]DB!P157</f>
        <v>5</v>
      </c>
      <c r="Q157" s="1">
        <f>[2]DB!R157</f>
        <v>8</v>
      </c>
      <c r="R157" s="1">
        <f>[2]DB!T157</f>
        <v>1</v>
      </c>
      <c r="S157" s="1">
        <f>[2]DB!U157</f>
        <v>1</v>
      </c>
      <c r="T157" s="1" t="str">
        <f>[2]DB!V157</f>
        <v/>
      </c>
      <c r="U157" s="98">
        <f>IF(AND(C157=0,E157=0,G157=0,I157=0),IF(T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V157,""),"")</f>
        <v>6</v>
      </c>
      <c r="V157" s="98">
        <f>IF(AND(C157=0,E157=0,G157=0,I157=0),IF(T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>6</v>
      </c>
      <c r="W157" s="98">
        <f>IF(AND(G157=0,I157=0,C157=0,E157=0),IF(T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X157,""),"")</f>
        <v>7</v>
      </c>
      <c r="X157" s="98">
        <f>IF(AND(G157=0,I157=0,C157=0,E157=0),IF(T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>0</v>
      </c>
      <c r="Y157" s="98">
        <f t="shared" si="44"/>
        <v>1</v>
      </c>
      <c r="Z157" s="98">
        <f t="shared" si="45"/>
        <v>2</v>
      </c>
      <c r="AA157" s="99" t="str">
        <f t="shared" si="46"/>
        <v>Lund</v>
      </c>
    </row>
  </sheetData>
  <sheetProtection sheet="1" objects="1" scenarios="1"/>
  <mergeCells count="79">
    <mergeCell ref="AT8:AV8"/>
    <mergeCell ref="Y141:Z141"/>
    <mergeCell ref="I141:J141"/>
    <mergeCell ref="K141:L141"/>
    <mergeCell ref="M141:N141"/>
    <mergeCell ref="P141:Q141"/>
    <mergeCell ref="R141:S141"/>
    <mergeCell ref="U141:X141"/>
    <mergeCell ref="A139:AA139"/>
    <mergeCell ref="A140:B141"/>
    <mergeCell ref="C140:F140"/>
    <mergeCell ref="G140:J140"/>
    <mergeCell ref="K140:O140"/>
    <mergeCell ref="P140:T140"/>
    <mergeCell ref="U140:AA140"/>
    <mergeCell ref="C141:D141"/>
    <mergeCell ref="E141:F141"/>
    <mergeCell ref="G141:H141"/>
    <mergeCell ref="A7:M7"/>
    <mergeCell ref="C8:D8"/>
    <mergeCell ref="E8:F8"/>
    <mergeCell ref="G8:I8"/>
    <mergeCell ref="J8:L8"/>
    <mergeCell ref="CD74:CO74"/>
    <mergeCell ref="AI74:AM74"/>
    <mergeCell ref="AN74:AO74"/>
    <mergeCell ref="N7:AY7"/>
    <mergeCell ref="Q8:R8"/>
    <mergeCell ref="S8:T8"/>
    <mergeCell ref="U8:W8"/>
    <mergeCell ref="X8:Z8"/>
    <mergeCell ref="AZ7:BL7"/>
    <mergeCell ref="AZ8:BA8"/>
    <mergeCell ref="BB8:BD8"/>
    <mergeCell ref="BM7:CU7"/>
    <mergeCell ref="BN8:BO8"/>
    <mergeCell ref="BP8:BR8"/>
    <mergeCell ref="BS8:BU8"/>
    <mergeCell ref="BV8:BX8"/>
    <mergeCell ref="Y74:AC74"/>
    <mergeCell ref="AD74:AH74"/>
    <mergeCell ref="N74:O74"/>
    <mergeCell ref="P74:Q74"/>
    <mergeCell ref="R74:T74"/>
    <mergeCell ref="U74:X74"/>
    <mergeCell ref="AZ74:BB74"/>
    <mergeCell ref="BR74:CC74"/>
    <mergeCell ref="AP74:AQ74"/>
    <mergeCell ref="AR74:AT74"/>
    <mergeCell ref="AX74:AY74"/>
    <mergeCell ref="AV74:AW74"/>
    <mergeCell ref="CI8:CJ8"/>
    <mergeCell ref="CK8:CO8"/>
    <mergeCell ref="CP8:CQ8"/>
    <mergeCell ref="CR8:CU8"/>
    <mergeCell ref="L73:AY73"/>
    <mergeCell ref="AZ73:BL73"/>
    <mergeCell ref="BY8:BZ8"/>
    <mergeCell ref="CA8:CB8"/>
    <mergeCell ref="CC8:CD8"/>
    <mergeCell ref="CE8:CF8"/>
    <mergeCell ref="CG8:CH8"/>
    <mergeCell ref="AA8:AE8"/>
    <mergeCell ref="AF8:AJ8"/>
    <mergeCell ref="AK8:AO8"/>
    <mergeCell ref="AP8:AQ8"/>
    <mergeCell ref="AR8:AS8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2005-02-24T18:34:44Z</cp:lastPrinted>
  <dcterms:created xsi:type="dcterms:W3CDTF">2004-11-02T07:31:25Z</dcterms:created>
  <dcterms:modified xsi:type="dcterms:W3CDTF">2026-04-25T14:36:05Z</dcterms:modified>
</cp:coreProperties>
</file>